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SingleCells1.xml" ContentType="application/vnd.openxmlformats-officedocument.spreadsheetml.tableSingleCell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harts/chart3.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embeddings/oleObject1.bin" ContentType="application/vnd.openxmlformats-officedocument.oleObject"/>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image_word.png" ContentType="image/.png"/>
  <Override PartName="/customUI/images/image_export.png" ContentType="image/.png"/>
  <Override PartName="/customUI/images/image_help.png" ContentType="image/.png"/>
  <Override PartName="/customUI/images/image_cal.png" ContentType="image/.png"/>
  <Override PartName="/customUI/images/image_ini.png" ContentType="image/.png"/>
  <Override PartName="/customUI/images/image_saveas.png" ContentType="image/.png"/>
  <Override PartName="/customUI/images/image_import.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0656849640e4323"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601" codeName="{009DFEA7-8C9C-09C3-8CAF-802165E75F88}"/>
  <workbookPr codeName="ThisWorkbook"/>
  <mc:AlternateContent xmlns:mc="http://schemas.openxmlformats.org/markup-compatibility/2006">
    <mc:Choice Requires="x15">
      <x15ac:absPath xmlns:x15ac="http://schemas.microsoft.com/office/spreadsheetml/2010/11/ac" url="C:\Users\Zhang Qiang\Desktop\4个案例\"/>
    </mc:Choice>
  </mc:AlternateContent>
  <xr:revisionPtr revIDLastSave="0" documentId="13_ncr:1_{297B4795-2ACC-46A6-8BA0-E52F9C6D6E8C}" xr6:coauthVersionLast="43" xr6:coauthVersionMax="43" xr10:uidLastSave="{00000000-0000-0000-0000-000000000000}"/>
  <bookViews>
    <workbookView xWindow="-120" yWindow="-120" windowWidth="29040" windowHeight="15840" tabRatio="593" xr2:uid="{00000000-000D-0000-FFFF-FFFF00000000}"/>
  </bookViews>
  <sheets>
    <sheet name="Input" sheetId="17" r:id="rId1"/>
    <sheet name="Calculation" sheetId="4" r:id="rId2"/>
    <sheet name="W.H curve" sheetId="6" r:id="rId3"/>
    <sheet name="erosion model" sheetId="12" r:id="rId4"/>
    <sheet name="calculation2" sheetId="15" r:id="rId5"/>
    <sheet name="User Manual" sheetId="3" r:id="rId6"/>
  </sheets>
  <functionGroups builtInGroupCount="19"/>
  <calcPr calcId="181029" calcMode="manual" iterate="1" iterateDelta="9.9999999999999995E-7"/>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11" i="4" l="1"/>
  <c r="K10" i="4"/>
  <c r="E642" i="4" l="1"/>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B61" i="4" l="1"/>
  <c r="P51" i="4" l="1"/>
  <c r="L51" i="4" l="1"/>
  <c r="D61" i="4" s="1"/>
  <c r="O46" i="4" l="1"/>
  <c r="Z642" i="4" l="1"/>
  <c r="Z643" i="4"/>
  <c r="Z644" i="4"/>
  <c r="Z645" i="4"/>
  <c r="Z646" i="4"/>
  <c r="Z647" i="4"/>
  <c r="Z648" i="4"/>
  <c r="Z649" i="4"/>
  <c r="Z650" i="4"/>
  <c r="Z651" i="4"/>
  <c r="Z652" i="4"/>
  <c r="Z653" i="4"/>
  <c r="Z654" i="4"/>
  <c r="Z655" i="4"/>
  <c r="Z656" i="4"/>
  <c r="Z657" i="4"/>
  <c r="Z658" i="4"/>
  <c r="Z659" i="4"/>
  <c r="Z660" i="4"/>
  <c r="Z661" i="4"/>
  <c r="Z662" i="4"/>
  <c r="Z663" i="4"/>
  <c r="Z664" i="4"/>
  <c r="Z665" i="4"/>
  <c r="Z666" i="4"/>
  <c r="Z667" i="4"/>
  <c r="Z668" i="4"/>
  <c r="Z669" i="4"/>
  <c r="Z670" i="4"/>
  <c r="Z671" i="4"/>
  <c r="Z672" i="4"/>
  <c r="Z673" i="4"/>
  <c r="Z674" i="4"/>
  <c r="Z675" i="4"/>
  <c r="Z676" i="4"/>
  <c r="Z677" i="4"/>
  <c r="Z678" i="4"/>
  <c r="Z679" i="4"/>
  <c r="Z680" i="4"/>
  <c r="Z681" i="4"/>
  <c r="Z682" i="4"/>
  <c r="Z683" i="4"/>
  <c r="Z684" i="4"/>
  <c r="Z685" i="4"/>
  <c r="Z686" i="4"/>
  <c r="Z687" i="4"/>
  <c r="Z688" i="4"/>
  <c r="Z689" i="4"/>
  <c r="Z690" i="4"/>
  <c r="Z691" i="4"/>
  <c r="Z692" i="4"/>
  <c r="Z693" i="4"/>
  <c r="Z694" i="4"/>
  <c r="Z695" i="4"/>
  <c r="Z696" i="4"/>
  <c r="Z697" i="4"/>
  <c r="Z698" i="4"/>
  <c r="Z699" i="4"/>
  <c r="Z700" i="4"/>
  <c r="Z701" i="4"/>
  <c r="Z702" i="4"/>
  <c r="Z703" i="4"/>
  <c r="Z704" i="4"/>
  <c r="Z705" i="4"/>
  <c r="Z706" i="4"/>
  <c r="Z707" i="4"/>
  <c r="Z708" i="4"/>
  <c r="Z709" i="4"/>
  <c r="Z710" i="4"/>
  <c r="Z711" i="4"/>
  <c r="Z712" i="4"/>
  <c r="Z713" i="4"/>
  <c r="Z714" i="4"/>
  <c r="Z715" i="4"/>
  <c r="Z716" i="4"/>
  <c r="Z717" i="4"/>
  <c r="Z718" i="4"/>
  <c r="Z719" i="4"/>
  <c r="Z720" i="4"/>
  <c r="Z721" i="4"/>
  <c r="Z722" i="4"/>
  <c r="Z723" i="4"/>
  <c r="Z724" i="4"/>
  <c r="Z725" i="4"/>
  <c r="Z726" i="4"/>
  <c r="Z727" i="4"/>
  <c r="Z728" i="4"/>
  <c r="Z729" i="4"/>
  <c r="Z730" i="4"/>
  <c r="Z731" i="4"/>
  <c r="Z732" i="4"/>
  <c r="Z733" i="4"/>
  <c r="Z734" i="4"/>
  <c r="Z735" i="4"/>
  <c r="Z736" i="4"/>
  <c r="Z737" i="4"/>
  <c r="Z738" i="4"/>
  <c r="Z739" i="4"/>
  <c r="Z740" i="4"/>
  <c r="Z741" i="4"/>
  <c r="Z742" i="4"/>
  <c r="Z743" i="4"/>
  <c r="Z744" i="4"/>
  <c r="Z745" i="4"/>
  <c r="Z746" i="4"/>
  <c r="Z747" i="4"/>
  <c r="Z748" i="4"/>
  <c r="Z749" i="4"/>
  <c r="Z750" i="4"/>
  <c r="Z751" i="4"/>
  <c r="Z752" i="4"/>
  <c r="Z753" i="4"/>
  <c r="Z754" i="4"/>
  <c r="Z755" i="4"/>
  <c r="Z756" i="4"/>
  <c r="Z757" i="4"/>
  <c r="Z758" i="4"/>
  <c r="Z759" i="4"/>
  <c r="Z760" i="4"/>
  <c r="Z761" i="4"/>
  <c r="Z762" i="4"/>
  <c r="Z763" i="4"/>
  <c r="Z764" i="4"/>
  <c r="Z765" i="4"/>
  <c r="Z766" i="4"/>
  <c r="Z767" i="4"/>
  <c r="Z768" i="4"/>
  <c r="Z769" i="4"/>
  <c r="Z770" i="4"/>
  <c r="Z771" i="4"/>
  <c r="Z772" i="4"/>
  <c r="Z773" i="4"/>
  <c r="Z774" i="4"/>
  <c r="Z775" i="4"/>
  <c r="Z776" i="4"/>
  <c r="Z777" i="4"/>
  <c r="Z778" i="4"/>
  <c r="Z779" i="4"/>
  <c r="Z780" i="4"/>
  <c r="Z781" i="4"/>
  <c r="Z782" i="4"/>
  <c r="Z783" i="4"/>
  <c r="Z784" i="4"/>
  <c r="Z785" i="4"/>
  <c r="Z786" i="4"/>
  <c r="Z787" i="4"/>
  <c r="Z788" i="4"/>
  <c r="Z789" i="4"/>
  <c r="Z790" i="4"/>
  <c r="Z791" i="4"/>
  <c r="Z792" i="4"/>
  <c r="Z793" i="4"/>
  <c r="Z794" i="4"/>
  <c r="Z795" i="4"/>
  <c r="Z796" i="4"/>
  <c r="Z797" i="4"/>
  <c r="Z798" i="4"/>
  <c r="Z799" i="4"/>
  <c r="Z800" i="4"/>
  <c r="Z801" i="4"/>
  <c r="Z802" i="4"/>
  <c r="Z803" i="4"/>
  <c r="Z804" i="4"/>
  <c r="Z805" i="4"/>
  <c r="Z806" i="4"/>
  <c r="Z807" i="4"/>
  <c r="Z808" i="4"/>
  <c r="Z809" i="4"/>
  <c r="Z810" i="4"/>
  <c r="Z811" i="4"/>
  <c r="Z812" i="4"/>
  <c r="Z813" i="4"/>
  <c r="Z814" i="4"/>
  <c r="Z815" i="4"/>
  <c r="Z816" i="4"/>
  <c r="Z817" i="4"/>
  <c r="Z818" i="4"/>
  <c r="Z819" i="4"/>
  <c r="Z820" i="4"/>
  <c r="Z821" i="4"/>
  <c r="Z822" i="4"/>
  <c r="Z823" i="4"/>
  <c r="Z824" i="4"/>
  <c r="Z825" i="4"/>
  <c r="Z826" i="4"/>
  <c r="Z827" i="4"/>
  <c r="Z828" i="4"/>
  <c r="Z829" i="4"/>
  <c r="Z830" i="4"/>
  <c r="Z831" i="4"/>
  <c r="Z832" i="4"/>
  <c r="Z833" i="4"/>
  <c r="Z834" i="4"/>
  <c r="Z835" i="4"/>
  <c r="Z836" i="4"/>
  <c r="Z837" i="4"/>
  <c r="Z838" i="4"/>
  <c r="Z839" i="4"/>
  <c r="Z840" i="4"/>
  <c r="Z841" i="4"/>
  <c r="Z842" i="4"/>
  <c r="Z843" i="4"/>
  <c r="Z844" i="4"/>
  <c r="Z845" i="4"/>
  <c r="Z846" i="4"/>
  <c r="Z847" i="4"/>
  <c r="Z848" i="4"/>
  <c r="Z849" i="4"/>
  <c r="Z850" i="4"/>
  <c r="Z851" i="4"/>
  <c r="Z852" i="4"/>
  <c r="Z853" i="4"/>
  <c r="Z854" i="4"/>
  <c r="Z855" i="4"/>
  <c r="Z856" i="4"/>
  <c r="Z857" i="4"/>
  <c r="Z858" i="4"/>
  <c r="Z859" i="4"/>
  <c r="Z860" i="4"/>
  <c r="Z861" i="4"/>
  <c r="Z862" i="4"/>
  <c r="Z863" i="4"/>
  <c r="Z864" i="4"/>
  <c r="Z865" i="4"/>
  <c r="Z866" i="4"/>
  <c r="Z867" i="4"/>
  <c r="Z868" i="4"/>
  <c r="Z869" i="4"/>
  <c r="Z870" i="4"/>
  <c r="Z871" i="4"/>
  <c r="Z872" i="4"/>
  <c r="Z873" i="4"/>
  <c r="Z874" i="4"/>
  <c r="Z875" i="4"/>
  <c r="Z876" i="4"/>
  <c r="Z877" i="4"/>
  <c r="Z878" i="4"/>
  <c r="Z879" i="4"/>
  <c r="Z880" i="4"/>
  <c r="Z881" i="4"/>
  <c r="Z882" i="4"/>
  <c r="Z883" i="4"/>
  <c r="Z884" i="4"/>
  <c r="Z885" i="4"/>
  <c r="Z886" i="4"/>
  <c r="Z887" i="4"/>
  <c r="Z888" i="4"/>
  <c r="Z889" i="4"/>
  <c r="Z890" i="4"/>
  <c r="Z891" i="4"/>
  <c r="Z892" i="4"/>
  <c r="Z893" i="4"/>
  <c r="Z894" i="4"/>
  <c r="Z895" i="4"/>
  <c r="Z896" i="4"/>
  <c r="Z897" i="4"/>
  <c r="Z898" i="4"/>
  <c r="Z899" i="4"/>
  <c r="Z900" i="4"/>
  <c r="Z901" i="4"/>
  <c r="Z902" i="4"/>
  <c r="Z903" i="4"/>
  <c r="Z904" i="4"/>
  <c r="Z905" i="4"/>
  <c r="Z906" i="4"/>
  <c r="Z907" i="4"/>
  <c r="Z908" i="4"/>
  <c r="Z909" i="4"/>
  <c r="Z910" i="4"/>
  <c r="Z911" i="4"/>
  <c r="Z912" i="4"/>
  <c r="Z913" i="4"/>
  <c r="Z914" i="4"/>
  <c r="Z915" i="4"/>
  <c r="Z916" i="4"/>
  <c r="Z917" i="4"/>
  <c r="Z918" i="4"/>
  <c r="Z919" i="4"/>
  <c r="Z920" i="4"/>
  <c r="Z921" i="4"/>
  <c r="Z922" i="4"/>
  <c r="Z923" i="4"/>
  <c r="Z924" i="4"/>
  <c r="Z925" i="4"/>
  <c r="Z926" i="4"/>
  <c r="Z927" i="4"/>
  <c r="Z928" i="4"/>
  <c r="Z929" i="4"/>
  <c r="Z930" i="4"/>
  <c r="Z931" i="4"/>
  <c r="Z932" i="4"/>
  <c r="Z933" i="4"/>
  <c r="Z934" i="4"/>
  <c r="Z935" i="4"/>
  <c r="Z936" i="4"/>
  <c r="Z937" i="4"/>
  <c r="Z938" i="4"/>
  <c r="Z939" i="4"/>
  <c r="Z940" i="4"/>
  <c r="Z941" i="4"/>
  <c r="Z942" i="4"/>
  <c r="Z943" i="4"/>
  <c r="Z944" i="4"/>
  <c r="Z945" i="4"/>
  <c r="Z946" i="4"/>
  <c r="Z947" i="4"/>
  <c r="Z948" i="4"/>
  <c r="Z949" i="4"/>
  <c r="Z950" i="4"/>
  <c r="Z951" i="4"/>
  <c r="Z952" i="4"/>
  <c r="Z953" i="4"/>
  <c r="Z954" i="4"/>
  <c r="Z955" i="4"/>
  <c r="Z956" i="4"/>
  <c r="Z957" i="4"/>
  <c r="Z958" i="4"/>
  <c r="Z959" i="4"/>
  <c r="Z960" i="4"/>
  <c r="Z961" i="4"/>
  <c r="Z962" i="4"/>
  <c r="Z963" i="4"/>
  <c r="Z964" i="4"/>
  <c r="Z965" i="4"/>
  <c r="Z966" i="4"/>
  <c r="Z967" i="4"/>
  <c r="Z968" i="4"/>
  <c r="Z969" i="4"/>
  <c r="Z970" i="4"/>
  <c r="Z971" i="4"/>
  <c r="Z972" i="4"/>
  <c r="Z973" i="4"/>
  <c r="Z974" i="4"/>
  <c r="Z975" i="4"/>
  <c r="Z976" i="4"/>
  <c r="Z977" i="4"/>
  <c r="Z978" i="4"/>
  <c r="Z979" i="4"/>
  <c r="Z980" i="4"/>
  <c r="Z981" i="4"/>
  <c r="Z982" i="4"/>
  <c r="Z983" i="4"/>
  <c r="Z984" i="4"/>
  <c r="Z985" i="4"/>
  <c r="Z986" i="4"/>
  <c r="Z987" i="4"/>
  <c r="Z988" i="4"/>
  <c r="Z989" i="4"/>
  <c r="Z990" i="4"/>
  <c r="Z991" i="4"/>
  <c r="Z992" i="4"/>
  <c r="Z993" i="4"/>
  <c r="Z994" i="4"/>
  <c r="Z995" i="4"/>
  <c r="Z996" i="4"/>
  <c r="Z997" i="4"/>
  <c r="Z998" i="4"/>
  <c r="Z999" i="4"/>
  <c r="Z60" i="4"/>
  <c r="R642" i="4"/>
  <c r="R643" i="4"/>
  <c r="R644" i="4"/>
  <c r="R645" i="4"/>
  <c r="R646" i="4"/>
  <c r="R647" i="4"/>
  <c r="R648" i="4"/>
  <c r="R649" i="4"/>
  <c r="R650" i="4"/>
  <c r="R651" i="4"/>
  <c r="R652" i="4"/>
  <c r="R653" i="4"/>
  <c r="R654" i="4"/>
  <c r="R655" i="4"/>
  <c r="R656" i="4"/>
  <c r="R657" i="4"/>
  <c r="R658" i="4"/>
  <c r="R659" i="4"/>
  <c r="R660" i="4"/>
  <c r="R661" i="4"/>
  <c r="R662" i="4"/>
  <c r="R663" i="4"/>
  <c r="R664" i="4"/>
  <c r="R665" i="4"/>
  <c r="R666" i="4"/>
  <c r="R667" i="4"/>
  <c r="R668" i="4"/>
  <c r="R669" i="4"/>
  <c r="R670" i="4"/>
  <c r="R671" i="4"/>
  <c r="R672" i="4"/>
  <c r="R673" i="4"/>
  <c r="R674" i="4"/>
  <c r="R675" i="4"/>
  <c r="R676" i="4"/>
  <c r="R677" i="4"/>
  <c r="R678" i="4"/>
  <c r="R679" i="4"/>
  <c r="R680" i="4"/>
  <c r="R681" i="4"/>
  <c r="R682" i="4"/>
  <c r="R683" i="4"/>
  <c r="R684" i="4"/>
  <c r="R685" i="4"/>
  <c r="R686" i="4"/>
  <c r="R687" i="4"/>
  <c r="R688" i="4"/>
  <c r="R689" i="4"/>
  <c r="R690" i="4"/>
  <c r="R691" i="4"/>
  <c r="R692" i="4"/>
  <c r="R693" i="4"/>
  <c r="R694" i="4"/>
  <c r="R695" i="4"/>
  <c r="R696" i="4"/>
  <c r="R697" i="4"/>
  <c r="R698" i="4"/>
  <c r="R699" i="4"/>
  <c r="R700" i="4"/>
  <c r="R701" i="4"/>
  <c r="R702" i="4"/>
  <c r="R703" i="4"/>
  <c r="R704" i="4"/>
  <c r="R705" i="4"/>
  <c r="R706" i="4"/>
  <c r="R707" i="4"/>
  <c r="R708" i="4"/>
  <c r="R709" i="4"/>
  <c r="R710" i="4"/>
  <c r="R711" i="4"/>
  <c r="R712" i="4"/>
  <c r="R713" i="4"/>
  <c r="R714" i="4"/>
  <c r="R715" i="4"/>
  <c r="R716" i="4"/>
  <c r="R717" i="4"/>
  <c r="R718" i="4"/>
  <c r="R719" i="4"/>
  <c r="R720" i="4"/>
  <c r="R721" i="4"/>
  <c r="R722" i="4"/>
  <c r="R723" i="4"/>
  <c r="R724" i="4"/>
  <c r="R725" i="4"/>
  <c r="R726" i="4"/>
  <c r="R727" i="4"/>
  <c r="R728" i="4"/>
  <c r="R729" i="4"/>
  <c r="R730" i="4"/>
  <c r="R731" i="4"/>
  <c r="R732" i="4"/>
  <c r="R733" i="4"/>
  <c r="R734" i="4"/>
  <c r="R735" i="4"/>
  <c r="R736" i="4"/>
  <c r="R737" i="4"/>
  <c r="R738" i="4"/>
  <c r="R739" i="4"/>
  <c r="R740" i="4"/>
  <c r="R741" i="4"/>
  <c r="R742" i="4"/>
  <c r="R743" i="4"/>
  <c r="R744" i="4"/>
  <c r="R745" i="4"/>
  <c r="R746" i="4"/>
  <c r="R747" i="4"/>
  <c r="R748" i="4"/>
  <c r="R749" i="4"/>
  <c r="R750" i="4"/>
  <c r="R751" i="4"/>
  <c r="R752" i="4"/>
  <c r="R753" i="4"/>
  <c r="R754" i="4"/>
  <c r="R755" i="4"/>
  <c r="R756" i="4"/>
  <c r="R757" i="4"/>
  <c r="R758" i="4"/>
  <c r="R759" i="4"/>
  <c r="R760" i="4"/>
  <c r="R761" i="4"/>
  <c r="R762" i="4"/>
  <c r="R763" i="4"/>
  <c r="R764" i="4"/>
  <c r="R765" i="4"/>
  <c r="R766" i="4"/>
  <c r="R767" i="4"/>
  <c r="R768" i="4"/>
  <c r="R769" i="4"/>
  <c r="R770" i="4"/>
  <c r="R771" i="4"/>
  <c r="R772" i="4"/>
  <c r="R773" i="4"/>
  <c r="R774" i="4"/>
  <c r="R775" i="4"/>
  <c r="R776" i="4"/>
  <c r="R777" i="4"/>
  <c r="R778" i="4"/>
  <c r="R779" i="4"/>
  <c r="R780" i="4"/>
  <c r="R781" i="4"/>
  <c r="R782" i="4"/>
  <c r="R783" i="4"/>
  <c r="R784" i="4"/>
  <c r="R785" i="4"/>
  <c r="R786" i="4"/>
  <c r="R787" i="4"/>
  <c r="R788" i="4"/>
  <c r="R789" i="4"/>
  <c r="R790" i="4"/>
  <c r="R791" i="4"/>
  <c r="R792" i="4"/>
  <c r="R793" i="4"/>
  <c r="R794" i="4"/>
  <c r="R795" i="4"/>
  <c r="R796" i="4"/>
  <c r="R797" i="4"/>
  <c r="R798" i="4"/>
  <c r="R799" i="4"/>
  <c r="R800" i="4"/>
  <c r="R801" i="4"/>
  <c r="R802" i="4"/>
  <c r="R803" i="4"/>
  <c r="R804" i="4"/>
  <c r="R805" i="4"/>
  <c r="R806" i="4"/>
  <c r="R807" i="4"/>
  <c r="R808" i="4"/>
  <c r="R809" i="4"/>
  <c r="R810" i="4"/>
  <c r="R811" i="4"/>
  <c r="R812" i="4"/>
  <c r="R813" i="4"/>
  <c r="R814" i="4"/>
  <c r="R815" i="4"/>
  <c r="R816" i="4"/>
  <c r="R817" i="4"/>
  <c r="R818" i="4"/>
  <c r="R819" i="4"/>
  <c r="R820" i="4"/>
  <c r="R821" i="4"/>
  <c r="R822" i="4"/>
  <c r="R823" i="4"/>
  <c r="R824" i="4"/>
  <c r="R825" i="4"/>
  <c r="R826" i="4"/>
  <c r="R827" i="4"/>
  <c r="R828" i="4"/>
  <c r="R829" i="4"/>
  <c r="R830" i="4"/>
  <c r="R831" i="4"/>
  <c r="R832" i="4"/>
  <c r="R833" i="4"/>
  <c r="R834" i="4"/>
  <c r="R835" i="4"/>
  <c r="R836" i="4"/>
  <c r="R837" i="4"/>
  <c r="R838" i="4"/>
  <c r="R839" i="4"/>
  <c r="R840" i="4"/>
  <c r="R841" i="4"/>
  <c r="R842" i="4"/>
  <c r="R843" i="4"/>
  <c r="R844" i="4"/>
  <c r="R845" i="4"/>
  <c r="R846" i="4"/>
  <c r="R847" i="4"/>
  <c r="R848" i="4"/>
  <c r="R849" i="4"/>
  <c r="R850" i="4"/>
  <c r="R851" i="4"/>
  <c r="R852" i="4"/>
  <c r="R853" i="4"/>
  <c r="R854" i="4"/>
  <c r="R855" i="4"/>
  <c r="R856" i="4"/>
  <c r="R857" i="4"/>
  <c r="R858" i="4"/>
  <c r="R859" i="4"/>
  <c r="R860" i="4"/>
  <c r="R861" i="4"/>
  <c r="R862" i="4"/>
  <c r="R863" i="4"/>
  <c r="R864" i="4"/>
  <c r="R865" i="4"/>
  <c r="R866" i="4"/>
  <c r="R867" i="4"/>
  <c r="R868" i="4"/>
  <c r="R869" i="4"/>
  <c r="R870" i="4"/>
  <c r="R871" i="4"/>
  <c r="R872" i="4"/>
  <c r="R873" i="4"/>
  <c r="R874" i="4"/>
  <c r="R875" i="4"/>
  <c r="R876" i="4"/>
  <c r="R877" i="4"/>
  <c r="R878" i="4"/>
  <c r="R879" i="4"/>
  <c r="R880" i="4"/>
  <c r="R881" i="4"/>
  <c r="R882" i="4"/>
  <c r="R883" i="4"/>
  <c r="R884" i="4"/>
  <c r="R885" i="4"/>
  <c r="R886" i="4"/>
  <c r="R887" i="4"/>
  <c r="R888" i="4"/>
  <c r="R889" i="4"/>
  <c r="R890" i="4"/>
  <c r="R891" i="4"/>
  <c r="R892" i="4"/>
  <c r="R893" i="4"/>
  <c r="R894" i="4"/>
  <c r="R895" i="4"/>
  <c r="R896" i="4"/>
  <c r="R897" i="4"/>
  <c r="R898" i="4"/>
  <c r="R899" i="4"/>
  <c r="R900" i="4"/>
  <c r="R901" i="4"/>
  <c r="R902" i="4"/>
  <c r="R903" i="4"/>
  <c r="R904" i="4"/>
  <c r="R905" i="4"/>
  <c r="R906" i="4"/>
  <c r="R907" i="4"/>
  <c r="R908" i="4"/>
  <c r="R909" i="4"/>
  <c r="R910" i="4"/>
  <c r="R911" i="4"/>
  <c r="R912" i="4"/>
  <c r="R913" i="4"/>
  <c r="R914" i="4"/>
  <c r="R915" i="4"/>
  <c r="R916" i="4"/>
  <c r="R917" i="4"/>
  <c r="R918" i="4"/>
  <c r="R919" i="4"/>
  <c r="R920" i="4"/>
  <c r="R921" i="4"/>
  <c r="R922" i="4"/>
  <c r="R923" i="4"/>
  <c r="R924" i="4"/>
  <c r="R925" i="4"/>
  <c r="R926" i="4"/>
  <c r="R927" i="4"/>
  <c r="R928" i="4"/>
  <c r="R929" i="4"/>
  <c r="R930" i="4"/>
  <c r="R931" i="4"/>
  <c r="R932" i="4"/>
  <c r="R933" i="4"/>
  <c r="R934" i="4"/>
  <c r="R935" i="4"/>
  <c r="R936" i="4"/>
  <c r="R937" i="4"/>
  <c r="R938" i="4"/>
  <c r="R939" i="4"/>
  <c r="R940" i="4"/>
  <c r="R941" i="4"/>
  <c r="R942" i="4"/>
  <c r="R943" i="4"/>
  <c r="R944" i="4"/>
  <c r="R945" i="4"/>
  <c r="R946" i="4"/>
  <c r="R947" i="4"/>
  <c r="R948" i="4"/>
  <c r="R949" i="4"/>
  <c r="R950" i="4"/>
  <c r="R951" i="4"/>
  <c r="R952" i="4"/>
  <c r="R953" i="4"/>
  <c r="R954" i="4"/>
  <c r="R955" i="4"/>
  <c r="R956" i="4"/>
  <c r="R957" i="4"/>
  <c r="R958" i="4"/>
  <c r="R959" i="4"/>
  <c r="R960" i="4"/>
  <c r="R961" i="4"/>
  <c r="R962" i="4"/>
  <c r="R963" i="4"/>
  <c r="R964" i="4"/>
  <c r="R965" i="4"/>
  <c r="R966" i="4"/>
  <c r="R967" i="4"/>
  <c r="R968" i="4"/>
  <c r="R969" i="4"/>
  <c r="R970" i="4"/>
  <c r="R971" i="4"/>
  <c r="R972" i="4"/>
  <c r="R973" i="4"/>
  <c r="R974" i="4"/>
  <c r="R975" i="4"/>
  <c r="R976" i="4"/>
  <c r="R977" i="4"/>
  <c r="R978" i="4"/>
  <c r="R979" i="4"/>
  <c r="R980" i="4"/>
  <c r="R981" i="4"/>
  <c r="R982" i="4"/>
  <c r="R983" i="4"/>
  <c r="R984" i="4"/>
  <c r="R985" i="4"/>
  <c r="R986" i="4"/>
  <c r="R987" i="4"/>
  <c r="R988" i="4"/>
  <c r="R989" i="4"/>
  <c r="R990" i="4"/>
  <c r="R991" i="4"/>
  <c r="R992" i="4"/>
  <c r="R993" i="4"/>
  <c r="R994" i="4"/>
  <c r="R995" i="4"/>
  <c r="R996" i="4"/>
  <c r="R997" i="4"/>
  <c r="R998" i="4"/>
  <c r="R999" i="4"/>
  <c r="R60"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61" i="4"/>
  <c r="L50" i="4"/>
  <c r="V54" i="4"/>
  <c r="L54" i="4"/>
  <c r="L53" i="4"/>
  <c r="M53" i="4" s="1"/>
  <c r="L55" i="4"/>
  <c r="L52" i="4"/>
  <c r="P52" i="4"/>
  <c r="P53" i="4"/>
  <c r="S51" i="4" s="1"/>
  <c r="E61" i="15"/>
  <c r="F61" i="15" s="1"/>
  <c r="J62" i="15"/>
  <c r="J61" i="15"/>
  <c r="C61" i="15"/>
  <c r="C55" i="15"/>
  <c r="P54" i="15"/>
  <c r="L54" i="15"/>
  <c r="F54" i="15"/>
  <c r="P53" i="15"/>
  <c r="S51" i="15" s="1"/>
  <c r="L53" i="15"/>
  <c r="M53" i="15" s="1"/>
  <c r="F53" i="15"/>
  <c r="C53" i="15"/>
  <c r="P52" i="15"/>
  <c r="L52" i="15"/>
  <c r="F52" i="15"/>
  <c r="C52" i="15"/>
  <c r="P51" i="15"/>
  <c r="S52" i="15" s="1"/>
  <c r="L51" i="15"/>
  <c r="D61" i="15" s="1"/>
  <c r="L61" i="15" s="1"/>
  <c r="U61" i="15" s="1"/>
  <c r="V61" i="15" s="1"/>
  <c r="F51" i="15"/>
  <c r="C51" i="15"/>
  <c r="O25" i="15"/>
  <c r="K25" i="15"/>
  <c r="I25" i="15"/>
  <c r="O24" i="15"/>
  <c r="K24" i="15"/>
  <c r="I24" i="15"/>
  <c r="O23" i="15"/>
  <c r="K23" i="15"/>
  <c r="I23" i="15"/>
  <c r="O22" i="15"/>
  <c r="K22" i="15"/>
  <c r="I22" i="15"/>
  <c r="O21" i="15"/>
  <c r="K21" i="15"/>
  <c r="I21" i="15"/>
  <c r="O20" i="15"/>
  <c r="K20" i="15"/>
  <c r="I20" i="15"/>
  <c r="O19" i="15"/>
  <c r="K19" i="15"/>
  <c r="I19" i="15"/>
  <c r="O18" i="15"/>
  <c r="K18" i="15"/>
  <c r="I18" i="15"/>
  <c r="O16" i="15"/>
  <c r="O15" i="15"/>
  <c r="O14" i="15"/>
  <c r="O13" i="15"/>
  <c r="O12" i="15"/>
  <c r="K11" i="15"/>
  <c r="K12" i="15" s="1"/>
  <c r="K13" i="15" s="1"/>
  <c r="K14" i="15" s="1"/>
  <c r="K15" i="15" s="1"/>
  <c r="K16" i="15" s="1"/>
  <c r="I11" i="15"/>
  <c r="I12" i="15" s="1"/>
  <c r="I13" i="15" s="1"/>
  <c r="I14" i="15" s="1"/>
  <c r="I15" i="15" s="1"/>
  <c r="I16" i="15" s="1"/>
  <c r="J10" i="15"/>
  <c r="H55" i="15"/>
  <c r="AL642" i="4"/>
  <c r="AL643" i="4"/>
  <c r="AL644" i="4"/>
  <c r="AL645" i="4"/>
  <c r="AL646" i="4"/>
  <c r="AL647" i="4"/>
  <c r="AL648" i="4"/>
  <c r="AL649" i="4"/>
  <c r="AL650" i="4"/>
  <c r="AL651" i="4"/>
  <c r="AL652" i="4"/>
  <c r="AL653" i="4"/>
  <c r="AL654" i="4"/>
  <c r="AL655" i="4"/>
  <c r="AL656" i="4"/>
  <c r="AL657" i="4"/>
  <c r="AL658" i="4"/>
  <c r="AL659" i="4"/>
  <c r="AL660" i="4"/>
  <c r="AL661" i="4"/>
  <c r="AL662" i="4"/>
  <c r="AL663" i="4"/>
  <c r="AL664" i="4"/>
  <c r="AL665" i="4"/>
  <c r="AL666" i="4"/>
  <c r="AL667" i="4"/>
  <c r="AL668" i="4"/>
  <c r="AL669" i="4"/>
  <c r="AL670" i="4"/>
  <c r="AL671" i="4"/>
  <c r="AL672" i="4"/>
  <c r="AL673" i="4"/>
  <c r="AL674" i="4"/>
  <c r="AL675" i="4"/>
  <c r="AL676" i="4"/>
  <c r="AL677" i="4"/>
  <c r="AL678" i="4"/>
  <c r="AL679" i="4"/>
  <c r="AL680" i="4"/>
  <c r="AL681" i="4"/>
  <c r="AL682" i="4"/>
  <c r="AL683" i="4"/>
  <c r="AL684" i="4"/>
  <c r="AL685" i="4"/>
  <c r="AL686" i="4"/>
  <c r="AL687" i="4"/>
  <c r="AL688" i="4"/>
  <c r="AL689" i="4"/>
  <c r="AL690" i="4"/>
  <c r="AL691" i="4"/>
  <c r="AL692" i="4"/>
  <c r="AL693" i="4"/>
  <c r="AL694" i="4"/>
  <c r="AL695" i="4"/>
  <c r="AL696" i="4"/>
  <c r="AL697" i="4"/>
  <c r="AL698" i="4"/>
  <c r="AL699" i="4"/>
  <c r="AL700" i="4"/>
  <c r="AL701" i="4"/>
  <c r="AL702" i="4"/>
  <c r="AL703" i="4"/>
  <c r="AL704" i="4"/>
  <c r="AL705" i="4"/>
  <c r="AL706" i="4"/>
  <c r="AL707" i="4"/>
  <c r="AL708" i="4"/>
  <c r="AL709" i="4"/>
  <c r="AL710" i="4"/>
  <c r="AL711" i="4"/>
  <c r="AL712" i="4"/>
  <c r="AL713" i="4"/>
  <c r="AL714" i="4"/>
  <c r="AL715" i="4"/>
  <c r="AL716" i="4"/>
  <c r="AL717" i="4"/>
  <c r="AL718" i="4"/>
  <c r="AL719" i="4"/>
  <c r="AL720" i="4"/>
  <c r="AL721" i="4"/>
  <c r="AL722" i="4"/>
  <c r="AL723" i="4"/>
  <c r="AL724" i="4"/>
  <c r="AL725" i="4"/>
  <c r="AL726" i="4"/>
  <c r="AL727" i="4"/>
  <c r="AL728" i="4"/>
  <c r="AL729" i="4"/>
  <c r="AL730" i="4"/>
  <c r="AL731" i="4"/>
  <c r="AL732" i="4"/>
  <c r="AL733" i="4"/>
  <c r="AL734" i="4"/>
  <c r="AL735" i="4"/>
  <c r="AL736" i="4"/>
  <c r="AL737" i="4"/>
  <c r="AL738" i="4"/>
  <c r="AL739" i="4"/>
  <c r="AL740" i="4"/>
  <c r="AL741" i="4"/>
  <c r="AL742" i="4"/>
  <c r="AL743" i="4"/>
  <c r="AL744" i="4"/>
  <c r="AL745" i="4"/>
  <c r="AL746" i="4"/>
  <c r="AL747" i="4"/>
  <c r="AL748" i="4"/>
  <c r="AL749" i="4"/>
  <c r="AL750" i="4"/>
  <c r="AL751" i="4"/>
  <c r="AL752" i="4"/>
  <c r="AL753" i="4"/>
  <c r="AL754" i="4"/>
  <c r="AL755" i="4"/>
  <c r="AL756" i="4"/>
  <c r="AL757" i="4"/>
  <c r="AL758" i="4"/>
  <c r="AL759" i="4"/>
  <c r="AL760" i="4"/>
  <c r="AL761" i="4"/>
  <c r="AL762" i="4"/>
  <c r="AL763" i="4"/>
  <c r="AL764" i="4"/>
  <c r="AL765" i="4"/>
  <c r="AL766" i="4"/>
  <c r="AL767" i="4"/>
  <c r="AL768" i="4"/>
  <c r="AL769" i="4"/>
  <c r="AL770" i="4"/>
  <c r="AL771" i="4"/>
  <c r="AL772" i="4"/>
  <c r="AL773" i="4"/>
  <c r="AL774" i="4"/>
  <c r="AL775" i="4"/>
  <c r="AL776" i="4"/>
  <c r="AL777" i="4"/>
  <c r="AL778" i="4"/>
  <c r="AL779" i="4"/>
  <c r="AL780" i="4"/>
  <c r="AL781" i="4"/>
  <c r="AL782" i="4"/>
  <c r="AL783" i="4"/>
  <c r="AL784" i="4"/>
  <c r="AL785" i="4"/>
  <c r="AL786" i="4"/>
  <c r="AL787" i="4"/>
  <c r="AL788" i="4"/>
  <c r="AL789" i="4"/>
  <c r="AL790" i="4"/>
  <c r="AL791" i="4"/>
  <c r="AL792" i="4"/>
  <c r="AL793" i="4"/>
  <c r="AL794" i="4"/>
  <c r="AL795" i="4"/>
  <c r="AL796" i="4"/>
  <c r="AL797" i="4"/>
  <c r="AL798" i="4"/>
  <c r="AL799" i="4"/>
  <c r="AL800" i="4"/>
  <c r="AL801" i="4"/>
  <c r="AL802" i="4"/>
  <c r="AL803" i="4"/>
  <c r="AL804" i="4"/>
  <c r="AL805" i="4"/>
  <c r="AL806" i="4"/>
  <c r="AL807" i="4"/>
  <c r="AL808" i="4"/>
  <c r="AL809" i="4"/>
  <c r="AL810" i="4"/>
  <c r="AL811" i="4"/>
  <c r="AL812" i="4"/>
  <c r="AL813" i="4"/>
  <c r="AL814" i="4"/>
  <c r="AL815" i="4"/>
  <c r="AL816" i="4"/>
  <c r="AL817" i="4"/>
  <c r="AL818" i="4"/>
  <c r="AL819" i="4"/>
  <c r="AL820" i="4"/>
  <c r="AL821" i="4"/>
  <c r="AL822" i="4"/>
  <c r="AL823" i="4"/>
  <c r="AL824" i="4"/>
  <c r="AL825" i="4"/>
  <c r="AL826" i="4"/>
  <c r="AL827" i="4"/>
  <c r="AL828" i="4"/>
  <c r="AL829" i="4"/>
  <c r="AL830" i="4"/>
  <c r="AL831" i="4"/>
  <c r="AL832" i="4"/>
  <c r="AL833" i="4"/>
  <c r="AL834" i="4"/>
  <c r="AL835" i="4"/>
  <c r="AL836" i="4"/>
  <c r="AL837" i="4"/>
  <c r="AL838" i="4"/>
  <c r="AL839" i="4"/>
  <c r="AL840" i="4"/>
  <c r="AL841" i="4"/>
  <c r="AL842" i="4"/>
  <c r="AL843" i="4"/>
  <c r="AL844" i="4"/>
  <c r="AL845" i="4"/>
  <c r="AL846" i="4"/>
  <c r="AL847" i="4"/>
  <c r="AL848" i="4"/>
  <c r="AL849" i="4"/>
  <c r="AL850" i="4"/>
  <c r="AL851" i="4"/>
  <c r="AL852" i="4"/>
  <c r="AL853" i="4"/>
  <c r="AL854" i="4"/>
  <c r="AL855" i="4"/>
  <c r="AL856" i="4"/>
  <c r="AL857" i="4"/>
  <c r="AL858" i="4"/>
  <c r="AL859" i="4"/>
  <c r="AL860" i="4"/>
  <c r="AL861" i="4"/>
  <c r="AL862" i="4"/>
  <c r="AL863" i="4"/>
  <c r="AL864" i="4"/>
  <c r="AL865" i="4"/>
  <c r="AL866" i="4"/>
  <c r="AL867" i="4"/>
  <c r="AL868" i="4"/>
  <c r="AL869" i="4"/>
  <c r="AL870" i="4"/>
  <c r="AL871" i="4"/>
  <c r="AL872" i="4"/>
  <c r="AL873" i="4"/>
  <c r="AL874" i="4"/>
  <c r="AL875" i="4"/>
  <c r="AL876" i="4"/>
  <c r="AL877" i="4"/>
  <c r="AL878" i="4"/>
  <c r="AL879" i="4"/>
  <c r="AL880" i="4"/>
  <c r="AL881" i="4"/>
  <c r="AL882" i="4"/>
  <c r="AL883" i="4"/>
  <c r="AL884" i="4"/>
  <c r="AL885" i="4"/>
  <c r="AL886" i="4"/>
  <c r="AL887" i="4"/>
  <c r="AL888" i="4"/>
  <c r="AL889" i="4"/>
  <c r="AL890" i="4"/>
  <c r="AL891" i="4"/>
  <c r="AL892" i="4"/>
  <c r="AL893" i="4"/>
  <c r="AL894" i="4"/>
  <c r="AL895" i="4"/>
  <c r="AL896" i="4"/>
  <c r="AL897" i="4"/>
  <c r="AL898" i="4"/>
  <c r="AL899" i="4"/>
  <c r="AL900" i="4"/>
  <c r="AL901" i="4"/>
  <c r="AL902" i="4"/>
  <c r="AL903" i="4"/>
  <c r="AL904" i="4"/>
  <c r="AL905" i="4"/>
  <c r="AL906" i="4"/>
  <c r="AL907" i="4"/>
  <c r="AL908" i="4"/>
  <c r="AL909" i="4"/>
  <c r="AL910" i="4"/>
  <c r="AL911" i="4"/>
  <c r="AL912" i="4"/>
  <c r="AL913" i="4"/>
  <c r="AL914" i="4"/>
  <c r="AL915" i="4"/>
  <c r="AL916" i="4"/>
  <c r="AL917" i="4"/>
  <c r="AL918" i="4"/>
  <c r="AL919" i="4"/>
  <c r="AL920" i="4"/>
  <c r="AL921" i="4"/>
  <c r="AL922" i="4"/>
  <c r="AL923" i="4"/>
  <c r="AL924" i="4"/>
  <c r="AL925" i="4"/>
  <c r="AL926" i="4"/>
  <c r="AL927" i="4"/>
  <c r="AL928" i="4"/>
  <c r="AL929" i="4"/>
  <c r="AL930" i="4"/>
  <c r="AL931" i="4"/>
  <c r="AL932" i="4"/>
  <c r="AL933" i="4"/>
  <c r="AL934" i="4"/>
  <c r="AL935" i="4"/>
  <c r="AL936" i="4"/>
  <c r="AL937" i="4"/>
  <c r="AL938" i="4"/>
  <c r="AL939" i="4"/>
  <c r="AL940" i="4"/>
  <c r="AL941" i="4"/>
  <c r="AL942" i="4"/>
  <c r="AL943" i="4"/>
  <c r="AL944" i="4"/>
  <c r="AL945" i="4"/>
  <c r="AL946" i="4"/>
  <c r="AL947" i="4"/>
  <c r="AL948" i="4"/>
  <c r="AL949" i="4"/>
  <c r="AL950" i="4"/>
  <c r="AL951" i="4"/>
  <c r="AL952" i="4"/>
  <c r="AL953" i="4"/>
  <c r="AL954" i="4"/>
  <c r="AL955" i="4"/>
  <c r="AL956" i="4"/>
  <c r="AL957" i="4"/>
  <c r="AL958" i="4"/>
  <c r="AL959" i="4"/>
  <c r="AL960" i="4"/>
  <c r="AL961" i="4"/>
  <c r="AL962" i="4"/>
  <c r="AL963" i="4"/>
  <c r="AL964" i="4"/>
  <c r="AL965" i="4"/>
  <c r="AL966" i="4"/>
  <c r="AL967" i="4"/>
  <c r="AL968" i="4"/>
  <c r="AL969" i="4"/>
  <c r="AL970" i="4"/>
  <c r="AL971" i="4"/>
  <c r="AL972" i="4"/>
  <c r="AL973" i="4"/>
  <c r="AL974" i="4"/>
  <c r="AL975" i="4"/>
  <c r="AL976" i="4"/>
  <c r="AL977" i="4"/>
  <c r="AL978" i="4"/>
  <c r="AL979" i="4"/>
  <c r="AL980" i="4"/>
  <c r="AL981" i="4"/>
  <c r="AL982" i="4"/>
  <c r="AL983" i="4"/>
  <c r="AL984" i="4"/>
  <c r="AL985" i="4"/>
  <c r="AL986" i="4"/>
  <c r="AL987" i="4"/>
  <c r="AL988" i="4"/>
  <c r="AL989" i="4"/>
  <c r="AL990" i="4"/>
  <c r="AL991" i="4"/>
  <c r="AL992" i="4"/>
  <c r="AL993" i="4"/>
  <c r="AL994" i="4"/>
  <c r="AL995" i="4"/>
  <c r="AL996" i="4"/>
  <c r="AL997" i="4"/>
  <c r="AL998" i="4"/>
  <c r="AL999" i="4"/>
  <c r="AL1000" i="4"/>
  <c r="AK642" i="4"/>
  <c r="AK643" i="4"/>
  <c r="AK644" i="4"/>
  <c r="AK645" i="4"/>
  <c r="AK646" i="4"/>
  <c r="AK647" i="4"/>
  <c r="AK648" i="4"/>
  <c r="AK649" i="4"/>
  <c r="AK650" i="4"/>
  <c r="AK651" i="4"/>
  <c r="AK652" i="4"/>
  <c r="AK653" i="4"/>
  <c r="AK654" i="4"/>
  <c r="AK655" i="4"/>
  <c r="AK656" i="4"/>
  <c r="AK657" i="4"/>
  <c r="AK658" i="4"/>
  <c r="AK659" i="4"/>
  <c r="AK660" i="4"/>
  <c r="AK661" i="4"/>
  <c r="AK662" i="4"/>
  <c r="AK663" i="4"/>
  <c r="AK664" i="4"/>
  <c r="AK665" i="4"/>
  <c r="AK666" i="4"/>
  <c r="AK667" i="4"/>
  <c r="AK668" i="4"/>
  <c r="AK669" i="4"/>
  <c r="AK670" i="4"/>
  <c r="AK671" i="4"/>
  <c r="AK672" i="4"/>
  <c r="AK673" i="4"/>
  <c r="AK674" i="4"/>
  <c r="AK675" i="4"/>
  <c r="AK676" i="4"/>
  <c r="AK677" i="4"/>
  <c r="AK678" i="4"/>
  <c r="AK679" i="4"/>
  <c r="AK680" i="4"/>
  <c r="AK681" i="4"/>
  <c r="AK682" i="4"/>
  <c r="AK683" i="4"/>
  <c r="AK684" i="4"/>
  <c r="AK685" i="4"/>
  <c r="AK686" i="4"/>
  <c r="AK687" i="4"/>
  <c r="AK688" i="4"/>
  <c r="AK689" i="4"/>
  <c r="AK690" i="4"/>
  <c r="AK691" i="4"/>
  <c r="AK692" i="4"/>
  <c r="AK693" i="4"/>
  <c r="AK694" i="4"/>
  <c r="AK695" i="4"/>
  <c r="AK696" i="4"/>
  <c r="AK697" i="4"/>
  <c r="AK698" i="4"/>
  <c r="AK699" i="4"/>
  <c r="AK700" i="4"/>
  <c r="AK701" i="4"/>
  <c r="AK702" i="4"/>
  <c r="AK703" i="4"/>
  <c r="AK704" i="4"/>
  <c r="AK705" i="4"/>
  <c r="AK706" i="4"/>
  <c r="AK707" i="4"/>
  <c r="AK708" i="4"/>
  <c r="AK709" i="4"/>
  <c r="AK710" i="4"/>
  <c r="AK711" i="4"/>
  <c r="AK712" i="4"/>
  <c r="AK713" i="4"/>
  <c r="AK714" i="4"/>
  <c r="AK715" i="4"/>
  <c r="AK716" i="4"/>
  <c r="AK717" i="4"/>
  <c r="AK718" i="4"/>
  <c r="AK719" i="4"/>
  <c r="AK720" i="4"/>
  <c r="AK721" i="4"/>
  <c r="AK722" i="4"/>
  <c r="AK723" i="4"/>
  <c r="AK724" i="4"/>
  <c r="AK725" i="4"/>
  <c r="AK726" i="4"/>
  <c r="AK727" i="4"/>
  <c r="AK728" i="4"/>
  <c r="AK729" i="4"/>
  <c r="AK730" i="4"/>
  <c r="AK731" i="4"/>
  <c r="AK732" i="4"/>
  <c r="AK733" i="4"/>
  <c r="AK734" i="4"/>
  <c r="AK735" i="4"/>
  <c r="AK736" i="4"/>
  <c r="AK737" i="4"/>
  <c r="AK738" i="4"/>
  <c r="AK739" i="4"/>
  <c r="AK740" i="4"/>
  <c r="AK741" i="4"/>
  <c r="AK742" i="4"/>
  <c r="AK743" i="4"/>
  <c r="AK744" i="4"/>
  <c r="AK745" i="4"/>
  <c r="AK746" i="4"/>
  <c r="AK747" i="4"/>
  <c r="AK748" i="4"/>
  <c r="AK749" i="4"/>
  <c r="AK750" i="4"/>
  <c r="AK751" i="4"/>
  <c r="AK752" i="4"/>
  <c r="AK753" i="4"/>
  <c r="AK754" i="4"/>
  <c r="AK755" i="4"/>
  <c r="AK756" i="4"/>
  <c r="AK757" i="4"/>
  <c r="AK758" i="4"/>
  <c r="AK759" i="4"/>
  <c r="AK760" i="4"/>
  <c r="AK761" i="4"/>
  <c r="AK762" i="4"/>
  <c r="AK763" i="4"/>
  <c r="AK764" i="4"/>
  <c r="AK765" i="4"/>
  <c r="AK766" i="4"/>
  <c r="AK767" i="4"/>
  <c r="AK768" i="4"/>
  <c r="AK769" i="4"/>
  <c r="AK770" i="4"/>
  <c r="AK771" i="4"/>
  <c r="AK772" i="4"/>
  <c r="AK773" i="4"/>
  <c r="AK774" i="4"/>
  <c r="AK775" i="4"/>
  <c r="AK776" i="4"/>
  <c r="AK777" i="4"/>
  <c r="AK778" i="4"/>
  <c r="AK779" i="4"/>
  <c r="AK780" i="4"/>
  <c r="AK781" i="4"/>
  <c r="AK782" i="4"/>
  <c r="AK783" i="4"/>
  <c r="AK784" i="4"/>
  <c r="AK785" i="4"/>
  <c r="AK786" i="4"/>
  <c r="AK787" i="4"/>
  <c r="AK788" i="4"/>
  <c r="AK789" i="4"/>
  <c r="AK790" i="4"/>
  <c r="AK791" i="4"/>
  <c r="AK792" i="4"/>
  <c r="AK793" i="4"/>
  <c r="AK794" i="4"/>
  <c r="AK795" i="4"/>
  <c r="AK796" i="4"/>
  <c r="AK797" i="4"/>
  <c r="AK798" i="4"/>
  <c r="AK799" i="4"/>
  <c r="AK800" i="4"/>
  <c r="AK801" i="4"/>
  <c r="AK802" i="4"/>
  <c r="AK803" i="4"/>
  <c r="AK804" i="4"/>
  <c r="AK805" i="4"/>
  <c r="AK806" i="4"/>
  <c r="AK807" i="4"/>
  <c r="AK808" i="4"/>
  <c r="AK809" i="4"/>
  <c r="AK810" i="4"/>
  <c r="AK811" i="4"/>
  <c r="AK812" i="4"/>
  <c r="AK813" i="4"/>
  <c r="AK814" i="4"/>
  <c r="AK815" i="4"/>
  <c r="AK816" i="4"/>
  <c r="AK817" i="4"/>
  <c r="AK818" i="4"/>
  <c r="AK819" i="4"/>
  <c r="AK820" i="4"/>
  <c r="AK821" i="4"/>
  <c r="AK822" i="4"/>
  <c r="AK823" i="4"/>
  <c r="AK824" i="4"/>
  <c r="AK825" i="4"/>
  <c r="AK826" i="4"/>
  <c r="AK827" i="4"/>
  <c r="AK828" i="4"/>
  <c r="AK829" i="4"/>
  <c r="AK830" i="4"/>
  <c r="AK831" i="4"/>
  <c r="AK832" i="4"/>
  <c r="AK833" i="4"/>
  <c r="AK834" i="4"/>
  <c r="AK835" i="4"/>
  <c r="AK836" i="4"/>
  <c r="AK837" i="4"/>
  <c r="AK838" i="4"/>
  <c r="AK839" i="4"/>
  <c r="AK840" i="4"/>
  <c r="AK841" i="4"/>
  <c r="AK842" i="4"/>
  <c r="AK843" i="4"/>
  <c r="AK844" i="4"/>
  <c r="AK845" i="4"/>
  <c r="AK846" i="4"/>
  <c r="AK847" i="4"/>
  <c r="AK848" i="4"/>
  <c r="AK849" i="4"/>
  <c r="AK850" i="4"/>
  <c r="AK851" i="4"/>
  <c r="AK852" i="4"/>
  <c r="AK853" i="4"/>
  <c r="AK854" i="4"/>
  <c r="AK855" i="4"/>
  <c r="AK856" i="4"/>
  <c r="AK857" i="4"/>
  <c r="AK858" i="4"/>
  <c r="AK859" i="4"/>
  <c r="AK860" i="4"/>
  <c r="AK861" i="4"/>
  <c r="AK862" i="4"/>
  <c r="AK863" i="4"/>
  <c r="AK864" i="4"/>
  <c r="AK865" i="4"/>
  <c r="AK866" i="4"/>
  <c r="AK867" i="4"/>
  <c r="AK868" i="4"/>
  <c r="AK869" i="4"/>
  <c r="AK870" i="4"/>
  <c r="AK871" i="4"/>
  <c r="AK872" i="4"/>
  <c r="AK873" i="4"/>
  <c r="AK874" i="4"/>
  <c r="AK875" i="4"/>
  <c r="AK876" i="4"/>
  <c r="AK877" i="4"/>
  <c r="AK878" i="4"/>
  <c r="AK879" i="4"/>
  <c r="AK880" i="4"/>
  <c r="AK881" i="4"/>
  <c r="AK882" i="4"/>
  <c r="AK883" i="4"/>
  <c r="AK884" i="4"/>
  <c r="AK885" i="4"/>
  <c r="AK886" i="4"/>
  <c r="AK887" i="4"/>
  <c r="AK888" i="4"/>
  <c r="AK889" i="4"/>
  <c r="AK890" i="4"/>
  <c r="AK891" i="4"/>
  <c r="AK892" i="4"/>
  <c r="AK893" i="4"/>
  <c r="AK894" i="4"/>
  <c r="AK895" i="4"/>
  <c r="AK896" i="4"/>
  <c r="AK897" i="4"/>
  <c r="AK898" i="4"/>
  <c r="AK899" i="4"/>
  <c r="AK900" i="4"/>
  <c r="AK901" i="4"/>
  <c r="AK902" i="4"/>
  <c r="AK903" i="4"/>
  <c r="AK904" i="4"/>
  <c r="AK905" i="4"/>
  <c r="AK906" i="4"/>
  <c r="AK907" i="4"/>
  <c r="AK908" i="4"/>
  <c r="AK909" i="4"/>
  <c r="AK910" i="4"/>
  <c r="AK911" i="4"/>
  <c r="AK912" i="4"/>
  <c r="AK913" i="4"/>
  <c r="AK914" i="4"/>
  <c r="AK915" i="4"/>
  <c r="AK916" i="4"/>
  <c r="AK917" i="4"/>
  <c r="AK918" i="4"/>
  <c r="AK919" i="4"/>
  <c r="AK920" i="4"/>
  <c r="AK921" i="4"/>
  <c r="AK922" i="4"/>
  <c r="AK923" i="4"/>
  <c r="AK924" i="4"/>
  <c r="AK925" i="4"/>
  <c r="AK926" i="4"/>
  <c r="AK927" i="4"/>
  <c r="AK928" i="4"/>
  <c r="AK929" i="4"/>
  <c r="AK930" i="4"/>
  <c r="AK931" i="4"/>
  <c r="AK932" i="4"/>
  <c r="AK933" i="4"/>
  <c r="AK934" i="4"/>
  <c r="AK935" i="4"/>
  <c r="AK936" i="4"/>
  <c r="AK937" i="4"/>
  <c r="AK938" i="4"/>
  <c r="AK939" i="4"/>
  <c r="AK940" i="4"/>
  <c r="AK941" i="4"/>
  <c r="AK942" i="4"/>
  <c r="AK943" i="4"/>
  <c r="AK944" i="4"/>
  <c r="AK945" i="4"/>
  <c r="AK946" i="4"/>
  <c r="AK947" i="4"/>
  <c r="AK948" i="4"/>
  <c r="AK949" i="4"/>
  <c r="AK950" i="4"/>
  <c r="AK951" i="4"/>
  <c r="AK952" i="4"/>
  <c r="AK953" i="4"/>
  <c r="AK954" i="4"/>
  <c r="AK955" i="4"/>
  <c r="AK956" i="4"/>
  <c r="AK957" i="4"/>
  <c r="AK958" i="4"/>
  <c r="AK959" i="4"/>
  <c r="AK960" i="4"/>
  <c r="AK961" i="4"/>
  <c r="AK962" i="4"/>
  <c r="AK963" i="4"/>
  <c r="AK964" i="4"/>
  <c r="AK965" i="4"/>
  <c r="AK966" i="4"/>
  <c r="AK967" i="4"/>
  <c r="AK968" i="4"/>
  <c r="AK969" i="4"/>
  <c r="AK970" i="4"/>
  <c r="AK971" i="4"/>
  <c r="AK972" i="4"/>
  <c r="AK973" i="4"/>
  <c r="AK974" i="4"/>
  <c r="AK975" i="4"/>
  <c r="AK976" i="4"/>
  <c r="AK977" i="4"/>
  <c r="AK978" i="4"/>
  <c r="AK979" i="4"/>
  <c r="AK980" i="4"/>
  <c r="AK981" i="4"/>
  <c r="AK982" i="4"/>
  <c r="AK983" i="4"/>
  <c r="AK984" i="4"/>
  <c r="AK985" i="4"/>
  <c r="AK986" i="4"/>
  <c r="AK987" i="4"/>
  <c r="AK988" i="4"/>
  <c r="AK989" i="4"/>
  <c r="AK990" i="4"/>
  <c r="AK991" i="4"/>
  <c r="AK992" i="4"/>
  <c r="AK993" i="4"/>
  <c r="AK994" i="4"/>
  <c r="AK995" i="4"/>
  <c r="AK996" i="4"/>
  <c r="AK997" i="4"/>
  <c r="AK998" i="4"/>
  <c r="AK999" i="4"/>
  <c r="AK1000" i="4"/>
  <c r="AJ642" i="4"/>
  <c r="AJ643" i="4"/>
  <c r="AJ644" i="4"/>
  <c r="AJ645" i="4"/>
  <c r="AJ646" i="4"/>
  <c r="AJ647" i="4"/>
  <c r="AJ648" i="4"/>
  <c r="AJ649" i="4"/>
  <c r="AJ650" i="4"/>
  <c r="AJ651" i="4"/>
  <c r="AJ652" i="4"/>
  <c r="AJ653" i="4"/>
  <c r="AJ654" i="4"/>
  <c r="AJ655" i="4"/>
  <c r="AJ656" i="4"/>
  <c r="AJ657" i="4"/>
  <c r="AJ658" i="4"/>
  <c r="AJ659" i="4"/>
  <c r="AJ660" i="4"/>
  <c r="AJ661" i="4"/>
  <c r="AJ662" i="4"/>
  <c r="AJ663" i="4"/>
  <c r="AJ664" i="4"/>
  <c r="AJ665" i="4"/>
  <c r="AJ666" i="4"/>
  <c r="AJ667" i="4"/>
  <c r="AJ668" i="4"/>
  <c r="AJ669" i="4"/>
  <c r="AJ670" i="4"/>
  <c r="AJ671" i="4"/>
  <c r="AJ672" i="4"/>
  <c r="AJ673" i="4"/>
  <c r="AJ674" i="4"/>
  <c r="AJ675" i="4"/>
  <c r="AJ676" i="4"/>
  <c r="AJ677" i="4"/>
  <c r="AJ678" i="4"/>
  <c r="AJ679" i="4"/>
  <c r="AJ680" i="4"/>
  <c r="AJ681" i="4"/>
  <c r="AJ682" i="4"/>
  <c r="AJ683" i="4"/>
  <c r="AJ684" i="4"/>
  <c r="AJ685" i="4"/>
  <c r="AJ686" i="4"/>
  <c r="AJ687" i="4"/>
  <c r="AJ688" i="4"/>
  <c r="AJ689" i="4"/>
  <c r="AJ690" i="4"/>
  <c r="AJ691" i="4"/>
  <c r="AJ692" i="4"/>
  <c r="AJ693" i="4"/>
  <c r="AJ694" i="4"/>
  <c r="AJ695" i="4"/>
  <c r="AJ696" i="4"/>
  <c r="AJ697" i="4"/>
  <c r="AJ698" i="4"/>
  <c r="AJ699" i="4"/>
  <c r="AJ700" i="4"/>
  <c r="AJ701" i="4"/>
  <c r="AJ702" i="4"/>
  <c r="AJ703" i="4"/>
  <c r="AJ704" i="4"/>
  <c r="AJ705" i="4"/>
  <c r="AJ706" i="4"/>
  <c r="AJ707" i="4"/>
  <c r="AJ708" i="4"/>
  <c r="AJ709" i="4"/>
  <c r="AJ710" i="4"/>
  <c r="AJ711" i="4"/>
  <c r="AJ712" i="4"/>
  <c r="AJ713" i="4"/>
  <c r="AJ714" i="4"/>
  <c r="AJ715" i="4"/>
  <c r="AJ716" i="4"/>
  <c r="AJ717" i="4"/>
  <c r="AJ718" i="4"/>
  <c r="AJ719" i="4"/>
  <c r="AJ720" i="4"/>
  <c r="AJ721" i="4"/>
  <c r="AJ722" i="4"/>
  <c r="AJ723" i="4"/>
  <c r="AJ724" i="4"/>
  <c r="AJ725" i="4"/>
  <c r="AJ726" i="4"/>
  <c r="AJ727" i="4"/>
  <c r="AJ728" i="4"/>
  <c r="AJ729" i="4"/>
  <c r="AJ730" i="4"/>
  <c r="AJ731" i="4"/>
  <c r="AJ732" i="4"/>
  <c r="AJ733" i="4"/>
  <c r="AJ734" i="4"/>
  <c r="AJ735" i="4"/>
  <c r="AJ736" i="4"/>
  <c r="AJ737" i="4"/>
  <c r="AJ738" i="4"/>
  <c r="AJ739" i="4"/>
  <c r="AJ740" i="4"/>
  <c r="AJ741" i="4"/>
  <c r="AJ742" i="4"/>
  <c r="AJ743" i="4"/>
  <c r="AJ744" i="4"/>
  <c r="AJ745" i="4"/>
  <c r="AJ746" i="4"/>
  <c r="AJ747" i="4"/>
  <c r="AJ748" i="4"/>
  <c r="AJ749" i="4"/>
  <c r="AJ750" i="4"/>
  <c r="AJ751" i="4"/>
  <c r="AJ752" i="4"/>
  <c r="AJ753" i="4"/>
  <c r="AJ754" i="4"/>
  <c r="AJ755" i="4"/>
  <c r="AJ756" i="4"/>
  <c r="AJ757" i="4"/>
  <c r="AJ758" i="4"/>
  <c r="AJ759" i="4"/>
  <c r="AJ760" i="4"/>
  <c r="AJ761" i="4"/>
  <c r="AJ762" i="4"/>
  <c r="AJ763" i="4"/>
  <c r="AJ764" i="4"/>
  <c r="AJ765" i="4"/>
  <c r="AJ766" i="4"/>
  <c r="AJ767" i="4"/>
  <c r="AJ768" i="4"/>
  <c r="AJ769" i="4"/>
  <c r="AJ770" i="4"/>
  <c r="AJ771" i="4"/>
  <c r="AJ772" i="4"/>
  <c r="AJ773" i="4"/>
  <c r="AJ774" i="4"/>
  <c r="AJ775" i="4"/>
  <c r="AJ776" i="4"/>
  <c r="AJ777" i="4"/>
  <c r="AJ778" i="4"/>
  <c r="AJ779" i="4"/>
  <c r="AJ780" i="4"/>
  <c r="AJ781" i="4"/>
  <c r="AJ782" i="4"/>
  <c r="AJ783" i="4"/>
  <c r="AJ784" i="4"/>
  <c r="AJ785" i="4"/>
  <c r="AJ786" i="4"/>
  <c r="AJ787" i="4"/>
  <c r="AJ788" i="4"/>
  <c r="AJ789" i="4"/>
  <c r="AJ790" i="4"/>
  <c r="AJ791" i="4"/>
  <c r="AJ792" i="4"/>
  <c r="AJ793" i="4"/>
  <c r="AJ794" i="4"/>
  <c r="AJ795" i="4"/>
  <c r="AJ796" i="4"/>
  <c r="AJ797" i="4"/>
  <c r="AJ798" i="4"/>
  <c r="AJ799" i="4"/>
  <c r="AJ800" i="4"/>
  <c r="AJ801" i="4"/>
  <c r="AJ802" i="4"/>
  <c r="AJ803" i="4"/>
  <c r="AJ804" i="4"/>
  <c r="AJ805" i="4"/>
  <c r="AJ806" i="4"/>
  <c r="AJ807" i="4"/>
  <c r="AJ808" i="4"/>
  <c r="AJ809" i="4"/>
  <c r="AJ810" i="4"/>
  <c r="AJ811" i="4"/>
  <c r="AJ812" i="4"/>
  <c r="AJ813" i="4"/>
  <c r="AJ814" i="4"/>
  <c r="AJ815" i="4"/>
  <c r="AJ816" i="4"/>
  <c r="AJ817" i="4"/>
  <c r="AJ818" i="4"/>
  <c r="AJ819" i="4"/>
  <c r="AJ820" i="4"/>
  <c r="AJ821" i="4"/>
  <c r="AJ822" i="4"/>
  <c r="AJ823" i="4"/>
  <c r="AJ824" i="4"/>
  <c r="AJ825" i="4"/>
  <c r="AJ826" i="4"/>
  <c r="AJ827" i="4"/>
  <c r="AJ828" i="4"/>
  <c r="AJ829" i="4"/>
  <c r="AJ830" i="4"/>
  <c r="AJ831" i="4"/>
  <c r="AJ832" i="4"/>
  <c r="AJ833" i="4"/>
  <c r="AJ834" i="4"/>
  <c r="AJ835" i="4"/>
  <c r="AJ836" i="4"/>
  <c r="AJ837" i="4"/>
  <c r="AJ838" i="4"/>
  <c r="AJ839" i="4"/>
  <c r="AJ840" i="4"/>
  <c r="AJ841" i="4"/>
  <c r="AJ842" i="4"/>
  <c r="AJ843" i="4"/>
  <c r="AJ844" i="4"/>
  <c r="AJ845" i="4"/>
  <c r="AJ846" i="4"/>
  <c r="AJ847" i="4"/>
  <c r="AJ848" i="4"/>
  <c r="AJ849" i="4"/>
  <c r="AJ850" i="4"/>
  <c r="AJ851" i="4"/>
  <c r="AJ852" i="4"/>
  <c r="AJ853" i="4"/>
  <c r="AJ854" i="4"/>
  <c r="AJ855" i="4"/>
  <c r="AJ856" i="4"/>
  <c r="AJ857" i="4"/>
  <c r="AJ858" i="4"/>
  <c r="AJ859" i="4"/>
  <c r="AJ860" i="4"/>
  <c r="AJ861" i="4"/>
  <c r="AJ862" i="4"/>
  <c r="AJ863" i="4"/>
  <c r="AJ864" i="4"/>
  <c r="AJ865" i="4"/>
  <c r="AJ866" i="4"/>
  <c r="AJ867" i="4"/>
  <c r="AJ868" i="4"/>
  <c r="AJ869" i="4"/>
  <c r="AJ870" i="4"/>
  <c r="AJ871" i="4"/>
  <c r="AJ872" i="4"/>
  <c r="AJ873" i="4"/>
  <c r="AJ874" i="4"/>
  <c r="AJ875" i="4"/>
  <c r="AJ876" i="4"/>
  <c r="AJ877" i="4"/>
  <c r="AJ878" i="4"/>
  <c r="AJ879" i="4"/>
  <c r="AJ880" i="4"/>
  <c r="AJ881" i="4"/>
  <c r="AJ882" i="4"/>
  <c r="AJ883" i="4"/>
  <c r="AJ884" i="4"/>
  <c r="AJ885" i="4"/>
  <c r="AJ886" i="4"/>
  <c r="AJ887" i="4"/>
  <c r="AJ888" i="4"/>
  <c r="AJ889" i="4"/>
  <c r="AJ890" i="4"/>
  <c r="AJ891" i="4"/>
  <c r="AJ892" i="4"/>
  <c r="AJ893" i="4"/>
  <c r="AJ894" i="4"/>
  <c r="AJ895" i="4"/>
  <c r="AJ896" i="4"/>
  <c r="AJ897" i="4"/>
  <c r="AJ898" i="4"/>
  <c r="AJ899" i="4"/>
  <c r="AJ900" i="4"/>
  <c r="AJ901" i="4"/>
  <c r="AJ902" i="4"/>
  <c r="AJ903" i="4"/>
  <c r="AJ904" i="4"/>
  <c r="AJ905" i="4"/>
  <c r="AJ906" i="4"/>
  <c r="AJ907" i="4"/>
  <c r="AJ908" i="4"/>
  <c r="AJ909" i="4"/>
  <c r="AJ910" i="4"/>
  <c r="AJ911" i="4"/>
  <c r="AJ912" i="4"/>
  <c r="AJ913" i="4"/>
  <c r="AJ914" i="4"/>
  <c r="AJ915" i="4"/>
  <c r="AJ916" i="4"/>
  <c r="AJ917" i="4"/>
  <c r="AJ918" i="4"/>
  <c r="AJ919" i="4"/>
  <c r="AJ920" i="4"/>
  <c r="AJ921" i="4"/>
  <c r="AJ922" i="4"/>
  <c r="AJ923" i="4"/>
  <c r="AJ924" i="4"/>
  <c r="AJ925" i="4"/>
  <c r="AJ926" i="4"/>
  <c r="AJ927" i="4"/>
  <c r="AJ928" i="4"/>
  <c r="AJ929" i="4"/>
  <c r="AJ930" i="4"/>
  <c r="AJ931" i="4"/>
  <c r="AJ932" i="4"/>
  <c r="AJ933" i="4"/>
  <c r="AJ934" i="4"/>
  <c r="AJ935" i="4"/>
  <c r="AJ936" i="4"/>
  <c r="AJ937" i="4"/>
  <c r="AJ938" i="4"/>
  <c r="AJ939" i="4"/>
  <c r="AJ940" i="4"/>
  <c r="AJ941" i="4"/>
  <c r="AJ942" i="4"/>
  <c r="AJ943" i="4"/>
  <c r="AJ944" i="4"/>
  <c r="AJ945" i="4"/>
  <c r="AJ946" i="4"/>
  <c r="AJ947" i="4"/>
  <c r="AJ948" i="4"/>
  <c r="AJ949" i="4"/>
  <c r="AJ950" i="4"/>
  <c r="AJ951" i="4"/>
  <c r="AJ952" i="4"/>
  <c r="AJ953" i="4"/>
  <c r="AJ954" i="4"/>
  <c r="AJ955" i="4"/>
  <c r="AJ956" i="4"/>
  <c r="AJ957" i="4"/>
  <c r="AJ958" i="4"/>
  <c r="AJ959" i="4"/>
  <c r="AJ960" i="4"/>
  <c r="AJ961" i="4"/>
  <c r="AJ962" i="4"/>
  <c r="AJ963" i="4"/>
  <c r="AJ964" i="4"/>
  <c r="AJ965" i="4"/>
  <c r="AJ966" i="4"/>
  <c r="AJ967" i="4"/>
  <c r="AJ968" i="4"/>
  <c r="AJ969" i="4"/>
  <c r="AJ970" i="4"/>
  <c r="AJ971" i="4"/>
  <c r="AJ972" i="4"/>
  <c r="AJ973" i="4"/>
  <c r="AJ974" i="4"/>
  <c r="AJ975" i="4"/>
  <c r="AJ976" i="4"/>
  <c r="AJ977" i="4"/>
  <c r="AJ978" i="4"/>
  <c r="AJ979" i="4"/>
  <c r="AJ980" i="4"/>
  <c r="AJ981" i="4"/>
  <c r="AJ982" i="4"/>
  <c r="AJ983" i="4"/>
  <c r="AJ984" i="4"/>
  <c r="AJ985" i="4"/>
  <c r="AJ986" i="4"/>
  <c r="AJ987" i="4"/>
  <c r="AJ988" i="4"/>
  <c r="AJ989" i="4"/>
  <c r="AJ990" i="4"/>
  <c r="AJ991" i="4"/>
  <c r="AJ992" i="4"/>
  <c r="AJ993" i="4"/>
  <c r="AJ994" i="4"/>
  <c r="AJ995" i="4"/>
  <c r="AJ996" i="4"/>
  <c r="AJ997" i="4"/>
  <c r="AJ998" i="4"/>
  <c r="AJ999" i="4"/>
  <c r="AJ1000" i="4"/>
  <c r="AI642" i="4"/>
  <c r="AI643" i="4"/>
  <c r="AI644" i="4"/>
  <c r="AI645" i="4"/>
  <c r="AI646" i="4"/>
  <c r="AI647" i="4"/>
  <c r="AI648" i="4"/>
  <c r="AI649" i="4"/>
  <c r="AI650" i="4"/>
  <c r="AI651" i="4"/>
  <c r="AI652" i="4"/>
  <c r="AI653" i="4"/>
  <c r="AI654" i="4"/>
  <c r="AI655" i="4"/>
  <c r="AI656" i="4"/>
  <c r="AI657" i="4"/>
  <c r="AI658" i="4"/>
  <c r="AI659" i="4"/>
  <c r="AI660" i="4"/>
  <c r="AI661" i="4"/>
  <c r="AI662" i="4"/>
  <c r="AI663" i="4"/>
  <c r="AI664" i="4"/>
  <c r="AI665" i="4"/>
  <c r="AI666" i="4"/>
  <c r="AI667" i="4"/>
  <c r="AI668" i="4"/>
  <c r="AI669" i="4"/>
  <c r="AI670" i="4"/>
  <c r="AI671" i="4"/>
  <c r="AI672" i="4"/>
  <c r="AI673" i="4"/>
  <c r="AI674" i="4"/>
  <c r="AI675" i="4"/>
  <c r="AI676" i="4"/>
  <c r="AI677" i="4"/>
  <c r="AI678" i="4"/>
  <c r="AI679" i="4"/>
  <c r="AI680" i="4"/>
  <c r="AI681" i="4"/>
  <c r="AI682" i="4"/>
  <c r="AI683" i="4"/>
  <c r="AI684" i="4"/>
  <c r="AI685" i="4"/>
  <c r="AI686" i="4"/>
  <c r="AI687" i="4"/>
  <c r="AI688" i="4"/>
  <c r="AI689" i="4"/>
  <c r="AI690" i="4"/>
  <c r="AI691" i="4"/>
  <c r="AI692" i="4"/>
  <c r="AI693" i="4"/>
  <c r="AI694" i="4"/>
  <c r="AI695" i="4"/>
  <c r="AI696" i="4"/>
  <c r="AI697" i="4"/>
  <c r="AI698" i="4"/>
  <c r="AI699" i="4"/>
  <c r="AI700" i="4"/>
  <c r="AI701" i="4"/>
  <c r="AI702" i="4"/>
  <c r="AI703" i="4"/>
  <c r="AI704" i="4"/>
  <c r="AI705" i="4"/>
  <c r="AI706" i="4"/>
  <c r="AI707" i="4"/>
  <c r="AI708" i="4"/>
  <c r="AI709" i="4"/>
  <c r="AI710" i="4"/>
  <c r="AI711" i="4"/>
  <c r="AI712" i="4"/>
  <c r="AI713" i="4"/>
  <c r="AI714" i="4"/>
  <c r="AI715" i="4"/>
  <c r="AI716" i="4"/>
  <c r="AI717" i="4"/>
  <c r="AI718" i="4"/>
  <c r="AI719" i="4"/>
  <c r="AI720" i="4"/>
  <c r="AI721" i="4"/>
  <c r="AI722" i="4"/>
  <c r="AI723" i="4"/>
  <c r="AI724" i="4"/>
  <c r="AI725" i="4"/>
  <c r="AI726" i="4"/>
  <c r="AI727" i="4"/>
  <c r="AI728" i="4"/>
  <c r="AI729" i="4"/>
  <c r="AI730" i="4"/>
  <c r="AI731" i="4"/>
  <c r="AI732" i="4"/>
  <c r="AI733" i="4"/>
  <c r="AI734" i="4"/>
  <c r="AI735" i="4"/>
  <c r="AI736" i="4"/>
  <c r="AI737" i="4"/>
  <c r="AI738" i="4"/>
  <c r="AI739" i="4"/>
  <c r="AI740" i="4"/>
  <c r="AI741" i="4"/>
  <c r="AI742" i="4"/>
  <c r="AI743" i="4"/>
  <c r="AI744" i="4"/>
  <c r="AI745" i="4"/>
  <c r="AI746" i="4"/>
  <c r="AI747" i="4"/>
  <c r="AI748" i="4"/>
  <c r="AI749" i="4"/>
  <c r="AI750" i="4"/>
  <c r="AI751" i="4"/>
  <c r="AI752" i="4"/>
  <c r="AI753" i="4"/>
  <c r="AI754" i="4"/>
  <c r="AI755" i="4"/>
  <c r="AI756" i="4"/>
  <c r="AI757" i="4"/>
  <c r="AI758" i="4"/>
  <c r="AI759" i="4"/>
  <c r="AI760" i="4"/>
  <c r="AI761" i="4"/>
  <c r="AI762" i="4"/>
  <c r="AI763" i="4"/>
  <c r="AI764" i="4"/>
  <c r="AI765" i="4"/>
  <c r="AI766" i="4"/>
  <c r="AI767" i="4"/>
  <c r="AI768" i="4"/>
  <c r="AI769" i="4"/>
  <c r="AI770" i="4"/>
  <c r="AI771" i="4"/>
  <c r="AI772" i="4"/>
  <c r="AI773" i="4"/>
  <c r="AI774" i="4"/>
  <c r="AI775" i="4"/>
  <c r="AI776" i="4"/>
  <c r="AI777" i="4"/>
  <c r="AI778" i="4"/>
  <c r="AI779" i="4"/>
  <c r="AI780" i="4"/>
  <c r="AI781" i="4"/>
  <c r="AI782" i="4"/>
  <c r="AI783" i="4"/>
  <c r="AI784" i="4"/>
  <c r="AI785" i="4"/>
  <c r="AI786" i="4"/>
  <c r="AI787" i="4"/>
  <c r="AI788" i="4"/>
  <c r="AI789" i="4"/>
  <c r="AI790" i="4"/>
  <c r="AI791" i="4"/>
  <c r="AI792" i="4"/>
  <c r="AI793" i="4"/>
  <c r="AI794" i="4"/>
  <c r="AI795" i="4"/>
  <c r="AI796" i="4"/>
  <c r="AI797" i="4"/>
  <c r="AI798" i="4"/>
  <c r="AI799" i="4"/>
  <c r="AI800" i="4"/>
  <c r="AI801" i="4"/>
  <c r="AI802" i="4"/>
  <c r="AI803" i="4"/>
  <c r="AI804" i="4"/>
  <c r="AI805" i="4"/>
  <c r="AI806" i="4"/>
  <c r="AI807" i="4"/>
  <c r="AI808" i="4"/>
  <c r="AI809" i="4"/>
  <c r="AI810" i="4"/>
  <c r="AI811" i="4"/>
  <c r="AI812" i="4"/>
  <c r="AI813" i="4"/>
  <c r="AI814" i="4"/>
  <c r="AI815" i="4"/>
  <c r="AI816" i="4"/>
  <c r="AI817" i="4"/>
  <c r="AI818" i="4"/>
  <c r="AI819" i="4"/>
  <c r="AI820" i="4"/>
  <c r="AI821" i="4"/>
  <c r="AI822" i="4"/>
  <c r="AI823" i="4"/>
  <c r="AI824" i="4"/>
  <c r="AI825" i="4"/>
  <c r="AI826" i="4"/>
  <c r="AI827" i="4"/>
  <c r="AI828" i="4"/>
  <c r="AI829" i="4"/>
  <c r="AI830" i="4"/>
  <c r="AI831" i="4"/>
  <c r="AI832" i="4"/>
  <c r="AI833" i="4"/>
  <c r="AI834" i="4"/>
  <c r="AI835" i="4"/>
  <c r="AI836" i="4"/>
  <c r="AI837" i="4"/>
  <c r="AI838" i="4"/>
  <c r="AI839" i="4"/>
  <c r="AI840" i="4"/>
  <c r="AI841" i="4"/>
  <c r="AI842" i="4"/>
  <c r="AI843" i="4"/>
  <c r="AI844" i="4"/>
  <c r="AI845" i="4"/>
  <c r="AI846" i="4"/>
  <c r="AI847" i="4"/>
  <c r="AI848" i="4"/>
  <c r="AI849" i="4"/>
  <c r="AI850" i="4"/>
  <c r="AI851" i="4"/>
  <c r="AI852" i="4"/>
  <c r="AI853" i="4"/>
  <c r="AI854" i="4"/>
  <c r="AI855" i="4"/>
  <c r="AI856" i="4"/>
  <c r="AI857" i="4"/>
  <c r="AI858" i="4"/>
  <c r="AI859" i="4"/>
  <c r="AI860" i="4"/>
  <c r="AI861" i="4"/>
  <c r="AI862" i="4"/>
  <c r="AI863" i="4"/>
  <c r="AI864" i="4"/>
  <c r="AI865" i="4"/>
  <c r="AI866" i="4"/>
  <c r="AI867" i="4"/>
  <c r="AI868" i="4"/>
  <c r="AI869" i="4"/>
  <c r="AI870" i="4"/>
  <c r="AI871" i="4"/>
  <c r="AI872" i="4"/>
  <c r="AI873" i="4"/>
  <c r="AI874" i="4"/>
  <c r="AI875" i="4"/>
  <c r="AI876" i="4"/>
  <c r="AI877" i="4"/>
  <c r="AI878" i="4"/>
  <c r="AI879" i="4"/>
  <c r="AI880" i="4"/>
  <c r="AI881" i="4"/>
  <c r="AI882" i="4"/>
  <c r="AI883" i="4"/>
  <c r="AI884" i="4"/>
  <c r="AI885" i="4"/>
  <c r="AI886" i="4"/>
  <c r="AI887" i="4"/>
  <c r="AI888" i="4"/>
  <c r="AI889" i="4"/>
  <c r="AI890" i="4"/>
  <c r="AI891" i="4"/>
  <c r="AI892" i="4"/>
  <c r="AI893" i="4"/>
  <c r="AI894" i="4"/>
  <c r="AI895" i="4"/>
  <c r="AI896" i="4"/>
  <c r="AI897" i="4"/>
  <c r="AI898" i="4"/>
  <c r="AI899" i="4"/>
  <c r="AI900" i="4"/>
  <c r="AI901" i="4"/>
  <c r="AI902" i="4"/>
  <c r="AI903" i="4"/>
  <c r="AI904" i="4"/>
  <c r="AI905" i="4"/>
  <c r="AI906" i="4"/>
  <c r="AI907" i="4"/>
  <c r="AI908" i="4"/>
  <c r="AI909" i="4"/>
  <c r="AI910" i="4"/>
  <c r="AI911" i="4"/>
  <c r="AI912" i="4"/>
  <c r="AI913" i="4"/>
  <c r="AI914" i="4"/>
  <c r="AI915" i="4"/>
  <c r="AI916" i="4"/>
  <c r="AI917" i="4"/>
  <c r="AI918" i="4"/>
  <c r="AI919" i="4"/>
  <c r="AI920" i="4"/>
  <c r="AI921" i="4"/>
  <c r="AI922" i="4"/>
  <c r="AI923" i="4"/>
  <c r="AI924" i="4"/>
  <c r="AI925" i="4"/>
  <c r="AI926" i="4"/>
  <c r="AI927" i="4"/>
  <c r="AI928" i="4"/>
  <c r="AI929" i="4"/>
  <c r="AI930" i="4"/>
  <c r="AI931" i="4"/>
  <c r="AI932" i="4"/>
  <c r="AI933" i="4"/>
  <c r="AI934" i="4"/>
  <c r="AI935" i="4"/>
  <c r="AI936" i="4"/>
  <c r="AI937" i="4"/>
  <c r="AI938" i="4"/>
  <c r="AI939" i="4"/>
  <c r="AI940" i="4"/>
  <c r="AI941" i="4"/>
  <c r="AI942" i="4"/>
  <c r="AI943" i="4"/>
  <c r="AI944" i="4"/>
  <c r="AI945" i="4"/>
  <c r="AI946" i="4"/>
  <c r="AI947" i="4"/>
  <c r="AI948" i="4"/>
  <c r="AI949" i="4"/>
  <c r="AI950" i="4"/>
  <c r="AI951" i="4"/>
  <c r="AI952" i="4"/>
  <c r="AI953" i="4"/>
  <c r="AI954" i="4"/>
  <c r="AI955" i="4"/>
  <c r="AI956" i="4"/>
  <c r="AI957" i="4"/>
  <c r="AI958" i="4"/>
  <c r="AI959" i="4"/>
  <c r="AI960" i="4"/>
  <c r="AI961" i="4"/>
  <c r="AI962" i="4"/>
  <c r="AI963" i="4"/>
  <c r="AI964" i="4"/>
  <c r="AI965" i="4"/>
  <c r="AI966" i="4"/>
  <c r="AI967" i="4"/>
  <c r="AI968" i="4"/>
  <c r="AI969" i="4"/>
  <c r="AI970" i="4"/>
  <c r="AI971" i="4"/>
  <c r="AI972" i="4"/>
  <c r="AI973" i="4"/>
  <c r="AI974" i="4"/>
  <c r="AI975" i="4"/>
  <c r="AI976" i="4"/>
  <c r="AI977" i="4"/>
  <c r="AI978" i="4"/>
  <c r="AI979" i="4"/>
  <c r="AI980" i="4"/>
  <c r="AI981" i="4"/>
  <c r="AI982" i="4"/>
  <c r="AI983" i="4"/>
  <c r="AI984" i="4"/>
  <c r="AI985" i="4"/>
  <c r="AI986" i="4"/>
  <c r="AI987" i="4"/>
  <c r="AI988" i="4"/>
  <c r="AI989" i="4"/>
  <c r="AI990" i="4"/>
  <c r="AI991" i="4"/>
  <c r="AI992" i="4"/>
  <c r="AI993" i="4"/>
  <c r="AI994" i="4"/>
  <c r="AI995" i="4"/>
  <c r="AI996" i="4"/>
  <c r="AI997" i="4"/>
  <c r="AI998" i="4"/>
  <c r="AI999" i="4"/>
  <c r="AI1000" i="4"/>
  <c r="AH642" i="4"/>
  <c r="AH643" i="4"/>
  <c r="AH644" i="4"/>
  <c r="AH645" i="4"/>
  <c r="AH646" i="4"/>
  <c r="AH647" i="4"/>
  <c r="AH648" i="4"/>
  <c r="AH649" i="4"/>
  <c r="AH650" i="4"/>
  <c r="AH651" i="4"/>
  <c r="AH652" i="4"/>
  <c r="AH653" i="4"/>
  <c r="AH654" i="4"/>
  <c r="AH655" i="4"/>
  <c r="AH656" i="4"/>
  <c r="AH657" i="4"/>
  <c r="AH658" i="4"/>
  <c r="AH659" i="4"/>
  <c r="AH660" i="4"/>
  <c r="AH661" i="4"/>
  <c r="AH662" i="4"/>
  <c r="AH663" i="4"/>
  <c r="AH664" i="4"/>
  <c r="AH665" i="4"/>
  <c r="AH666" i="4"/>
  <c r="AH667" i="4"/>
  <c r="AH668" i="4"/>
  <c r="AH669" i="4"/>
  <c r="AH670" i="4"/>
  <c r="AH671" i="4"/>
  <c r="AH672" i="4"/>
  <c r="AH673" i="4"/>
  <c r="AH674" i="4"/>
  <c r="AH675" i="4"/>
  <c r="AH676" i="4"/>
  <c r="AH677" i="4"/>
  <c r="AH678" i="4"/>
  <c r="AH679" i="4"/>
  <c r="AH680" i="4"/>
  <c r="AH681" i="4"/>
  <c r="AH682" i="4"/>
  <c r="AH683" i="4"/>
  <c r="AH684" i="4"/>
  <c r="AH685" i="4"/>
  <c r="AH686" i="4"/>
  <c r="AH687" i="4"/>
  <c r="AH688" i="4"/>
  <c r="AH689" i="4"/>
  <c r="AH690" i="4"/>
  <c r="AH691" i="4"/>
  <c r="AH692" i="4"/>
  <c r="AH693" i="4"/>
  <c r="AH694" i="4"/>
  <c r="AH695" i="4"/>
  <c r="AH696" i="4"/>
  <c r="AH697" i="4"/>
  <c r="AH698" i="4"/>
  <c r="AH699" i="4"/>
  <c r="AH700" i="4"/>
  <c r="AH701" i="4"/>
  <c r="AH702" i="4"/>
  <c r="AH703" i="4"/>
  <c r="AH704" i="4"/>
  <c r="AH705" i="4"/>
  <c r="AH706" i="4"/>
  <c r="AH707" i="4"/>
  <c r="AH708" i="4"/>
  <c r="AH709" i="4"/>
  <c r="AH710" i="4"/>
  <c r="AH711" i="4"/>
  <c r="AH712" i="4"/>
  <c r="AH713" i="4"/>
  <c r="AH714" i="4"/>
  <c r="AH715" i="4"/>
  <c r="AH716" i="4"/>
  <c r="AH717" i="4"/>
  <c r="AH718" i="4"/>
  <c r="AH719" i="4"/>
  <c r="AH720" i="4"/>
  <c r="AH721" i="4"/>
  <c r="AH722" i="4"/>
  <c r="AH723" i="4"/>
  <c r="AH724" i="4"/>
  <c r="AH725" i="4"/>
  <c r="AH726" i="4"/>
  <c r="AH727" i="4"/>
  <c r="AH728" i="4"/>
  <c r="AH729" i="4"/>
  <c r="AH730" i="4"/>
  <c r="AH731" i="4"/>
  <c r="AH732" i="4"/>
  <c r="AH733" i="4"/>
  <c r="AH734" i="4"/>
  <c r="AH735" i="4"/>
  <c r="AH736" i="4"/>
  <c r="AH737" i="4"/>
  <c r="AH738" i="4"/>
  <c r="AH739" i="4"/>
  <c r="AH740" i="4"/>
  <c r="AH741" i="4"/>
  <c r="AH742" i="4"/>
  <c r="AH743" i="4"/>
  <c r="AH744" i="4"/>
  <c r="AH745" i="4"/>
  <c r="AH746" i="4"/>
  <c r="AH747" i="4"/>
  <c r="AH748" i="4"/>
  <c r="AH749" i="4"/>
  <c r="AH750" i="4"/>
  <c r="AH751" i="4"/>
  <c r="AH752" i="4"/>
  <c r="AH753" i="4"/>
  <c r="AH754" i="4"/>
  <c r="AH755" i="4"/>
  <c r="AH756" i="4"/>
  <c r="AH757" i="4"/>
  <c r="AH758" i="4"/>
  <c r="AH759" i="4"/>
  <c r="AH760" i="4"/>
  <c r="AH761" i="4"/>
  <c r="AH762" i="4"/>
  <c r="AH763" i="4"/>
  <c r="AH764" i="4"/>
  <c r="AH765" i="4"/>
  <c r="AH766" i="4"/>
  <c r="AH767" i="4"/>
  <c r="AH768" i="4"/>
  <c r="AH769" i="4"/>
  <c r="AH770" i="4"/>
  <c r="AH771" i="4"/>
  <c r="AH772" i="4"/>
  <c r="AH773" i="4"/>
  <c r="AH774" i="4"/>
  <c r="AH775" i="4"/>
  <c r="AH776" i="4"/>
  <c r="AH777" i="4"/>
  <c r="AH778" i="4"/>
  <c r="AH779" i="4"/>
  <c r="AH780" i="4"/>
  <c r="AH781" i="4"/>
  <c r="AH782" i="4"/>
  <c r="AH783" i="4"/>
  <c r="AH784" i="4"/>
  <c r="AH785" i="4"/>
  <c r="AH786" i="4"/>
  <c r="AH787" i="4"/>
  <c r="AH788" i="4"/>
  <c r="AH789" i="4"/>
  <c r="AH790" i="4"/>
  <c r="AH791" i="4"/>
  <c r="AH792" i="4"/>
  <c r="AH793" i="4"/>
  <c r="AH794" i="4"/>
  <c r="AH795" i="4"/>
  <c r="AH796" i="4"/>
  <c r="AH797" i="4"/>
  <c r="AH798" i="4"/>
  <c r="AH799" i="4"/>
  <c r="AH800" i="4"/>
  <c r="AH801" i="4"/>
  <c r="AH802" i="4"/>
  <c r="AH803" i="4"/>
  <c r="AH804" i="4"/>
  <c r="AH805" i="4"/>
  <c r="AH806" i="4"/>
  <c r="AH807" i="4"/>
  <c r="AH808" i="4"/>
  <c r="AH809" i="4"/>
  <c r="AH810" i="4"/>
  <c r="AH811" i="4"/>
  <c r="AH812" i="4"/>
  <c r="AH813" i="4"/>
  <c r="AH814" i="4"/>
  <c r="AH815" i="4"/>
  <c r="AH816" i="4"/>
  <c r="AH817" i="4"/>
  <c r="AH818" i="4"/>
  <c r="AH819" i="4"/>
  <c r="AH820" i="4"/>
  <c r="AH821" i="4"/>
  <c r="AH822" i="4"/>
  <c r="AH823" i="4"/>
  <c r="AH824" i="4"/>
  <c r="AH825" i="4"/>
  <c r="AH826" i="4"/>
  <c r="AH827" i="4"/>
  <c r="AH828" i="4"/>
  <c r="AH829" i="4"/>
  <c r="AH830" i="4"/>
  <c r="AH831" i="4"/>
  <c r="AH832" i="4"/>
  <c r="AH833" i="4"/>
  <c r="AH834" i="4"/>
  <c r="AH835" i="4"/>
  <c r="AH836" i="4"/>
  <c r="AH837" i="4"/>
  <c r="AH838" i="4"/>
  <c r="AH839" i="4"/>
  <c r="AH840" i="4"/>
  <c r="AH841" i="4"/>
  <c r="AH842" i="4"/>
  <c r="AH843" i="4"/>
  <c r="AH844" i="4"/>
  <c r="AH845" i="4"/>
  <c r="AH846" i="4"/>
  <c r="AH847" i="4"/>
  <c r="AH848" i="4"/>
  <c r="AH849" i="4"/>
  <c r="AH850" i="4"/>
  <c r="AH851" i="4"/>
  <c r="AH852" i="4"/>
  <c r="AH853" i="4"/>
  <c r="AH854" i="4"/>
  <c r="AH855" i="4"/>
  <c r="AH856" i="4"/>
  <c r="AH857" i="4"/>
  <c r="AH858" i="4"/>
  <c r="AH859" i="4"/>
  <c r="AH860" i="4"/>
  <c r="AH861" i="4"/>
  <c r="AH862" i="4"/>
  <c r="AH863" i="4"/>
  <c r="AH864" i="4"/>
  <c r="AH865" i="4"/>
  <c r="AH866" i="4"/>
  <c r="AH867" i="4"/>
  <c r="AH868" i="4"/>
  <c r="AH869" i="4"/>
  <c r="AH870" i="4"/>
  <c r="AH871" i="4"/>
  <c r="AH872" i="4"/>
  <c r="AH873" i="4"/>
  <c r="AH874" i="4"/>
  <c r="AH875" i="4"/>
  <c r="AH876" i="4"/>
  <c r="AH877" i="4"/>
  <c r="AH878" i="4"/>
  <c r="AH879" i="4"/>
  <c r="AH880" i="4"/>
  <c r="AH881" i="4"/>
  <c r="AH882" i="4"/>
  <c r="AH883" i="4"/>
  <c r="AH884" i="4"/>
  <c r="AH885" i="4"/>
  <c r="AH886" i="4"/>
  <c r="AH887" i="4"/>
  <c r="AH888" i="4"/>
  <c r="AH889" i="4"/>
  <c r="AH890" i="4"/>
  <c r="AH891" i="4"/>
  <c r="AH892" i="4"/>
  <c r="AH893" i="4"/>
  <c r="AH894" i="4"/>
  <c r="AH895" i="4"/>
  <c r="AH896" i="4"/>
  <c r="AH897" i="4"/>
  <c r="AH898" i="4"/>
  <c r="AH899" i="4"/>
  <c r="AH900" i="4"/>
  <c r="AH901" i="4"/>
  <c r="AH902" i="4"/>
  <c r="AH903" i="4"/>
  <c r="AH904" i="4"/>
  <c r="AH905" i="4"/>
  <c r="AH906" i="4"/>
  <c r="AH907" i="4"/>
  <c r="AH908" i="4"/>
  <c r="AH909" i="4"/>
  <c r="AH910" i="4"/>
  <c r="AH911" i="4"/>
  <c r="AH912" i="4"/>
  <c r="AH913" i="4"/>
  <c r="AH914" i="4"/>
  <c r="AH915" i="4"/>
  <c r="AH916" i="4"/>
  <c r="AH917" i="4"/>
  <c r="AH918" i="4"/>
  <c r="AH919" i="4"/>
  <c r="AH920" i="4"/>
  <c r="AH921" i="4"/>
  <c r="AH922" i="4"/>
  <c r="AH923" i="4"/>
  <c r="AH924" i="4"/>
  <c r="AH925" i="4"/>
  <c r="AH926" i="4"/>
  <c r="AH927" i="4"/>
  <c r="AH928" i="4"/>
  <c r="AH929" i="4"/>
  <c r="AH930" i="4"/>
  <c r="AH931" i="4"/>
  <c r="AH932" i="4"/>
  <c r="AH933" i="4"/>
  <c r="AH934" i="4"/>
  <c r="AH935" i="4"/>
  <c r="AH936" i="4"/>
  <c r="AH937" i="4"/>
  <c r="AH938" i="4"/>
  <c r="AH939" i="4"/>
  <c r="AH940" i="4"/>
  <c r="AH941" i="4"/>
  <c r="AH942" i="4"/>
  <c r="AH943" i="4"/>
  <c r="AH944" i="4"/>
  <c r="AH945" i="4"/>
  <c r="AH946" i="4"/>
  <c r="AH947" i="4"/>
  <c r="AH948" i="4"/>
  <c r="AH949" i="4"/>
  <c r="AH950" i="4"/>
  <c r="AH951" i="4"/>
  <c r="AH952" i="4"/>
  <c r="AH953" i="4"/>
  <c r="AH954" i="4"/>
  <c r="AH955" i="4"/>
  <c r="AH956" i="4"/>
  <c r="AH957" i="4"/>
  <c r="AH958" i="4"/>
  <c r="AH959" i="4"/>
  <c r="AH960" i="4"/>
  <c r="AH961" i="4"/>
  <c r="AH962" i="4"/>
  <c r="AH963" i="4"/>
  <c r="AH964" i="4"/>
  <c r="AH965" i="4"/>
  <c r="AH966" i="4"/>
  <c r="AH967" i="4"/>
  <c r="AH968" i="4"/>
  <c r="AH969" i="4"/>
  <c r="AH970" i="4"/>
  <c r="AH971" i="4"/>
  <c r="AH972" i="4"/>
  <c r="AH973" i="4"/>
  <c r="AH974" i="4"/>
  <c r="AH975" i="4"/>
  <c r="AH976" i="4"/>
  <c r="AH977" i="4"/>
  <c r="AH978" i="4"/>
  <c r="AH979" i="4"/>
  <c r="AH980" i="4"/>
  <c r="AH981" i="4"/>
  <c r="AH982" i="4"/>
  <c r="AH983" i="4"/>
  <c r="AH984" i="4"/>
  <c r="AH985" i="4"/>
  <c r="AH986" i="4"/>
  <c r="AH987" i="4"/>
  <c r="AH988" i="4"/>
  <c r="AH989" i="4"/>
  <c r="AH990" i="4"/>
  <c r="AH991" i="4"/>
  <c r="AH992" i="4"/>
  <c r="AH993" i="4"/>
  <c r="AH994" i="4"/>
  <c r="AH995" i="4"/>
  <c r="AH996" i="4"/>
  <c r="AH997" i="4"/>
  <c r="AH998" i="4"/>
  <c r="AH999" i="4"/>
  <c r="AH1000" i="4"/>
  <c r="AG642" i="4"/>
  <c r="AG643" i="4"/>
  <c r="AG644" i="4"/>
  <c r="AG645" i="4"/>
  <c r="AG646" i="4"/>
  <c r="AG647" i="4"/>
  <c r="AG648" i="4"/>
  <c r="AG649" i="4"/>
  <c r="AG650" i="4"/>
  <c r="AG651" i="4"/>
  <c r="AG652" i="4"/>
  <c r="AG653" i="4"/>
  <c r="AG654" i="4"/>
  <c r="AG655" i="4"/>
  <c r="AG656" i="4"/>
  <c r="AG657" i="4"/>
  <c r="AG658" i="4"/>
  <c r="AG659" i="4"/>
  <c r="AG660" i="4"/>
  <c r="AG661" i="4"/>
  <c r="AG662" i="4"/>
  <c r="AG663" i="4"/>
  <c r="AG664" i="4"/>
  <c r="AG665" i="4"/>
  <c r="AG666" i="4"/>
  <c r="AG667" i="4"/>
  <c r="AG668" i="4"/>
  <c r="AG669" i="4"/>
  <c r="AG670" i="4"/>
  <c r="AG671" i="4"/>
  <c r="AG672" i="4"/>
  <c r="AG673" i="4"/>
  <c r="AG674" i="4"/>
  <c r="AG675" i="4"/>
  <c r="AG676" i="4"/>
  <c r="AG677" i="4"/>
  <c r="AG678" i="4"/>
  <c r="AG679" i="4"/>
  <c r="AG680" i="4"/>
  <c r="AG681" i="4"/>
  <c r="AG682" i="4"/>
  <c r="AG683" i="4"/>
  <c r="AG684" i="4"/>
  <c r="AG685" i="4"/>
  <c r="AG686" i="4"/>
  <c r="AG687" i="4"/>
  <c r="AG688" i="4"/>
  <c r="AG689" i="4"/>
  <c r="AG690" i="4"/>
  <c r="AG691" i="4"/>
  <c r="AG692" i="4"/>
  <c r="AG693" i="4"/>
  <c r="AG694" i="4"/>
  <c r="AG695" i="4"/>
  <c r="AG696" i="4"/>
  <c r="AG697" i="4"/>
  <c r="AG698" i="4"/>
  <c r="AG699" i="4"/>
  <c r="AG700" i="4"/>
  <c r="AG701" i="4"/>
  <c r="AG702" i="4"/>
  <c r="AG703" i="4"/>
  <c r="AG704" i="4"/>
  <c r="AG705" i="4"/>
  <c r="AG706" i="4"/>
  <c r="AG707" i="4"/>
  <c r="AG708" i="4"/>
  <c r="AG709" i="4"/>
  <c r="AG710" i="4"/>
  <c r="AG711" i="4"/>
  <c r="AG712" i="4"/>
  <c r="AG713" i="4"/>
  <c r="AG714" i="4"/>
  <c r="AG715" i="4"/>
  <c r="AG716" i="4"/>
  <c r="AG717" i="4"/>
  <c r="AG718" i="4"/>
  <c r="AG719" i="4"/>
  <c r="AG720" i="4"/>
  <c r="AG721" i="4"/>
  <c r="AG722" i="4"/>
  <c r="AG723" i="4"/>
  <c r="AG724" i="4"/>
  <c r="AG725" i="4"/>
  <c r="AG726" i="4"/>
  <c r="AG727" i="4"/>
  <c r="AG728" i="4"/>
  <c r="AG729" i="4"/>
  <c r="AG730" i="4"/>
  <c r="AG731" i="4"/>
  <c r="AG732" i="4"/>
  <c r="AG733" i="4"/>
  <c r="AG734" i="4"/>
  <c r="AG735" i="4"/>
  <c r="AG736" i="4"/>
  <c r="AG737" i="4"/>
  <c r="AG738" i="4"/>
  <c r="AG739" i="4"/>
  <c r="AG740" i="4"/>
  <c r="AG741" i="4"/>
  <c r="AG742" i="4"/>
  <c r="AG743" i="4"/>
  <c r="AG744" i="4"/>
  <c r="AG745" i="4"/>
  <c r="AG746" i="4"/>
  <c r="AG747" i="4"/>
  <c r="AG748" i="4"/>
  <c r="AG749" i="4"/>
  <c r="AG750" i="4"/>
  <c r="AG751" i="4"/>
  <c r="AG752" i="4"/>
  <c r="AG753" i="4"/>
  <c r="AG754" i="4"/>
  <c r="AG755" i="4"/>
  <c r="AG756" i="4"/>
  <c r="AG757" i="4"/>
  <c r="AG758" i="4"/>
  <c r="AG759" i="4"/>
  <c r="AG760" i="4"/>
  <c r="AG761" i="4"/>
  <c r="AG762" i="4"/>
  <c r="AG763" i="4"/>
  <c r="AG764" i="4"/>
  <c r="AG765" i="4"/>
  <c r="AG766" i="4"/>
  <c r="AG767" i="4"/>
  <c r="AG768" i="4"/>
  <c r="AG769" i="4"/>
  <c r="AG770" i="4"/>
  <c r="AG771" i="4"/>
  <c r="AG772" i="4"/>
  <c r="AG773" i="4"/>
  <c r="AG774" i="4"/>
  <c r="AG775" i="4"/>
  <c r="AG776" i="4"/>
  <c r="AG777" i="4"/>
  <c r="AG778" i="4"/>
  <c r="AG779" i="4"/>
  <c r="AG780" i="4"/>
  <c r="AG781" i="4"/>
  <c r="AG782" i="4"/>
  <c r="AG783" i="4"/>
  <c r="AG784" i="4"/>
  <c r="AG785" i="4"/>
  <c r="AG786" i="4"/>
  <c r="AG787" i="4"/>
  <c r="AG788" i="4"/>
  <c r="AG789" i="4"/>
  <c r="AG790" i="4"/>
  <c r="AG791" i="4"/>
  <c r="AG792" i="4"/>
  <c r="AG793" i="4"/>
  <c r="AG794" i="4"/>
  <c r="AG795" i="4"/>
  <c r="AG796" i="4"/>
  <c r="AG797" i="4"/>
  <c r="AG798" i="4"/>
  <c r="AG799" i="4"/>
  <c r="AG800" i="4"/>
  <c r="AG801" i="4"/>
  <c r="AG802" i="4"/>
  <c r="AG803" i="4"/>
  <c r="AG804" i="4"/>
  <c r="AG805" i="4"/>
  <c r="AG806" i="4"/>
  <c r="AG807" i="4"/>
  <c r="AG808" i="4"/>
  <c r="AG809" i="4"/>
  <c r="AG810" i="4"/>
  <c r="AG811" i="4"/>
  <c r="AG812" i="4"/>
  <c r="AG813" i="4"/>
  <c r="AG814" i="4"/>
  <c r="AG815" i="4"/>
  <c r="AG816" i="4"/>
  <c r="AG817" i="4"/>
  <c r="AG818" i="4"/>
  <c r="AG819" i="4"/>
  <c r="AG820" i="4"/>
  <c r="AG821" i="4"/>
  <c r="AG822" i="4"/>
  <c r="AG823" i="4"/>
  <c r="AG824" i="4"/>
  <c r="AG825" i="4"/>
  <c r="AG826" i="4"/>
  <c r="AG827" i="4"/>
  <c r="AG828" i="4"/>
  <c r="AG829" i="4"/>
  <c r="AG830" i="4"/>
  <c r="AG831" i="4"/>
  <c r="AG832" i="4"/>
  <c r="AG833" i="4"/>
  <c r="AG834" i="4"/>
  <c r="AG835" i="4"/>
  <c r="AG836" i="4"/>
  <c r="AG837" i="4"/>
  <c r="AG838" i="4"/>
  <c r="AG839" i="4"/>
  <c r="AG840" i="4"/>
  <c r="AG841" i="4"/>
  <c r="AG842" i="4"/>
  <c r="AG843" i="4"/>
  <c r="AG844" i="4"/>
  <c r="AG845" i="4"/>
  <c r="AG846" i="4"/>
  <c r="AG847" i="4"/>
  <c r="AG848" i="4"/>
  <c r="AG849" i="4"/>
  <c r="AG850" i="4"/>
  <c r="AG851" i="4"/>
  <c r="AG852" i="4"/>
  <c r="AG853" i="4"/>
  <c r="AG854" i="4"/>
  <c r="AG855" i="4"/>
  <c r="AG856" i="4"/>
  <c r="AG857" i="4"/>
  <c r="AG858" i="4"/>
  <c r="AG859" i="4"/>
  <c r="AG860" i="4"/>
  <c r="AG861" i="4"/>
  <c r="AG862" i="4"/>
  <c r="AG863" i="4"/>
  <c r="AG864" i="4"/>
  <c r="AG865" i="4"/>
  <c r="AG866" i="4"/>
  <c r="AG867" i="4"/>
  <c r="AG868" i="4"/>
  <c r="AG869" i="4"/>
  <c r="AG870" i="4"/>
  <c r="AG871" i="4"/>
  <c r="AG872" i="4"/>
  <c r="AG873" i="4"/>
  <c r="AG874" i="4"/>
  <c r="AG875" i="4"/>
  <c r="AG876" i="4"/>
  <c r="AG877" i="4"/>
  <c r="AG878" i="4"/>
  <c r="AG879" i="4"/>
  <c r="AG880" i="4"/>
  <c r="AG881" i="4"/>
  <c r="AG882" i="4"/>
  <c r="AG883" i="4"/>
  <c r="AG884" i="4"/>
  <c r="AG885" i="4"/>
  <c r="AG886" i="4"/>
  <c r="AG887" i="4"/>
  <c r="AG888" i="4"/>
  <c r="AG889" i="4"/>
  <c r="AG890" i="4"/>
  <c r="AG891" i="4"/>
  <c r="AG892" i="4"/>
  <c r="AG893" i="4"/>
  <c r="AG894" i="4"/>
  <c r="AG895" i="4"/>
  <c r="AG896" i="4"/>
  <c r="AG897" i="4"/>
  <c r="AG898" i="4"/>
  <c r="AG899" i="4"/>
  <c r="AG900" i="4"/>
  <c r="AG901" i="4"/>
  <c r="AG902" i="4"/>
  <c r="AG903" i="4"/>
  <c r="AG904" i="4"/>
  <c r="AG905" i="4"/>
  <c r="AG906" i="4"/>
  <c r="AG907" i="4"/>
  <c r="AG908" i="4"/>
  <c r="AG909" i="4"/>
  <c r="AG910" i="4"/>
  <c r="AG911" i="4"/>
  <c r="AG912" i="4"/>
  <c r="AG913" i="4"/>
  <c r="AG914" i="4"/>
  <c r="AG915" i="4"/>
  <c r="AG916" i="4"/>
  <c r="AG917" i="4"/>
  <c r="AG918" i="4"/>
  <c r="AG919" i="4"/>
  <c r="AG920" i="4"/>
  <c r="AG921" i="4"/>
  <c r="AG922" i="4"/>
  <c r="AG923" i="4"/>
  <c r="AG924" i="4"/>
  <c r="AG925" i="4"/>
  <c r="AG926" i="4"/>
  <c r="AG927" i="4"/>
  <c r="AG928" i="4"/>
  <c r="AG929" i="4"/>
  <c r="AG930" i="4"/>
  <c r="AG931" i="4"/>
  <c r="AG932" i="4"/>
  <c r="AG933" i="4"/>
  <c r="AG934" i="4"/>
  <c r="AG935" i="4"/>
  <c r="AG936" i="4"/>
  <c r="AG937" i="4"/>
  <c r="AG938" i="4"/>
  <c r="AG939" i="4"/>
  <c r="AG940" i="4"/>
  <c r="AG941" i="4"/>
  <c r="AG942" i="4"/>
  <c r="AG943" i="4"/>
  <c r="AG944" i="4"/>
  <c r="AG945" i="4"/>
  <c r="AG946" i="4"/>
  <c r="AG947" i="4"/>
  <c r="AG948" i="4"/>
  <c r="AG949" i="4"/>
  <c r="AG950" i="4"/>
  <c r="AG951" i="4"/>
  <c r="AG952" i="4"/>
  <c r="AG953" i="4"/>
  <c r="AG954" i="4"/>
  <c r="AG955" i="4"/>
  <c r="AG956" i="4"/>
  <c r="AG957" i="4"/>
  <c r="AG958" i="4"/>
  <c r="AG959" i="4"/>
  <c r="AG960" i="4"/>
  <c r="AG961" i="4"/>
  <c r="AG962" i="4"/>
  <c r="AG963" i="4"/>
  <c r="AG964" i="4"/>
  <c r="AG965" i="4"/>
  <c r="AG966" i="4"/>
  <c r="AG967" i="4"/>
  <c r="AG968" i="4"/>
  <c r="AG969" i="4"/>
  <c r="AG970" i="4"/>
  <c r="AG971" i="4"/>
  <c r="AG972" i="4"/>
  <c r="AG973" i="4"/>
  <c r="AG974" i="4"/>
  <c r="AG975" i="4"/>
  <c r="AG976" i="4"/>
  <c r="AG977" i="4"/>
  <c r="AG978" i="4"/>
  <c r="AG979" i="4"/>
  <c r="AG980" i="4"/>
  <c r="AG981" i="4"/>
  <c r="AG982" i="4"/>
  <c r="AG983" i="4"/>
  <c r="AG984" i="4"/>
  <c r="AG985" i="4"/>
  <c r="AG986" i="4"/>
  <c r="AG987" i="4"/>
  <c r="AG988" i="4"/>
  <c r="AG989" i="4"/>
  <c r="AG990" i="4"/>
  <c r="AG991" i="4"/>
  <c r="AG992" i="4"/>
  <c r="AG993" i="4"/>
  <c r="AG994" i="4"/>
  <c r="AG995" i="4"/>
  <c r="AG996" i="4"/>
  <c r="AG997" i="4"/>
  <c r="AG998" i="4"/>
  <c r="AG999" i="4"/>
  <c r="AG1000" i="4"/>
  <c r="AF642" i="4"/>
  <c r="AF643" i="4"/>
  <c r="AF644" i="4"/>
  <c r="AF645" i="4"/>
  <c r="AF646" i="4"/>
  <c r="AF647" i="4"/>
  <c r="AF648" i="4"/>
  <c r="AF649" i="4"/>
  <c r="AF650" i="4"/>
  <c r="AF651" i="4"/>
  <c r="AF652" i="4"/>
  <c r="AF653" i="4"/>
  <c r="AF654" i="4"/>
  <c r="AF655" i="4"/>
  <c r="AF656" i="4"/>
  <c r="AF657" i="4"/>
  <c r="AF658" i="4"/>
  <c r="AF659" i="4"/>
  <c r="AF660" i="4"/>
  <c r="AF661" i="4"/>
  <c r="AF662" i="4"/>
  <c r="AF663" i="4"/>
  <c r="AF664" i="4"/>
  <c r="AF665" i="4"/>
  <c r="AF666" i="4"/>
  <c r="AF667" i="4"/>
  <c r="AF668" i="4"/>
  <c r="AF669" i="4"/>
  <c r="AF670" i="4"/>
  <c r="AF671" i="4"/>
  <c r="AF672" i="4"/>
  <c r="AF673" i="4"/>
  <c r="AF674" i="4"/>
  <c r="AF675" i="4"/>
  <c r="AF676" i="4"/>
  <c r="AF677" i="4"/>
  <c r="AF678" i="4"/>
  <c r="AF679" i="4"/>
  <c r="AF680" i="4"/>
  <c r="AF681" i="4"/>
  <c r="AF682" i="4"/>
  <c r="AF683" i="4"/>
  <c r="AF684" i="4"/>
  <c r="AF685" i="4"/>
  <c r="AF686" i="4"/>
  <c r="AF687" i="4"/>
  <c r="AF688" i="4"/>
  <c r="AF689" i="4"/>
  <c r="AF690" i="4"/>
  <c r="AF691" i="4"/>
  <c r="AF692" i="4"/>
  <c r="AF693" i="4"/>
  <c r="AF694" i="4"/>
  <c r="AF695" i="4"/>
  <c r="AF696" i="4"/>
  <c r="AF697" i="4"/>
  <c r="AF698" i="4"/>
  <c r="AF699" i="4"/>
  <c r="AF700" i="4"/>
  <c r="AF701" i="4"/>
  <c r="AF702" i="4"/>
  <c r="AF703" i="4"/>
  <c r="AF704" i="4"/>
  <c r="AF705" i="4"/>
  <c r="AF706" i="4"/>
  <c r="AF707" i="4"/>
  <c r="AF708" i="4"/>
  <c r="AF709" i="4"/>
  <c r="AF710" i="4"/>
  <c r="AF711" i="4"/>
  <c r="AF712" i="4"/>
  <c r="AF713" i="4"/>
  <c r="AF714" i="4"/>
  <c r="AF715" i="4"/>
  <c r="AF716" i="4"/>
  <c r="AF717" i="4"/>
  <c r="AF718" i="4"/>
  <c r="AF719" i="4"/>
  <c r="AF720" i="4"/>
  <c r="AF721" i="4"/>
  <c r="AF722" i="4"/>
  <c r="AF723" i="4"/>
  <c r="AF724" i="4"/>
  <c r="AF725" i="4"/>
  <c r="AF726" i="4"/>
  <c r="AF727" i="4"/>
  <c r="AF728" i="4"/>
  <c r="AF729" i="4"/>
  <c r="AF730" i="4"/>
  <c r="AF731" i="4"/>
  <c r="AF732" i="4"/>
  <c r="AF733" i="4"/>
  <c r="AF734" i="4"/>
  <c r="AF735" i="4"/>
  <c r="AF736" i="4"/>
  <c r="AF737" i="4"/>
  <c r="AF738" i="4"/>
  <c r="AF739" i="4"/>
  <c r="AF740" i="4"/>
  <c r="AF741" i="4"/>
  <c r="AF742" i="4"/>
  <c r="AF743" i="4"/>
  <c r="AF744" i="4"/>
  <c r="AF745" i="4"/>
  <c r="AF746" i="4"/>
  <c r="AF747" i="4"/>
  <c r="AF748" i="4"/>
  <c r="AF749" i="4"/>
  <c r="AF750" i="4"/>
  <c r="AF751" i="4"/>
  <c r="AF752" i="4"/>
  <c r="AF753" i="4"/>
  <c r="AF754" i="4"/>
  <c r="AF755" i="4"/>
  <c r="AF756" i="4"/>
  <c r="AF757" i="4"/>
  <c r="AF758" i="4"/>
  <c r="AF759" i="4"/>
  <c r="AF760" i="4"/>
  <c r="AF761" i="4"/>
  <c r="AF762" i="4"/>
  <c r="AF763" i="4"/>
  <c r="AF764" i="4"/>
  <c r="AF765" i="4"/>
  <c r="AF766" i="4"/>
  <c r="AF767" i="4"/>
  <c r="AF768" i="4"/>
  <c r="AF769" i="4"/>
  <c r="AF770" i="4"/>
  <c r="AF771" i="4"/>
  <c r="AF772" i="4"/>
  <c r="AF773" i="4"/>
  <c r="AF774" i="4"/>
  <c r="AF775" i="4"/>
  <c r="AF776" i="4"/>
  <c r="AF777" i="4"/>
  <c r="AF778" i="4"/>
  <c r="AF779" i="4"/>
  <c r="AF780" i="4"/>
  <c r="AF781" i="4"/>
  <c r="AF782" i="4"/>
  <c r="AF783" i="4"/>
  <c r="AF784" i="4"/>
  <c r="AF785" i="4"/>
  <c r="AF786" i="4"/>
  <c r="AF787" i="4"/>
  <c r="AF788" i="4"/>
  <c r="AF789" i="4"/>
  <c r="AF790" i="4"/>
  <c r="AF791" i="4"/>
  <c r="AF792" i="4"/>
  <c r="AF793" i="4"/>
  <c r="AF794" i="4"/>
  <c r="AF795" i="4"/>
  <c r="AF796" i="4"/>
  <c r="AF797" i="4"/>
  <c r="AF798" i="4"/>
  <c r="AF799" i="4"/>
  <c r="AF800" i="4"/>
  <c r="AF801" i="4"/>
  <c r="AF802" i="4"/>
  <c r="AF803" i="4"/>
  <c r="AF804" i="4"/>
  <c r="AF805" i="4"/>
  <c r="AF806" i="4"/>
  <c r="AF807" i="4"/>
  <c r="AF808" i="4"/>
  <c r="AF809" i="4"/>
  <c r="AF810" i="4"/>
  <c r="AF811" i="4"/>
  <c r="AF812" i="4"/>
  <c r="AF813" i="4"/>
  <c r="AF814" i="4"/>
  <c r="AF815" i="4"/>
  <c r="AF816" i="4"/>
  <c r="AF817" i="4"/>
  <c r="AF818" i="4"/>
  <c r="AF819" i="4"/>
  <c r="AF820" i="4"/>
  <c r="AF821" i="4"/>
  <c r="AF822" i="4"/>
  <c r="AF823" i="4"/>
  <c r="AF824" i="4"/>
  <c r="AF825" i="4"/>
  <c r="AF826" i="4"/>
  <c r="AF827" i="4"/>
  <c r="AF828" i="4"/>
  <c r="AF829" i="4"/>
  <c r="AF830" i="4"/>
  <c r="AF831" i="4"/>
  <c r="AF832" i="4"/>
  <c r="AF833" i="4"/>
  <c r="AF834" i="4"/>
  <c r="AF835" i="4"/>
  <c r="AF836" i="4"/>
  <c r="AF837" i="4"/>
  <c r="AF838" i="4"/>
  <c r="AF839" i="4"/>
  <c r="AF840" i="4"/>
  <c r="AF841" i="4"/>
  <c r="AF842" i="4"/>
  <c r="AF843" i="4"/>
  <c r="AF844" i="4"/>
  <c r="AF845" i="4"/>
  <c r="AF846" i="4"/>
  <c r="AF847" i="4"/>
  <c r="AF848" i="4"/>
  <c r="AF849" i="4"/>
  <c r="AF850" i="4"/>
  <c r="AF851" i="4"/>
  <c r="AF852" i="4"/>
  <c r="AF853" i="4"/>
  <c r="AF854" i="4"/>
  <c r="AF855" i="4"/>
  <c r="AF856" i="4"/>
  <c r="AF857" i="4"/>
  <c r="AF858" i="4"/>
  <c r="AF859" i="4"/>
  <c r="AF860" i="4"/>
  <c r="AF861" i="4"/>
  <c r="AF862" i="4"/>
  <c r="AF863" i="4"/>
  <c r="AF864" i="4"/>
  <c r="AF865" i="4"/>
  <c r="AF866" i="4"/>
  <c r="AF867" i="4"/>
  <c r="AF868" i="4"/>
  <c r="AF869" i="4"/>
  <c r="AF870" i="4"/>
  <c r="AF871" i="4"/>
  <c r="AF872" i="4"/>
  <c r="AF873" i="4"/>
  <c r="AF874" i="4"/>
  <c r="AF875" i="4"/>
  <c r="AF876" i="4"/>
  <c r="AF877" i="4"/>
  <c r="AF878" i="4"/>
  <c r="AF879" i="4"/>
  <c r="AF880" i="4"/>
  <c r="AF881" i="4"/>
  <c r="AF882" i="4"/>
  <c r="AF883" i="4"/>
  <c r="AF884" i="4"/>
  <c r="AF885" i="4"/>
  <c r="AF886" i="4"/>
  <c r="AF887" i="4"/>
  <c r="AF888" i="4"/>
  <c r="AF889" i="4"/>
  <c r="AF890" i="4"/>
  <c r="AF891" i="4"/>
  <c r="AF892" i="4"/>
  <c r="AF893" i="4"/>
  <c r="AF894" i="4"/>
  <c r="AF895" i="4"/>
  <c r="AF896" i="4"/>
  <c r="AF897" i="4"/>
  <c r="AF898" i="4"/>
  <c r="AF899" i="4"/>
  <c r="AF900" i="4"/>
  <c r="AF901" i="4"/>
  <c r="AF902" i="4"/>
  <c r="AF903" i="4"/>
  <c r="AF904" i="4"/>
  <c r="AF905" i="4"/>
  <c r="AF906" i="4"/>
  <c r="AF907" i="4"/>
  <c r="AF908" i="4"/>
  <c r="AF909" i="4"/>
  <c r="AF910" i="4"/>
  <c r="AF911" i="4"/>
  <c r="AF912" i="4"/>
  <c r="AF913" i="4"/>
  <c r="AF914" i="4"/>
  <c r="AF915" i="4"/>
  <c r="AF916" i="4"/>
  <c r="AF917" i="4"/>
  <c r="AF918" i="4"/>
  <c r="AF919" i="4"/>
  <c r="AF920" i="4"/>
  <c r="AF921" i="4"/>
  <c r="AF922" i="4"/>
  <c r="AF923" i="4"/>
  <c r="AF924" i="4"/>
  <c r="AF925" i="4"/>
  <c r="AF926" i="4"/>
  <c r="AF927" i="4"/>
  <c r="AF928" i="4"/>
  <c r="AF929" i="4"/>
  <c r="AF930" i="4"/>
  <c r="AF931" i="4"/>
  <c r="AF932" i="4"/>
  <c r="AF933" i="4"/>
  <c r="AF934" i="4"/>
  <c r="AF935" i="4"/>
  <c r="AF936" i="4"/>
  <c r="AF937" i="4"/>
  <c r="AF938" i="4"/>
  <c r="AF939" i="4"/>
  <c r="AF940" i="4"/>
  <c r="AF941" i="4"/>
  <c r="AF942" i="4"/>
  <c r="AF943" i="4"/>
  <c r="AF944" i="4"/>
  <c r="AF945" i="4"/>
  <c r="AF946" i="4"/>
  <c r="AF947" i="4"/>
  <c r="AF948" i="4"/>
  <c r="AF949" i="4"/>
  <c r="AF950" i="4"/>
  <c r="AF951" i="4"/>
  <c r="AF952" i="4"/>
  <c r="AF953" i="4"/>
  <c r="AF954" i="4"/>
  <c r="AF955" i="4"/>
  <c r="AF956" i="4"/>
  <c r="AF957" i="4"/>
  <c r="AF958" i="4"/>
  <c r="AF959" i="4"/>
  <c r="AF960" i="4"/>
  <c r="AF961" i="4"/>
  <c r="AF962" i="4"/>
  <c r="AF963" i="4"/>
  <c r="AF964" i="4"/>
  <c r="AF965" i="4"/>
  <c r="AF966" i="4"/>
  <c r="AF967" i="4"/>
  <c r="AF968" i="4"/>
  <c r="AF969" i="4"/>
  <c r="AF970" i="4"/>
  <c r="AF971" i="4"/>
  <c r="AF972" i="4"/>
  <c r="AF973" i="4"/>
  <c r="AF974" i="4"/>
  <c r="AF975" i="4"/>
  <c r="AF976" i="4"/>
  <c r="AF977" i="4"/>
  <c r="AF978" i="4"/>
  <c r="AF979" i="4"/>
  <c r="AF980" i="4"/>
  <c r="AF981" i="4"/>
  <c r="AF982" i="4"/>
  <c r="AF983" i="4"/>
  <c r="AF984" i="4"/>
  <c r="AF985" i="4"/>
  <c r="AF986" i="4"/>
  <c r="AF987" i="4"/>
  <c r="AF988" i="4"/>
  <c r="AF989" i="4"/>
  <c r="AF990" i="4"/>
  <c r="AF991" i="4"/>
  <c r="AF992" i="4"/>
  <c r="AF993" i="4"/>
  <c r="AF994" i="4"/>
  <c r="AF995" i="4"/>
  <c r="AF996" i="4"/>
  <c r="AF997" i="4"/>
  <c r="AF998" i="4"/>
  <c r="AF999" i="4"/>
  <c r="AF1000" i="4"/>
  <c r="AE642" i="4"/>
  <c r="AE643" i="4"/>
  <c r="AE644" i="4"/>
  <c r="AE645" i="4"/>
  <c r="AE646" i="4"/>
  <c r="AE647" i="4"/>
  <c r="AE648" i="4"/>
  <c r="AE649" i="4"/>
  <c r="AE650" i="4"/>
  <c r="AE651" i="4"/>
  <c r="AE652" i="4"/>
  <c r="AE653" i="4"/>
  <c r="AE654" i="4"/>
  <c r="AE655" i="4"/>
  <c r="AE656" i="4"/>
  <c r="AE657" i="4"/>
  <c r="AE658" i="4"/>
  <c r="AE659" i="4"/>
  <c r="AE660" i="4"/>
  <c r="AE661" i="4"/>
  <c r="AE662" i="4"/>
  <c r="AE663" i="4"/>
  <c r="AE664" i="4"/>
  <c r="AE665" i="4"/>
  <c r="AE666" i="4"/>
  <c r="AE667" i="4"/>
  <c r="AE668" i="4"/>
  <c r="AE669" i="4"/>
  <c r="AE670" i="4"/>
  <c r="AE671" i="4"/>
  <c r="AE672" i="4"/>
  <c r="AE673" i="4"/>
  <c r="AE674" i="4"/>
  <c r="AE675" i="4"/>
  <c r="AE676" i="4"/>
  <c r="AE677" i="4"/>
  <c r="AE678" i="4"/>
  <c r="AE679" i="4"/>
  <c r="AE680" i="4"/>
  <c r="AE681" i="4"/>
  <c r="AE682" i="4"/>
  <c r="AE683" i="4"/>
  <c r="AE684" i="4"/>
  <c r="AE685" i="4"/>
  <c r="AE686" i="4"/>
  <c r="AE687" i="4"/>
  <c r="AE688" i="4"/>
  <c r="AE689" i="4"/>
  <c r="AE690" i="4"/>
  <c r="AE691" i="4"/>
  <c r="AE692" i="4"/>
  <c r="AE693" i="4"/>
  <c r="AE694" i="4"/>
  <c r="AE695" i="4"/>
  <c r="AE696" i="4"/>
  <c r="AE697" i="4"/>
  <c r="AE698" i="4"/>
  <c r="AE699" i="4"/>
  <c r="AE700" i="4"/>
  <c r="AE701" i="4"/>
  <c r="AE702" i="4"/>
  <c r="AE703" i="4"/>
  <c r="AE704" i="4"/>
  <c r="AE705" i="4"/>
  <c r="AE706" i="4"/>
  <c r="AE707" i="4"/>
  <c r="AE708" i="4"/>
  <c r="AE709" i="4"/>
  <c r="AE710" i="4"/>
  <c r="AE711" i="4"/>
  <c r="AE712" i="4"/>
  <c r="AE713" i="4"/>
  <c r="AE714" i="4"/>
  <c r="AE715" i="4"/>
  <c r="AE716" i="4"/>
  <c r="AE717" i="4"/>
  <c r="AE718" i="4"/>
  <c r="AE719" i="4"/>
  <c r="AE720" i="4"/>
  <c r="AE721" i="4"/>
  <c r="AE722" i="4"/>
  <c r="AE723" i="4"/>
  <c r="AE724" i="4"/>
  <c r="AE725" i="4"/>
  <c r="AE726" i="4"/>
  <c r="AE727" i="4"/>
  <c r="AE728" i="4"/>
  <c r="AE729" i="4"/>
  <c r="AE730" i="4"/>
  <c r="AE731" i="4"/>
  <c r="AE732" i="4"/>
  <c r="AE733" i="4"/>
  <c r="AE734" i="4"/>
  <c r="AE735" i="4"/>
  <c r="AE736" i="4"/>
  <c r="AE737" i="4"/>
  <c r="AE738" i="4"/>
  <c r="AE739" i="4"/>
  <c r="AE740" i="4"/>
  <c r="AE741" i="4"/>
  <c r="AE742" i="4"/>
  <c r="AE743" i="4"/>
  <c r="AE744" i="4"/>
  <c r="AE745" i="4"/>
  <c r="AE746" i="4"/>
  <c r="AE747" i="4"/>
  <c r="AE748" i="4"/>
  <c r="AE749" i="4"/>
  <c r="AE750" i="4"/>
  <c r="AE751" i="4"/>
  <c r="AE752" i="4"/>
  <c r="AE753" i="4"/>
  <c r="AE754" i="4"/>
  <c r="AE755" i="4"/>
  <c r="AE756" i="4"/>
  <c r="AE757" i="4"/>
  <c r="AE758" i="4"/>
  <c r="AE759" i="4"/>
  <c r="AE760" i="4"/>
  <c r="AE761" i="4"/>
  <c r="AE762" i="4"/>
  <c r="AE763" i="4"/>
  <c r="AE764" i="4"/>
  <c r="AE765" i="4"/>
  <c r="AE766" i="4"/>
  <c r="AE767" i="4"/>
  <c r="AE768" i="4"/>
  <c r="AE769" i="4"/>
  <c r="AE770" i="4"/>
  <c r="AE771" i="4"/>
  <c r="AE772" i="4"/>
  <c r="AE773" i="4"/>
  <c r="AE774" i="4"/>
  <c r="AE775" i="4"/>
  <c r="AE776" i="4"/>
  <c r="AE777" i="4"/>
  <c r="AE778" i="4"/>
  <c r="AE779" i="4"/>
  <c r="AE780" i="4"/>
  <c r="AE781" i="4"/>
  <c r="AE782" i="4"/>
  <c r="AE783" i="4"/>
  <c r="AE784" i="4"/>
  <c r="AE785" i="4"/>
  <c r="AE786" i="4"/>
  <c r="AE787" i="4"/>
  <c r="AE788" i="4"/>
  <c r="AE789" i="4"/>
  <c r="AE790" i="4"/>
  <c r="AE791" i="4"/>
  <c r="AE792" i="4"/>
  <c r="AE793" i="4"/>
  <c r="AE794" i="4"/>
  <c r="AE795" i="4"/>
  <c r="AE796" i="4"/>
  <c r="AE797" i="4"/>
  <c r="AE798" i="4"/>
  <c r="AE799" i="4"/>
  <c r="AE800" i="4"/>
  <c r="AE801" i="4"/>
  <c r="AE802" i="4"/>
  <c r="AE803" i="4"/>
  <c r="AE804" i="4"/>
  <c r="AE805" i="4"/>
  <c r="AE806" i="4"/>
  <c r="AE807" i="4"/>
  <c r="AE808" i="4"/>
  <c r="AE809" i="4"/>
  <c r="AE810" i="4"/>
  <c r="AE811" i="4"/>
  <c r="AE812" i="4"/>
  <c r="AE813" i="4"/>
  <c r="AE814" i="4"/>
  <c r="AE815" i="4"/>
  <c r="AE816" i="4"/>
  <c r="AE817" i="4"/>
  <c r="AE818" i="4"/>
  <c r="AE819" i="4"/>
  <c r="AE820" i="4"/>
  <c r="AE821" i="4"/>
  <c r="AE822" i="4"/>
  <c r="AE823" i="4"/>
  <c r="AE824" i="4"/>
  <c r="AE825" i="4"/>
  <c r="AE826" i="4"/>
  <c r="AE827" i="4"/>
  <c r="AE828" i="4"/>
  <c r="AE829" i="4"/>
  <c r="AE830" i="4"/>
  <c r="AE831" i="4"/>
  <c r="AE832" i="4"/>
  <c r="AE833" i="4"/>
  <c r="AE834" i="4"/>
  <c r="AE835" i="4"/>
  <c r="AE836" i="4"/>
  <c r="AE837" i="4"/>
  <c r="AE838" i="4"/>
  <c r="AE839" i="4"/>
  <c r="AE840" i="4"/>
  <c r="AE841" i="4"/>
  <c r="AE842" i="4"/>
  <c r="AE843" i="4"/>
  <c r="AE844" i="4"/>
  <c r="AE845" i="4"/>
  <c r="AE846" i="4"/>
  <c r="AE847" i="4"/>
  <c r="AE848" i="4"/>
  <c r="AE849" i="4"/>
  <c r="AE850" i="4"/>
  <c r="AE851" i="4"/>
  <c r="AE852" i="4"/>
  <c r="AE853" i="4"/>
  <c r="AE854" i="4"/>
  <c r="AE855" i="4"/>
  <c r="AE856" i="4"/>
  <c r="AE857" i="4"/>
  <c r="AE858" i="4"/>
  <c r="AE859" i="4"/>
  <c r="AE860" i="4"/>
  <c r="AE861" i="4"/>
  <c r="AE862" i="4"/>
  <c r="AE863" i="4"/>
  <c r="AE864" i="4"/>
  <c r="AE865" i="4"/>
  <c r="AE866" i="4"/>
  <c r="AE867" i="4"/>
  <c r="AE868" i="4"/>
  <c r="AE869" i="4"/>
  <c r="AE870" i="4"/>
  <c r="AE871" i="4"/>
  <c r="AE872" i="4"/>
  <c r="AE873" i="4"/>
  <c r="AE874" i="4"/>
  <c r="AE875" i="4"/>
  <c r="AE876" i="4"/>
  <c r="AE877" i="4"/>
  <c r="AE878" i="4"/>
  <c r="AE879" i="4"/>
  <c r="AE880" i="4"/>
  <c r="AE881" i="4"/>
  <c r="AE882" i="4"/>
  <c r="AE883" i="4"/>
  <c r="AE884" i="4"/>
  <c r="AE885" i="4"/>
  <c r="AE886" i="4"/>
  <c r="AE887" i="4"/>
  <c r="AE888" i="4"/>
  <c r="AE889" i="4"/>
  <c r="AE890" i="4"/>
  <c r="AE891" i="4"/>
  <c r="AE892" i="4"/>
  <c r="AE893" i="4"/>
  <c r="AE894" i="4"/>
  <c r="AE895" i="4"/>
  <c r="AE896" i="4"/>
  <c r="AE897" i="4"/>
  <c r="AE898" i="4"/>
  <c r="AE899" i="4"/>
  <c r="AE900" i="4"/>
  <c r="AE901" i="4"/>
  <c r="AE902" i="4"/>
  <c r="AE903" i="4"/>
  <c r="AE904" i="4"/>
  <c r="AE905" i="4"/>
  <c r="AE906" i="4"/>
  <c r="AE907" i="4"/>
  <c r="AE908" i="4"/>
  <c r="AE909" i="4"/>
  <c r="AE910" i="4"/>
  <c r="AE911" i="4"/>
  <c r="AE912" i="4"/>
  <c r="AE913" i="4"/>
  <c r="AE914" i="4"/>
  <c r="AE915" i="4"/>
  <c r="AE916" i="4"/>
  <c r="AE917" i="4"/>
  <c r="AE918" i="4"/>
  <c r="AE919" i="4"/>
  <c r="AE920" i="4"/>
  <c r="AE921" i="4"/>
  <c r="AE922" i="4"/>
  <c r="AE923" i="4"/>
  <c r="AE924" i="4"/>
  <c r="AE925" i="4"/>
  <c r="AE926" i="4"/>
  <c r="AE927" i="4"/>
  <c r="AE928" i="4"/>
  <c r="AE929" i="4"/>
  <c r="AE930" i="4"/>
  <c r="AE931" i="4"/>
  <c r="AE932" i="4"/>
  <c r="AE933" i="4"/>
  <c r="AE934" i="4"/>
  <c r="AE935" i="4"/>
  <c r="AE936" i="4"/>
  <c r="AE937" i="4"/>
  <c r="AE938" i="4"/>
  <c r="AE939" i="4"/>
  <c r="AE940" i="4"/>
  <c r="AE941" i="4"/>
  <c r="AE942" i="4"/>
  <c r="AE943" i="4"/>
  <c r="AE944" i="4"/>
  <c r="AE945" i="4"/>
  <c r="AE946" i="4"/>
  <c r="AE947" i="4"/>
  <c r="AE948" i="4"/>
  <c r="AE949" i="4"/>
  <c r="AE950" i="4"/>
  <c r="AE951" i="4"/>
  <c r="AE952" i="4"/>
  <c r="AE953" i="4"/>
  <c r="AE954" i="4"/>
  <c r="AE955" i="4"/>
  <c r="AE956" i="4"/>
  <c r="AE957" i="4"/>
  <c r="AE958" i="4"/>
  <c r="AE959" i="4"/>
  <c r="AE960" i="4"/>
  <c r="AE961" i="4"/>
  <c r="AE962" i="4"/>
  <c r="AE963" i="4"/>
  <c r="AE964" i="4"/>
  <c r="AE965" i="4"/>
  <c r="AE966" i="4"/>
  <c r="AE967" i="4"/>
  <c r="AE968" i="4"/>
  <c r="AE969" i="4"/>
  <c r="AE970" i="4"/>
  <c r="AE971" i="4"/>
  <c r="AE972" i="4"/>
  <c r="AE973" i="4"/>
  <c r="AE974" i="4"/>
  <c r="AE975" i="4"/>
  <c r="AE976" i="4"/>
  <c r="AE977" i="4"/>
  <c r="AE978" i="4"/>
  <c r="AE979" i="4"/>
  <c r="AE980" i="4"/>
  <c r="AE981" i="4"/>
  <c r="AE982" i="4"/>
  <c r="AE983" i="4"/>
  <c r="AE984" i="4"/>
  <c r="AE985" i="4"/>
  <c r="AE986" i="4"/>
  <c r="AE987" i="4"/>
  <c r="AE988" i="4"/>
  <c r="AE989" i="4"/>
  <c r="AE990" i="4"/>
  <c r="AE991" i="4"/>
  <c r="AE992" i="4"/>
  <c r="AE993" i="4"/>
  <c r="AE994" i="4"/>
  <c r="AE995" i="4"/>
  <c r="AE996" i="4"/>
  <c r="AE997" i="4"/>
  <c r="AE998" i="4"/>
  <c r="AE999" i="4"/>
  <c r="AE1000" i="4"/>
  <c r="AD642" i="4"/>
  <c r="AD643" i="4"/>
  <c r="AD644" i="4"/>
  <c r="AD645" i="4"/>
  <c r="AD646" i="4"/>
  <c r="AD647" i="4"/>
  <c r="AD648" i="4"/>
  <c r="AD649" i="4"/>
  <c r="AD650" i="4"/>
  <c r="AD651" i="4"/>
  <c r="AD652" i="4"/>
  <c r="AD653" i="4"/>
  <c r="AD654" i="4"/>
  <c r="AD655" i="4"/>
  <c r="AD656" i="4"/>
  <c r="AD657" i="4"/>
  <c r="AD658" i="4"/>
  <c r="AD659" i="4"/>
  <c r="AD660" i="4"/>
  <c r="AD661" i="4"/>
  <c r="AD662" i="4"/>
  <c r="AD663" i="4"/>
  <c r="AD664" i="4"/>
  <c r="AD665" i="4"/>
  <c r="AD666" i="4"/>
  <c r="AD667" i="4"/>
  <c r="AD668" i="4"/>
  <c r="AD669" i="4"/>
  <c r="AD670" i="4"/>
  <c r="AD671" i="4"/>
  <c r="AD672" i="4"/>
  <c r="AD673" i="4"/>
  <c r="AD674" i="4"/>
  <c r="AD675" i="4"/>
  <c r="AD676" i="4"/>
  <c r="AD677" i="4"/>
  <c r="AD678" i="4"/>
  <c r="AD679" i="4"/>
  <c r="AD680" i="4"/>
  <c r="AD681" i="4"/>
  <c r="AD682" i="4"/>
  <c r="AD683" i="4"/>
  <c r="AD684" i="4"/>
  <c r="AD685" i="4"/>
  <c r="AD686" i="4"/>
  <c r="AD687" i="4"/>
  <c r="AD688" i="4"/>
  <c r="AD689" i="4"/>
  <c r="AD690" i="4"/>
  <c r="AD691" i="4"/>
  <c r="AD692" i="4"/>
  <c r="AD693" i="4"/>
  <c r="AD694" i="4"/>
  <c r="AD695" i="4"/>
  <c r="AD696" i="4"/>
  <c r="AD697" i="4"/>
  <c r="AD698" i="4"/>
  <c r="AD699" i="4"/>
  <c r="AD700" i="4"/>
  <c r="AD701" i="4"/>
  <c r="AD702" i="4"/>
  <c r="AD703" i="4"/>
  <c r="AD704" i="4"/>
  <c r="AD705" i="4"/>
  <c r="AD706" i="4"/>
  <c r="AD707" i="4"/>
  <c r="AD708" i="4"/>
  <c r="AD709" i="4"/>
  <c r="AD710" i="4"/>
  <c r="AD711" i="4"/>
  <c r="AD712" i="4"/>
  <c r="AD713" i="4"/>
  <c r="AD714" i="4"/>
  <c r="AD715" i="4"/>
  <c r="AD716" i="4"/>
  <c r="AD717" i="4"/>
  <c r="AD718" i="4"/>
  <c r="AD719" i="4"/>
  <c r="AD720" i="4"/>
  <c r="AD721" i="4"/>
  <c r="AD722" i="4"/>
  <c r="AD723" i="4"/>
  <c r="AD724" i="4"/>
  <c r="AD725" i="4"/>
  <c r="AD726" i="4"/>
  <c r="AD727" i="4"/>
  <c r="AD728" i="4"/>
  <c r="AD729" i="4"/>
  <c r="AD730" i="4"/>
  <c r="AD731" i="4"/>
  <c r="AD732" i="4"/>
  <c r="AD733" i="4"/>
  <c r="AD734" i="4"/>
  <c r="AD735" i="4"/>
  <c r="AD736" i="4"/>
  <c r="AD737" i="4"/>
  <c r="AD738" i="4"/>
  <c r="AD739" i="4"/>
  <c r="AD740" i="4"/>
  <c r="AD741" i="4"/>
  <c r="AD742" i="4"/>
  <c r="AD743" i="4"/>
  <c r="AD744" i="4"/>
  <c r="AD745" i="4"/>
  <c r="AD746" i="4"/>
  <c r="AD747" i="4"/>
  <c r="AD748" i="4"/>
  <c r="AD749" i="4"/>
  <c r="AD750" i="4"/>
  <c r="AD751" i="4"/>
  <c r="AD752" i="4"/>
  <c r="AD753" i="4"/>
  <c r="AD754" i="4"/>
  <c r="AD755" i="4"/>
  <c r="AD756" i="4"/>
  <c r="AD757" i="4"/>
  <c r="AD758" i="4"/>
  <c r="AD759" i="4"/>
  <c r="AD760" i="4"/>
  <c r="AD761" i="4"/>
  <c r="AD762" i="4"/>
  <c r="AD763" i="4"/>
  <c r="AD764" i="4"/>
  <c r="AD765" i="4"/>
  <c r="AD766" i="4"/>
  <c r="AD767" i="4"/>
  <c r="AD768" i="4"/>
  <c r="AD769" i="4"/>
  <c r="AD770" i="4"/>
  <c r="AD771" i="4"/>
  <c r="AD772" i="4"/>
  <c r="AD773" i="4"/>
  <c r="AD774" i="4"/>
  <c r="AD775" i="4"/>
  <c r="AD776" i="4"/>
  <c r="AD777" i="4"/>
  <c r="AD778" i="4"/>
  <c r="AD779" i="4"/>
  <c r="AD780" i="4"/>
  <c r="AD781" i="4"/>
  <c r="AD782" i="4"/>
  <c r="AD783" i="4"/>
  <c r="AD784" i="4"/>
  <c r="AD785" i="4"/>
  <c r="AD786" i="4"/>
  <c r="AD787" i="4"/>
  <c r="AD788" i="4"/>
  <c r="AD789" i="4"/>
  <c r="AD790" i="4"/>
  <c r="AD791" i="4"/>
  <c r="AD792" i="4"/>
  <c r="AD793" i="4"/>
  <c r="AD794" i="4"/>
  <c r="AD795" i="4"/>
  <c r="AD796" i="4"/>
  <c r="AD797" i="4"/>
  <c r="AD798" i="4"/>
  <c r="AD799" i="4"/>
  <c r="AD800" i="4"/>
  <c r="AD801" i="4"/>
  <c r="AD802" i="4"/>
  <c r="AD803" i="4"/>
  <c r="AD804" i="4"/>
  <c r="AD805" i="4"/>
  <c r="AD806" i="4"/>
  <c r="AD807" i="4"/>
  <c r="AD808" i="4"/>
  <c r="AD809" i="4"/>
  <c r="AD810" i="4"/>
  <c r="AD811" i="4"/>
  <c r="AD812" i="4"/>
  <c r="AD813" i="4"/>
  <c r="AD814" i="4"/>
  <c r="AD815" i="4"/>
  <c r="AD816" i="4"/>
  <c r="AD817" i="4"/>
  <c r="AD818" i="4"/>
  <c r="AD819" i="4"/>
  <c r="AD820" i="4"/>
  <c r="AD821" i="4"/>
  <c r="AD822" i="4"/>
  <c r="AD823" i="4"/>
  <c r="AD824" i="4"/>
  <c r="AD825" i="4"/>
  <c r="AD826" i="4"/>
  <c r="AD827" i="4"/>
  <c r="AD828" i="4"/>
  <c r="AD829" i="4"/>
  <c r="AD830" i="4"/>
  <c r="AD831" i="4"/>
  <c r="AD832" i="4"/>
  <c r="AD833" i="4"/>
  <c r="AD834" i="4"/>
  <c r="AD835" i="4"/>
  <c r="AD836" i="4"/>
  <c r="AD837" i="4"/>
  <c r="AD838" i="4"/>
  <c r="AD839" i="4"/>
  <c r="AD840" i="4"/>
  <c r="AD841" i="4"/>
  <c r="AD842" i="4"/>
  <c r="AD843" i="4"/>
  <c r="AD844" i="4"/>
  <c r="AD845" i="4"/>
  <c r="AD846" i="4"/>
  <c r="AD847" i="4"/>
  <c r="AD848" i="4"/>
  <c r="AD849" i="4"/>
  <c r="AD850" i="4"/>
  <c r="AD851" i="4"/>
  <c r="AD852" i="4"/>
  <c r="AD853" i="4"/>
  <c r="AD854" i="4"/>
  <c r="AD855" i="4"/>
  <c r="AD856" i="4"/>
  <c r="AD857" i="4"/>
  <c r="AD858" i="4"/>
  <c r="AD859" i="4"/>
  <c r="AD860" i="4"/>
  <c r="AD861" i="4"/>
  <c r="AD862" i="4"/>
  <c r="AD863" i="4"/>
  <c r="AD864" i="4"/>
  <c r="AD865" i="4"/>
  <c r="AD866" i="4"/>
  <c r="AD867" i="4"/>
  <c r="AD868" i="4"/>
  <c r="AD869" i="4"/>
  <c r="AD870" i="4"/>
  <c r="AD871" i="4"/>
  <c r="AD872" i="4"/>
  <c r="AD873" i="4"/>
  <c r="AD874" i="4"/>
  <c r="AD875" i="4"/>
  <c r="AD876" i="4"/>
  <c r="AD877" i="4"/>
  <c r="AD878" i="4"/>
  <c r="AD879" i="4"/>
  <c r="AD880" i="4"/>
  <c r="AD881" i="4"/>
  <c r="AD882" i="4"/>
  <c r="AD883" i="4"/>
  <c r="AD884" i="4"/>
  <c r="AD885" i="4"/>
  <c r="AD886" i="4"/>
  <c r="AD887" i="4"/>
  <c r="AD888" i="4"/>
  <c r="AD889" i="4"/>
  <c r="AD890" i="4"/>
  <c r="AD891" i="4"/>
  <c r="AD892" i="4"/>
  <c r="AD893" i="4"/>
  <c r="AD894" i="4"/>
  <c r="AD895" i="4"/>
  <c r="AD896" i="4"/>
  <c r="AD897" i="4"/>
  <c r="AD898" i="4"/>
  <c r="AD899" i="4"/>
  <c r="AD900" i="4"/>
  <c r="AD901" i="4"/>
  <c r="AD902" i="4"/>
  <c r="AD903" i="4"/>
  <c r="AD904" i="4"/>
  <c r="AD905" i="4"/>
  <c r="AD906" i="4"/>
  <c r="AD907" i="4"/>
  <c r="AD908" i="4"/>
  <c r="AD909" i="4"/>
  <c r="AD910" i="4"/>
  <c r="AD911" i="4"/>
  <c r="AD912" i="4"/>
  <c r="AD913" i="4"/>
  <c r="AD914" i="4"/>
  <c r="AD915" i="4"/>
  <c r="AD916" i="4"/>
  <c r="AD917" i="4"/>
  <c r="AD918" i="4"/>
  <c r="AD919" i="4"/>
  <c r="AD920" i="4"/>
  <c r="AD921" i="4"/>
  <c r="AD922" i="4"/>
  <c r="AD923" i="4"/>
  <c r="AD924" i="4"/>
  <c r="AD925" i="4"/>
  <c r="AD926" i="4"/>
  <c r="AD927" i="4"/>
  <c r="AD928" i="4"/>
  <c r="AD929" i="4"/>
  <c r="AD930" i="4"/>
  <c r="AD931" i="4"/>
  <c r="AD932" i="4"/>
  <c r="AD933" i="4"/>
  <c r="AD934" i="4"/>
  <c r="AD935" i="4"/>
  <c r="AD936" i="4"/>
  <c r="AD937" i="4"/>
  <c r="AD938" i="4"/>
  <c r="AD939" i="4"/>
  <c r="AD940" i="4"/>
  <c r="AD941" i="4"/>
  <c r="AD942" i="4"/>
  <c r="AD943" i="4"/>
  <c r="AD944" i="4"/>
  <c r="AD945" i="4"/>
  <c r="AD946" i="4"/>
  <c r="AD947" i="4"/>
  <c r="AD948" i="4"/>
  <c r="AD949" i="4"/>
  <c r="AD950" i="4"/>
  <c r="AD951" i="4"/>
  <c r="AD952" i="4"/>
  <c r="AD953" i="4"/>
  <c r="AD954" i="4"/>
  <c r="AD955" i="4"/>
  <c r="AD956" i="4"/>
  <c r="AD957" i="4"/>
  <c r="AD958" i="4"/>
  <c r="AD959" i="4"/>
  <c r="AD960" i="4"/>
  <c r="AD961" i="4"/>
  <c r="AD962" i="4"/>
  <c r="AD963" i="4"/>
  <c r="AD964" i="4"/>
  <c r="AD965" i="4"/>
  <c r="AD966" i="4"/>
  <c r="AD967" i="4"/>
  <c r="AD968" i="4"/>
  <c r="AD969" i="4"/>
  <c r="AD970" i="4"/>
  <c r="AD971" i="4"/>
  <c r="AD972" i="4"/>
  <c r="AD973" i="4"/>
  <c r="AD974" i="4"/>
  <c r="AD975" i="4"/>
  <c r="AD976" i="4"/>
  <c r="AD977" i="4"/>
  <c r="AD978" i="4"/>
  <c r="AD979" i="4"/>
  <c r="AD980" i="4"/>
  <c r="AD981" i="4"/>
  <c r="AD982" i="4"/>
  <c r="AD983" i="4"/>
  <c r="AD984" i="4"/>
  <c r="AD985" i="4"/>
  <c r="AD986" i="4"/>
  <c r="AD987" i="4"/>
  <c r="AD988" i="4"/>
  <c r="AD989" i="4"/>
  <c r="AD990" i="4"/>
  <c r="AD991" i="4"/>
  <c r="AD992" i="4"/>
  <c r="AD993" i="4"/>
  <c r="AD994" i="4"/>
  <c r="AD995" i="4"/>
  <c r="AD996" i="4"/>
  <c r="AD997" i="4"/>
  <c r="AD998" i="4"/>
  <c r="AD999" i="4"/>
  <c r="AD1000" i="4"/>
  <c r="AC642" i="4"/>
  <c r="AC643" i="4"/>
  <c r="AC644" i="4"/>
  <c r="AC645" i="4"/>
  <c r="AC646" i="4"/>
  <c r="AC647" i="4"/>
  <c r="AC648" i="4"/>
  <c r="AC649" i="4"/>
  <c r="AC650" i="4"/>
  <c r="AC651" i="4"/>
  <c r="AC652" i="4"/>
  <c r="AC653" i="4"/>
  <c r="AC654" i="4"/>
  <c r="AC655" i="4"/>
  <c r="AC656" i="4"/>
  <c r="AC657" i="4"/>
  <c r="AC658" i="4"/>
  <c r="AC659" i="4"/>
  <c r="AC660" i="4"/>
  <c r="AC661" i="4"/>
  <c r="AC662" i="4"/>
  <c r="AC663" i="4"/>
  <c r="AC664" i="4"/>
  <c r="AC665" i="4"/>
  <c r="AC666" i="4"/>
  <c r="AC667" i="4"/>
  <c r="AC668" i="4"/>
  <c r="AC669" i="4"/>
  <c r="AC670" i="4"/>
  <c r="AC671" i="4"/>
  <c r="AC672" i="4"/>
  <c r="AC673" i="4"/>
  <c r="AC674" i="4"/>
  <c r="AC675" i="4"/>
  <c r="AC676" i="4"/>
  <c r="AC677" i="4"/>
  <c r="AC678" i="4"/>
  <c r="AC679" i="4"/>
  <c r="AC680" i="4"/>
  <c r="AC681" i="4"/>
  <c r="AC682" i="4"/>
  <c r="AC683" i="4"/>
  <c r="AC684" i="4"/>
  <c r="AC685" i="4"/>
  <c r="AC686" i="4"/>
  <c r="AC687" i="4"/>
  <c r="AC688" i="4"/>
  <c r="AC689" i="4"/>
  <c r="AC690" i="4"/>
  <c r="AC691" i="4"/>
  <c r="AC692" i="4"/>
  <c r="AC693" i="4"/>
  <c r="AC694" i="4"/>
  <c r="AC695" i="4"/>
  <c r="AC696" i="4"/>
  <c r="AC697" i="4"/>
  <c r="AC698" i="4"/>
  <c r="AC699" i="4"/>
  <c r="AC700" i="4"/>
  <c r="AC701" i="4"/>
  <c r="AC702" i="4"/>
  <c r="AC703" i="4"/>
  <c r="AC704" i="4"/>
  <c r="AC705" i="4"/>
  <c r="AC706" i="4"/>
  <c r="AC707" i="4"/>
  <c r="AC708" i="4"/>
  <c r="AC709" i="4"/>
  <c r="AC710" i="4"/>
  <c r="AC711" i="4"/>
  <c r="AC712" i="4"/>
  <c r="AC713" i="4"/>
  <c r="AC714" i="4"/>
  <c r="AC715" i="4"/>
  <c r="AC716" i="4"/>
  <c r="AC717" i="4"/>
  <c r="AC718" i="4"/>
  <c r="AC719" i="4"/>
  <c r="AC720" i="4"/>
  <c r="AC721" i="4"/>
  <c r="AC722" i="4"/>
  <c r="AC723" i="4"/>
  <c r="AC724" i="4"/>
  <c r="AC725" i="4"/>
  <c r="AC726" i="4"/>
  <c r="AC727" i="4"/>
  <c r="AC728" i="4"/>
  <c r="AC729" i="4"/>
  <c r="AC730" i="4"/>
  <c r="AC731" i="4"/>
  <c r="AC732" i="4"/>
  <c r="AC733" i="4"/>
  <c r="AC734" i="4"/>
  <c r="AC735" i="4"/>
  <c r="AC736" i="4"/>
  <c r="AC737" i="4"/>
  <c r="AC738" i="4"/>
  <c r="AC739" i="4"/>
  <c r="AC740" i="4"/>
  <c r="AC741" i="4"/>
  <c r="AC742" i="4"/>
  <c r="AC743" i="4"/>
  <c r="AC744" i="4"/>
  <c r="AC745" i="4"/>
  <c r="AC746" i="4"/>
  <c r="AC747" i="4"/>
  <c r="AC748" i="4"/>
  <c r="AC749" i="4"/>
  <c r="AC750" i="4"/>
  <c r="AC751" i="4"/>
  <c r="AC752" i="4"/>
  <c r="AC753" i="4"/>
  <c r="AC754" i="4"/>
  <c r="AC755" i="4"/>
  <c r="AC756" i="4"/>
  <c r="AC757" i="4"/>
  <c r="AC758" i="4"/>
  <c r="AC759" i="4"/>
  <c r="AC760" i="4"/>
  <c r="AC761" i="4"/>
  <c r="AC762" i="4"/>
  <c r="AC763" i="4"/>
  <c r="AC764" i="4"/>
  <c r="AC765" i="4"/>
  <c r="AC766" i="4"/>
  <c r="AC767" i="4"/>
  <c r="AC768" i="4"/>
  <c r="AC769" i="4"/>
  <c r="AC770" i="4"/>
  <c r="AC771" i="4"/>
  <c r="AC772" i="4"/>
  <c r="AC773" i="4"/>
  <c r="AC774" i="4"/>
  <c r="AC775" i="4"/>
  <c r="AC776" i="4"/>
  <c r="AC777" i="4"/>
  <c r="AC778" i="4"/>
  <c r="AC779" i="4"/>
  <c r="AC780" i="4"/>
  <c r="AC781" i="4"/>
  <c r="AC782" i="4"/>
  <c r="AC783" i="4"/>
  <c r="AC784" i="4"/>
  <c r="AC785" i="4"/>
  <c r="AC786" i="4"/>
  <c r="AC787" i="4"/>
  <c r="AC788" i="4"/>
  <c r="AC789" i="4"/>
  <c r="AC790" i="4"/>
  <c r="AC791" i="4"/>
  <c r="AC792" i="4"/>
  <c r="AC793" i="4"/>
  <c r="AC794" i="4"/>
  <c r="AC795" i="4"/>
  <c r="AC796" i="4"/>
  <c r="AC797" i="4"/>
  <c r="AC798" i="4"/>
  <c r="AC799" i="4"/>
  <c r="AC800" i="4"/>
  <c r="AC801" i="4"/>
  <c r="AC802" i="4"/>
  <c r="AC803" i="4"/>
  <c r="AC804" i="4"/>
  <c r="AC805" i="4"/>
  <c r="AC806" i="4"/>
  <c r="AC807" i="4"/>
  <c r="AC808" i="4"/>
  <c r="AC809" i="4"/>
  <c r="AC810" i="4"/>
  <c r="AC811" i="4"/>
  <c r="AC812" i="4"/>
  <c r="AC813" i="4"/>
  <c r="AC814" i="4"/>
  <c r="AC815" i="4"/>
  <c r="AC816" i="4"/>
  <c r="AC817" i="4"/>
  <c r="AC818" i="4"/>
  <c r="AC819" i="4"/>
  <c r="AC820" i="4"/>
  <c r="AC821" i="4"/>
  <c r="AC822" i="4"/>
  <c r="AC823" i="4"/>
  <c r="AC824" i="4"/>
  <c r="AC825" i="4"/>
  <c r="AC826" i="4"/>
  <c r="AC827" i="4"/>
  <c r="AC828" i="4"/>
  <c r="AC829" i="4"/>
  <c r="AC830" i="4"/>
  <c r="AC831" i="4"/>
  <c r="AC832" i="4"/>
  <c r="AC833" i="4"/>
  <c r="AC834" i="4"/>
  <c r="AC835" i="4"/>
  <c r="AC836" i="4"/>
  <c r="AC837" i="4"/>
  <c r="AC838" i="4"/>
  <c r="AC839" i="4"/>
  <c r="AC840" i="4"/>
  <c r="AC841" i="4"/>
  <c r="AC842" i="4"/>
  <c r="AC843" i="4"/>
  <c r="AC844" i="4"/>
  <c r="AC845" i="4"/>
  <c r="AC846" i="4"/>
  <c r="AC847" i="4"/>
  <c r="AC848" i="4"/>
  <c r="AC849" i="4"/>
  <c r="AC850" i="4"/>
  <c r="AC851" i="4"/>
  <c r="AC852" i="4"/>
  <c r="AC853" i="4"/>
  <c r="AC854" i="4"/>
  <c r="AC855" i="4"/>
  <c r="AC856" i="4"/>
  <c r="AC857" i="4"/>
  <c r="AC858" i="4"/>
  <c r="AC859" i="4"/>
  <c r="AC860" i="4"/>
  <c r="AC861" i="4"/>
  <c r="AC862" i="4"/>
  <c r="AC863" i="4"/>
  <c r="AC864" i="4"/>
  <c r="AC865" i="4"/>
  <c r="AC866" i="4"/>
  <c r="AC867" i="4"/>
  <c r="AC868" i="4"/>
  <c r="AC869" i="4"/>
  <c r="AC870" i="4"/>
  <c r="AC871" i="4"/>
  <c r="AC872" i="4"/>
  <c r="AC873" i="4"/>
  <c r="AC874" i="4"/>
  <c r="AC875" i="4"/>
  <c r="AC876" i="4"/>
  <c r="AC877" i="4"/>
  <c r="AC878" i="4"/>
  <c r="AC879" i="4"/>
  <c r="AC880" i="4"/>
  <c r="AC881" i="4"/>
  <c r="AC882" i="4"/>
  <c r="AC883" i="4"/>
  <c r="AC884" i="4"/>
  <c r="AC885" i="4"/>
  <c r="AC886" i="4"/>
  <c r="AC887" i="4"/>
  <c r="AC888" i="4"/>
  <c r="AC889" i="4"/>
  <c r="AC890" i="4"/>
  <c r="AC891" i="4"/>
  <c r="AC892" i="4"/>
  <c r="AC893" i="4"/>
  <c r="AC894" i="4"/>
  <c r="AC895" i="4"/>
  <c r="AC896" i="4"/>
  <c r="AC897" i="4"/>
  <c r="AC898" i="4"/>
  <c r="AC899" i="4"/>
  <c r="AC900" i="4"/>
  <c r="AC901" i="4"/>
  <c r="AC902" i="4"/>
  <c r="AC903" i="4"/>
  <c r="AC904" i="4"/>
  <c r="AC905" i="4"/>
  <c r="AC906" i="4"/>
  <c r="AC907" i="4"/>
  <c r="AC908" i="4"/>
  <c r="AC909" i="4"/>
  <c r="AC910" i="4"/>
  <c r="AC911" i="4"/>
  <c r="AC912" i="4"/>
  <c r="AC913" i="4"/>
  <c r="AC914" i="4"/>
  <c r="AC915" i="4"/>
  <c r="AC916" i="4"/>
  <c r="AC917" i="4"/>
  <c r="AC918" i="4"/>
  <c r="AC919" i="4"/>
  <c r="AC920" i="4"/>
  <c r="AC921" i="4"/>
  <c r="AC922" i="4"/>
  <c r="AC923" i="4"/>
  <c r="AC924" i="4"/>
  <c r="AC925" i="4"/>
  <c r="AC926" i="4"/>
  <c r="AC927" i="4"/>
  <c r="AC928" i="4"/>
  <c r="AC929" i="4"/>
  <c r="AC930" i="4"/>
  <c r="AC931" i="4"/>
  <c r="AC932" i="4"/>
  <c r="AC933" i="4"/>
  <c r="AC934" i="4"/>
  <c r="AC935" i="4"/>
  <c r="AC936" i="4"/>
  <c r="AC937" i="4"/>
  <c r="AC938" i="4"/>
  <c r="AC939" i="4"/>
  <c r="AC940" i="4"/>
  <c r="AC941" i="4"/>
  <c r="AC942" i="4"/>
  <c r="AC943" i="4"/>
  <c r="AC944" i="4"/>
  <c r="AC945" i="4"/>
  <c r="AC946" i="4"/>
  <c r="AC947" i="4"/>
  <c r="AC948" i="4"/>
  <c r="AC949" i="4"/>
  <c r="AC950" i="4"/>
  <c r="AC951" i="4"/>
  <c r="AC952" i="4"/>
  <c r="AC953" i="4"/>
  <c r="AC954" i="4"/>
  <c r="AC955" i="4"/>
  <c r="AC956" i="4"/>
  <c r="AC957" i="4"/>
  <c r="AC958" i="4"/>
  <c r="AC959" i="4"/>
  <c r="AC960" i="4"/>
  <c r="AC961" i="4"/>
  <c r="AC962" i="4"/>
  <c r="AC963" i="4"/>
  <c r="AC964" i="4"/>
  <c r="AC965" i="4"/>
  <c r="AC966" i="4"/>
  <c r="AC967" i="4"/>
  <c r="AC968" i="4"/>
  <c r="AC969" i="4"/>
  <c r="AC970" i="4"/>
  <c r="AC971" i="4"/>
  <c r="AC972" i="4"/>
  <c r="AC973" i="4"/>
  <c r="AC974" i="4"/>
  <c r="AC975" i="4"/>
  <c r="AC976" i="4"/>
  <c r="AC977" i="4"/>
  <c r="AC978" i="4"/>
  <c r="AC979" i="4"/>
  <c r="AC980" i="4"/>
  <c r="AC981" i="4"/>
  <c r="AC982" i="4"/>
  <c r="AC983" i="4"/>
  <c r="AC984" i="4"/>
  <c r="AC985" i="4"/>
  <c r="AC986" i="4"/>
  <c r="AC987" i="4"/>
  <c r="AC988" i="4"/>
  <c r="AC989" i="4"/>
  <c r="AC990" i="4"/>
  <c r="AC991" i="4"/>
  <c r="AC992" i="4"/>
  <c r="AC993" i="4"/>
  <c r="AC994" i="4"/>
  <c r="AC995" i="4"/>
  <c r="AC996" i="4"/>
  <c r="AC997" i="4"/>
  <c r="AC998" i="4"/>
  <c r="AC999" i="4"/>
  <c r="AC1000" i="4"/>
  <c r="AB642" i="4"/>
  <c r="AB643" i="4"/>
  <c r="AB644" i="4"/>
  <c r="AB645" i="4"/>
  <c r="AB646" i="4"/>
  <c r="AB647" i="4"/>
  <c r="AB648" i="4"/>
  <c r="AB649" i="4"/>
  <c r="AB650" i="4"/>
  <c r="AB651" i="4"/>
  <c r="AB652" i="4"/>
  <c r="AB653" i="4"/>
  <c r="AB654" i="4"/>
  <c r="AB655" i="4"/>
  <c r="AB656" i="4"/>
  <c r="AB657" i="4"/>
  <c r="AB658" i="4"/>
  <c r="AB659" i="4"/>
  <c r="AB660" i="4"/>
  <c r="AB661" i="4"/>
  <c r="AB662" i="4"/>
  <c r="AB663" i="4"/>
  <c r="AB664" i="4"/>
  <c r="AB665" i="4"/>
  <c r="AB666" i="4"/>
  <c r="AB667" i="4"/>
  <c r="AB668" i="4"/>
  <c r="AB669" i="4"/>
  <c r="AB670" i="4"/>
  <c r="AB671" i="4"/>
  <c r="AB672" i="4"/>
  <c r="AB673" i="4"/>
  <c r="AB674" i="4"/>
  <c r="AB675" i="4"/>
  <c r="AB676" i="4"/>
  <c r="AB677" i="4"/>
  <c r="AB678" i="4"/>
  <c r="AB679" i="4"/>
  <c r="AB680" i="4"/>
  <c r="AB681" i="4"/>
  <c r="AB682" i="4"/>
  <c r="AB683" i="4"/>
  <c r="AB684" i="4"/>
  <c r="AB685" i="4"/>
  <c r="AB686" i="4"/>
  <c r="AB687" i="4"/>
  <c r="AB688" i="4"/>
  <c r="AB689" i="4"/>
  <c r="AB690" i="4"/>
  <c r="AB691" i="4"/>
  <c r="AB692" i="4"/>
  <c r="AB693" i="4"/>
  <c r="AB694" i="4"/>
  <c r="AB695" i="4"/>
  <c r="AB696" i="4"/>
  <c r="AB697" i="4"/>
  <c r="AB698" i="4"/>
  <c r="AB699" i="4"/>
  <c r="AB700" i="4"/>
  <c r="AB701" i="4"/>
  <c r="AB702" i="4"/>
  <c r="AB703" i="4"/>
  <c r="AB704" i="4"/>
  <c r="AB705" i="4"/>
  <c r="AB706" i="4"/>
  <c r="AB707" i="4"/>
  <c r="AB708" i="4"/>
  <c r="AB709" i="4"/>
  <c r="AB710" i="4"/>
  <c r="AB711" i="4"/>
  <c r="AB712" i="4"/>
  <c r="AB713" i="4"/>
  <c r="AB714" i="4"/>
  <c r="AB715" i="4"/>
  <c r="AB716" i="4"/>
  <c r="AB717" i="4"/>
  <c r="AB718" i="4"/>
  <c r="AB719" i="4"/>
  <c r="AB720" i="4"/>
  <c r="AB721" i="4"/>
  <c r="AB722" i="4"/>
  <c r="AB723" i="4"/>
  <c r="AB724" i="4"/>
  <c r="AB725" i="4"/>
  <c r="AB726" i="4"/>
  <c r="AB727" i="4"/>
  <c r="AB728" i="4"/>
  <c r="AB729" i="4"/>
  <c r="AB730" i="4"/>
  <c r="AB731" i="4"/>
  <c r="AB732" i="4"/>
  <c r="AB733" i="4"/>
  <c r="AB734" i="4"/>
  <c r="AB735" i="4"/>
  <c r="AB736" i="4"/>
  <c r="AB737" i="4"/>
  <c r="AB738" i="4"/>
  <c r="AB739" i="4"/>
  <c r="AB740" i="4"/>
  <c r="AB741" i="4"/>
  <c r="AB742" i="4"/>
  <c r="AB743" i="4"/>
  <c r="AB744" i="4"/>
  <c r="AB745" i="4"/>
  <c r="AB746" i="4"/>
  <c r="AB747" i="4"/>
  <c r="AB748" i="4"/>
  <c r="AB749" i="4"/>
  <c r="AB750" i="4"/>
  <c r="AB751" i="4"/>
  <c r="AB752" i="4"/>
  <c r="AB753" i="4"/>
  <c r="AB754" i="4"/>
  <c r="AB755" i="4"/>
  <c r="AB756" i="4"/>
  <c r="AB757" i="4"/>
  <c r="AB758" i="4"/>
  <c r="AB759" i="4"/>
  <c r="AB760" i="4"/>
  <c r="AB761" i="4"/>
  <c r="AB762" i="4"/>
  <c r="AB763" i="4"/>
  <c r="AB764" i="4"/>
  <c r="AB765" i="4"/>
  <c r="AB766" i="4"/>
  <c r="AB767" i="4"/>
  <c r="AB768" i="4"/>
  <c r="AB769" i="4"/>
  <c r="AB770" i="4"/>
  <c r="AB771" i="4"/>
  <c r="AB772" i="4"/>
  <c r="AB773" i="4"/>
  <c r="AB774" i="4"/>
  <c r="AB775" i="4"/>
  <c r="AB776" i="4"/>
  <c r="AB777" i="4"/>
  <c r="AB778" i="4"/>
  <c r="AB779" i="4"/>
  <c r="AB780" i="4"/>
  <c r="AB781" i="4"/>
  <c r="AB782" i="4"/>
  <c r="AB783" i="4"/>
  <c r="AB784" i="4"/>
  <c r="AB785" i="4"/>
  <c r="AB786" i="4"/>
  <c r="AB787" i="4"/>
  <c r="AB788" i="4"/>
  <c r="AB789" i="4"/>
  <c r="AB790" i="4"/>
  <c r="AB791" i="4"/>
  <c r="AB792" i="4"/>
  <c r="AB793" i="4"/>
  <c r="AB794" i="4"/>
  <c r="AB795" i="4"/>
  <c r="AB796" i="4"/>
  <c r="AB797" i="4"/>
  <c r="AB798" i="4"/>
  <c r="AB799" i="4"/>
  <c r="AB800" i="4"/>
  <c r="AB801" i="4"/>
  <c r="AB802" i="4"/>
  <c r="AB803" i="4"/>
  <c r="AB804" i="4"/>
  <c r="AB805" i="4"/>
  <c r="AB806" i="4"/>
  <c r="AB807" i="4"/>
  <c r="AB808" i="4"/>
  <c r="AB809" i="4"/>
  <c r="AB810" i="4"/>
  <c r="AB811" i="4"/>
  <c r="AB812" i="4"/>
  <c r="AB813" i="4"/>
  <c r="AB814" i="4"/>
  <c r="AB815" i="4"/>
  <c r="AB816" i="4"/>
  <c r="AB817" i="4"/>
  <c r="AB818" i="4"/>
  <c r="AB819" i="4"/>
  <c r="AB820" i="4"/>
  <c r="AB821" i="4"/>
  <c r="AB822" i="4"/>
  <c r="AB823" i="4"/>
  <c r="AB824" i="4"/>
  <c r="AB825" i="4"/>
  <c r="AB826" i="4"/>
  <c r="AB827" i="4"/>
  <c r="AB828" i="4"/>
  <c r="AB829" i="4"/>
  <c r="AB830" i="4"/>
  <c r="AB831" i="4"/>
  <c r="AB832" i="4"/>
  <c r="AB833" i="4"/>
  <c r="AB834" i="4"/>
  <c r="AB835" i="4"/>
  <c r="AB836" i="4"/>
  <c r="AB837" i="4"/>
  <c r="AB838" i="4"/>
  <c r="AB839" i="4"/>
  <c r="AB840" i="4"/>
  <c r="AB841" i="4"/>
  <c r="AB842" i="4"/>
  <c r="AB843" i="4"/>
  <c r="AB844" i="4"/>
  <c r="AB845" i="4"/>
  <c r="AB846" i="4"/>
  <c r="AB847" i="4"/>
  <c r="AB848" i="4"/>
  <c r="AB849" i="4"/>
  <c r="AB850" i="4"/>
  <c r="AB851" i="4"/>
  <c r="AB852" i="4"/>
  <c r="AB853" i="4"/>
  <c r="AB854" i="4"/>
  <c r="AB855" i="4"/>
  <c r="AB856" i="4"/>
  <c r="AB857" i="4"/>
  <c r="AB858" i="4"/>
  <c r="AB859" i="4"/>
  <c r="AB860" i="4"/>
  <c r="AB861" i="4"/>
  <c r="AB862" i="4"/>
  <c r="AB863" i="4"/>
  <c r="AB864" i="4"/>
  <c r="AB865" i="4"/>
  <c r="AB866" i="4"/>
  <c r="AB867" i="4"/>
  <c r="AB868" i="4"/>
  <c r="AB869" i="4"/>
  <c r="AB870" i="4"/>
  <c r="AB871" i="4"/>
  <c r="AB872" i="4"/>
  <c r="AB873" i="4"/>
  <c r="AB874" i="4"/>
  <c r="AB875" i="4"/>
  <c r="AB876" i="4"/>
  <c r="AB877" i="4"/>
  <c r="AB878" i="4"/>
  <c r="AB879" i="4"/>
  <c r="AB880" i="4"/>
  <c r="AB881" i="4"/>
  <c r="AB882" i="4"/>
  <c r="AB883" i="4"/>
  <c r="AB884" i="4"/>
  <c r="AB885" i="4"/>
  <c r="AB886" i="4"/>
  <c r="AB887" i="4"/>
  <c r="AB888" i="4"/>
  <c r="AB889" i="4"/>
  <c r="AB890" i="4"/>
  <c r="AB891" i="4"/>
  <c r="AB892" i="4"/>
  <c r="AB893" i="4"/>
  <c r="AB894" i="4"/>
  <c r="AB895" i="4"/>
  <c r="AB896" i="4"/>
  <c r="AB897" i="4"/>
  <c r="AB898" i="4"/>
  <c r="AB899" i="4"/>
  <c r="AB900" i="4"/>
  <c r="AB901" i="4"/>
  <c r="AB902" i="4"/>
  <c r="AB903" i="4"/>
  <c r="AB904" i="4"/>
  <c r="AB905" i="4"/>
  <c r="AB906" i="4"/>
  <c r="AB907" i="4"/>
  <c r="AB908" i="4"/>
  <c r="AB909" i="4"/>
  <c r="AB910" i="4"/>
  <c r="AB911" i="4"/>
  <c r="AB912" i="4"/>
  <c r="AB913" i="4"/>
  <c r="AB914" i="4"/>
  <c r="AB915" i="4"/>
  <c r="AB916" i="4"/>
  <c r="AB917" i="4"/>
  <c r="AB918" i="4"/>
  <c r="AB919" i="4"/>
  <c r="AB920" i="4"/>
  <c r="AB921" i="4"/>
  <c r="AB922" i="4"/>
  <c r="AB923" i="4"/>
  <c r="AB924" i="4"/>
  <c r="AB925" i="4"/>
  <c r="AB926" i="4"/>
  <c r="AB927" i="4"/>
  <c r="AB928" i="4"/>
  <c r="AB929" i="4"/>
  <c r="AB930" i="4"/>
  <c r="AB931" i="4"/>
  <c r="AB932" i="4"/>
  <c r="AB933" i="4"/>
  <c r="AB934" i="4"/>
  <c r="AB935" i="4"/>
  <c r="AB936" i="4"/>
  <c r="AB937" i="4"/>
  <c r="AB938" i="4"/>
  <c r="AB939" i="4"/>
  <c r="AB940" i="4"/>
  <c r="AB941" i="4"/>
  <c r="AB942" i="4"/>
  <c r="AB943" i="4"/>
  <c r="AB944" i="4"/>
  <c r="AB945" i="4"/>
  <c r="AB946" i="4"/>
  <c r="AB947" i="4"/>
  <c r="AB948" i="4"/>
  <c r="AB949" i="4"/>
  <c r="AB950" i="4"/>
  <c r="AB951" i="4"/>
  <c r="AB952" i="4"/>
  <c r="AB953" i="4"/>
  <c r="AB954" i="4"/>
  <c r="AB955" i="4"/>
  <c r="AB956" i="4"/>
  <c r="AB957" i="4"/>
  <c r="AB958" i="4"/>
  <c r="AB959" i="4"/>
  <c r="AB960" i="4"/>
  <c r="AB961" i="4"/>
  <c r="AB962" i="4"/>
  <c r="AB963" i="4"/>
  <c r="AB964" i="4"/>
  <c r="AB965" i="4"/>
  <c r="AB966" i="4"/>
  <c r="AB967" i="4"/>
  <c r="AB968" i="4"/>
  <c r="AB969" i="4"/>
  <c r="AB970" i="4"/>
  <c r="AB971" i="4"/>
  <c r="AB972" i="4"/>
  <c r="AB973" i="4"/>
  <c r="AB974" i="4"/>
  <c r="AB975" i="4"/>
  <c r="AB976" i="4"/>
  <c r="AB977" i="4"/>
  <c r="AB978" i="4"/>
  <c r="AB979" i="4"/>
  <c r="AB980" i="4"/>
  <c r="AB981" i="4"/>
  <c r="AB982" i="4"/>
  <c r="AB983" i="4"/>
  <c r="AB984" i="4"/>
  <c r="AB985" i="4"/>
  <c r="AB986" i="4"/>
  <c r="AB987" i="4"/>
  <c r="AB988" i="4"/>
  <c r="AB989" i="4"/>
  <c r="AB990" i="4"/>
  <c r="AB991" i="4"/>
  <c r="AB992" i="4"/>
  <c r="AB993" i="4"/>
  <c r="AB994" i="4"/>
  <c r="AB995" i="4"/>
  <c r="AB996" i="4"/>
  <c r="AB997" i="4"/>
  <c r="AB998" i="4"/>
  <c r="AB999" i="4"/>
  <c r="AB1000" i="4"/>
  <c r="AA642" i="4"/>
  <c r="AA643" i="4"/>
  <c r="AA644" i="4"/>
  <c r="AA645" i="4"/>
  <c r="AA646" i="4"/>
  <c r="AA647" i="4"/>
  <c r="AA648" i="4"/>
  <c r="AA649" i="4"/>
  <c r="AA650" i="4"/>
  <c r="AA651" i="4"/>
  <c r="AA652" i="4"/>
  <c r="AA653" i="4"/>
  <c r="AA654" i="4"/>
  <c r="AA655" i="4"/>
  <c r="AA656" i="4"/>
  <c r="AA657" i="4"/>
  <c r="AA658" i="4"/>
  <c r="AA659" i="4"/>
  <c r="AA660" i="4"/>
  <c r="AA661" i="4"/>
  <c r="AA662" i="4"/>
  <c r="AA663" i="4"/>
  <c r="AA664" i="4"/>
  <c r="AA665" i="4"/>
  <c r="AA666" i="4"/>
  <c r="AA667" i="4"/>
  <c r="AA668" i="4"/>
  <c r="AA669" i="4"/>
  <c r="AA670" i="4"/>
  <c r="AA671" i="4"/>
  <c r="AA672" i="4"/>
  <c r="AA673" i="4"/>
  <c r="AA674" i="4"/>
  <c r="AA675" i="4"/>
  <c r="AA676" i="4"/>
  <c r="AA677" i="4"/>
  <c r="AA678" i="4"/>
  <c r="AA679" i="4"/>
  <c r="AA680" i="4"/>
  <c r="AA681" i="4"/>
  <c r="AA682" i="4"/>
  <c r="AA683" i="4"/>
  <c r="AA684" i="4"/>
  <c r="AA685" i="4"/>
  <c r="AA686" i="4"/>
  <c r="AA687" i="4"/>
  <c r="AA688" i="4"/>
  <c r="AA689" i="4"/>
  <c r="AA690" i="4"/>
  <c r="AA691" i="4"/>
  <c r="AA692" i="4"/>
  <c r="AA693" i="4"/>
  <c r="AA694" i="4"/>
  <c r="AA695" i="4"/>
  <c r="AA696" i="4"/>
  <c r="AA697" i="4"/>
  <c r="AA698" i="4"/>
  <c r="AA699" i="4"/>
  <c r="AA700" i="4"/>
  <c r="AA701" i="4"/>
  <c r="AA702" i="4"/>
  <c r="AA703" i="4"/>
  <c r="AA704" i="4"/>
  <c r="AA705" i="4"/>
  <c r="AA706" i="4"/>
  <c r="AA707" i="4"/>
  <c r="AA708" i="4"/>
  <c r="AA709" i="4"/>
  <c r="AA710" i="4"/>
  <c r="AA711" i="4"/>
  <c r="AA712" i="4"/>
  <c r="AA713" i="4"/>
  <c r="AA714" i="4"/>
  <c r="AA715" i="4"/>
  <c r="AA716" i="4"/>
  <c r="AA717" i="4"/>
  <c r="AA718" i="4"/>
  <c r="AA719" i="4"/>
  <c r="AA720" i="4"/>
  <c r="AA721" i="4"/>
  <c r="AA722" i="4"/>
  <c r="AA723" i="4"/>
  <c r="AA724" i="4"/>
  <c r="AA725" i="4"/>
  <c r="AA726" i="4"/>
  <c r="AA727" i="4"/>
  <c r="AA728" i="4"/>
  <c r="AA729" i="4"/>
  <c r="AA730" i="4"/>
  <c r="AA731" i="4"/>
  <c r="AA732" i="4"/>
  <c r="AA733" i="4"/>
  <c r="AA734" i="4"/>
  <c r="AA735" i="4"/>
  <c r="AA736" i="4"/>
  <c r="AA737" i="4"/>
  <c r="AA738" i="4"/>
  <c r="AA739" i="4"/>
  <c r="AA740" i="4"/>
  <c r="AA741" i="4"/>
  <c r="AA742" i="4"/>
  <c r="AA743" i="4"/>
  <c r="AA744" i="4"/>
  <c r="AA745" i="4"/>
  <c r="AA746" i="4"/>
  <c r="AA747" i="4"/>
  <c r="AA748" i="4"/>
  <c r="AA749" i="4"/>
  <c r="AA750" i="4"/>
  <c r="AA751" i="4"/>
  <c r="AA752" i="4"/>
  <c r="AA753" i="4"/>
  <c r="AA754" i="4"/>
  <c r="AA755" i="4"/>
  <c r="AA756" i="4"/>
  <c r="AA757" i="4"/>
  <c r="AA758" i="4"/>
  <c r="AA759" i="4"/>
  <c r="AA760" i="4"/>
  <c r="AA761" i="4"/>
  <c r="AA762" i="4"/>
  <c r="AA763" i="4"/>
  <c r="AA764" i="4"/>
  <c r="AA765" i="4"/>
  <c r="AA766" i="4"/>
  <c r="AA767" i="4"/>
  <c r="AA768" i="4"/>
  <c r="AA769" i="4"/>
  <c r="AA770" i="4"/>
  <c r="AA771" i="4"/>
  <c r="AA772" i="4"/>
  <c r="AA773" i="4"/>
  <c r="AA774" i="4"/>
  <c r="AA775" i="4"/>
  <c r="AA776" i="4"/>
  <c r="AA777" i="4"/>
  <c r="AA778" i="4"/>
  <c r="AA779" i="4"/>
  <c r="AA780" i="4"/>
  <c r="AA781" i="4"/>
  <c r="AA782" i="4"/>
  <c r="AA783" i="4"/>
  <c r="AA784" i="4"/>
  <c r="AA785" i="4"/>
  <c r="AA786" i="4"/>
  <c r="AA787" i="4"/>
  <c r="AA788" i="4"/>
  <c r="AA789" i="4"/>
  <c r="AA790" i="4"/>
  <c r="AA791" i="4"/>
  <c r="AA792" i="4"/>
  <c r="AA793" i="4"/>
  <c r="AA794" i="4"/>
  <c r="AA795" i="4"/>
  <c r="AA796" i="4"/>
  <c r="AA797" i="4"/>
  <c r="AA798" i="4"/>
  <c r="AA799" i="4"/>
  <c r="AA800" i="4"/>
  <c r="AA801" i="4"/>
  <c r="AA802" i="4"/>
  <c r="AA803" i="4"/>
  <c r="AA804" i="4"/>
  <c r="AA805" i="4"/>
  <c r="AA806" i="4"/>
  <c r="AA807" i="4"/>
  <c r="AA808" i="4"/>
  <c r="AA809" i="4"/>
  <c r="AA810" i="4"/>
  <c r="AA811" i="4"/>
  <c r="AA812" i="4"/>
  <c r="AA813" i="4"/>
  <c r="AA814" i="4"/>
  <c r="AA815" i="4"/>
  <c r="AA816" i="4"/>
  <c r="AA817" i="4"/>
  <c r="AA818" i="4"/>
  <c r="AA819" i="4"/>
  <c r="AA820" i="4"/>
  <c r="AA821" i="4"/>
  <c r="AA822" i="4"/>
  <c r="AA823" i="4"/>
  <c r="AA824" i="4"/>
  <c r="AA825" i="4"/>
  <c r="AA826" i="4"/>
  <c r="AA827" i="4"/>
  <c r="AA828" i="4"/>
  <c r="AA829" i="4"/>
  <c r="AA830" i="4"/>
  <c r="AA831" i="4"/>
  <c r="AA832" i="4"/>
  <c r="AA833" i="4"/>
  <c r="AA834" i="4"/>
  <c r="AA835" i="4"/>
  <c r="AA836" i="4"/>
  <c r="AA837" i="4"/>
  <c r="AA838" i="4"/>
  <c r="AA839" i="4"/>
  <c r="AA840" i="4"/>
  <c r="AA841" i="4"/>
  <c r="AA842" i="4"/>
  <c r="AA843" i="4"/>
  <c r="AA844" i="4"/>
  <c r="AA845" i="4"/>
  <c r="AA846" i="4"/>
  <c r="AA847" i="4"/>
  <c r="AA848" i="4"/>
  <c r="AA849" i="4"/>
  <c r="AA850" i="4"/>
  <c r="AA851" i="4"/>
  <c r="AA852" i="4"/>
  <c r="AA853" i="4"/>
  <c r="AA854" i="4"/>
  <c r="AA855" i="4"/>
  <c r="AA856" i="4"/>
  <c r="AA857" i="4"/>
  <c r="AA858" i="4"/>
  <c r="AA859" i="4"/>
  <c r="AA860" i="4"/>
  <c r="AA861" i="4"/>
  <c r="AA862" i="4"/>
  <c r="AA863" i="4"/>
  <c r="AA864" i="4"/>
  <c r="AA865" i="4"/>
  <c r="AA866" i="4"/>
  <c r="AA867" i="4"/>
  <c r="AA868" i="4"/>
  <c r="AA869" i="4"/>
  <c r="AA870" i="4"/>
  <c r="AA871" i="4"/>
  <c r="AA872" i="4"/>
  <c r="AA873" i="4"/>
  <c r="AA874" i="4"/>
  <c r="AA875" i="4"/>
  <c r="AA876" i="4"/>
  <c r="AA877" i="4"/>
  <c r="AA878" i="4"/>
  <c r="AA879" i="4"/>
  <c r="AA880" i="4"/>
  <c r="AA881" i="4"/>
  <c r="AA882" i="4"/>
  <c r="AA883" i="4"/>
  <c r="AA884" i="4"/>
  <c r="AA885" i="4"/>
  <c r="AA886" i="4"/>
  <c r="AA887" i="4"/>
  <c r="AA888" i="4"/>
  <c r="AA889" i="4"/>
  <c r="AA890" i="4"/>
  <c r="AA891" i="4"/>
  <c r="AA892" i="4"/>
  <c r="AA893" i="4"/>
  <c r="AA894" i="4"/>
  <c r="AA895" i="4"/>
  <c r="AA896" i="4"/>
  <c r="AA897" i="4"/>
  <c r="AA898" i="4"/>
  <c r="AA899" i="4"/>
  <c r="AA900" i="4"/>
  <c r="AA901" i="4"/>
  <c r="AA902" i="4"/>
  <c r="AA903" i="4"/>
  <c r="AA904" i="4"/>
  <c r="AA905" i="4"/>
  <c r="AA906" i="4"/>
  <c r="AA907" i="4"/>
  <c r="AA908" i="4"/>
  <c r="AA909" i="4"/>
  <c r="AA910" i="4"/>
  <c r="AA911" i="4"/>
  <c r="AA912" i="4"/>
  <c r="AA913" i="4"/>
  <c r="AA914" i="4"/>
  <c r="AA915" i="4"/>
  <c r="AA916" i="4"/>
  <c r="AA917" i="4"/>
  <c r="AA918" i="4"/>
  <c r="AA919" i="4"/>
  <c r="AA920" i="4"/>
  <c r="AA921" i="4"/>
  <c r="AA922" i="4"/>
  <c r="AA923" i="4"/>
  <c r="AA924" i="4"/>
  <c r="AA925" i="4"/>
  <c r="AA926" i="4"/>
  <c r="AA927" i="4"/>
  <c r="AA928" i="4"/>
  <c r="AA929" i="4"/>
  <c r="AA930" i="4"/>
  <c r="AA931" i="4"/>
  <c r="AA932" i="4"/>
  <c r="AA933" i="4"/>
  <c r="AA934" i="4"/>
  <c r="AA935" i="4"/>
  <c r="AA936" i="4"/>
  <c r="AA937" i="4"/>
  <c r="AA938" i="4"/>
  <c r="AA939" i="4"/>
  <c r="AA940" i="4"/>
  <c r="AA941" i="4"/>
  <c r="AA942" i="4"/>
  <c r="AA943" i="4"/>
  <c r="AA944" i="4"/>
  <c r="AA945" i="4"/>
  <c r="AA946" i="4"/>
  <c r="AA947" i="4"/>
  <c r="AA948" i="4"/>
  <c r="AA949" i="4"/>
  <c r="AA950" i="4"/>
  <c r="AA951" i="4"/>
  <c r="AA952" i="4"/>
  <c r="AA953" i="4"/>
  <c r="AA954" i="4"/>
  <c r="AA955" i="4"/>
  <c r="AA956" i="4"/>
  <c r="AA957" i="4"/>
  <c r="AA958" i="4"/>
  <c r="AA959" i="4"/>
  <c r="AA960" i="4"/>
  <c r="AA961" i="4"/>
  <c r="AA962" i="4"/>
  <c r="AA963" i="4"/>
  <c r="AA964" i="4"/>
  <c r="AA965" i="4"/>
  <c r="AA966" i="4"/>
  <c r="AA967" i="4"/>
  <c r="AA968" i="4"/>
  <c r="AA969" i="4"/>
  <c r="AA970" i="4"/>
  <c r="AA971" i="4"/>
  <c r="AA972" i="4"/>
  <c r="AA973" i="4"/>
  <c r="AA974" i="4"/>
  <c r="AA975" i="4"/>
  <c r="AA976" i="4"/>
  <c r="AA977" i="4"/>
  <c r="AA978" i="4"/>
  <c r="AA979" i="4"/>
  <c r="AA980" i="4"/>
  <c r="AA981" i="4"/>
  <c r="AA982" i="4"/>
  <c r="AA983" i="4"/>
  <c r="AA984" i="4"/>
  <c r="AA985" i="4"/>
  <c r="AA986" i="4"/>
  <c r="AA987" i="4"/>
  <c r="AA988" i="4"/>
  <c r="AA989" i="4"/>
  <c r="AA990" i="4"/>
  <c r="AA991" i="4"/>
  <c r="AA992" i="4"/>
  <c r="AA993" i="4"/>
  <c r="AA994" i="4"/>
  <c r="AA995" i="4"/>
  <c r="AA996" i="4"/>
  <c r="AA997" i="4"/>
  <c r="AA998" i="4"/>
  <c r="AA999" i="4"/>
  <c r="AA1000"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L955" i="4"/>
  <c r="L956" i="4"/>
  <c r="L957" i="4"/>
  <c r="L958" i="4"/>
  <c r="L959" i="4"/>
  <c r="L960" i="4"/>
  <c r="L961" i="4"/>
  <c r="L962" i="4"/>
  <c r="L963" i="4"/>
  <c r="L964" i="4"/>
  <c r="L965" i="4"/>
  <c r="L966" i="4"/>
  <c r="L967" i="4"/>
  <c r="L968" i="4"/>
  <c r="L969" i="4"/>
  <c r="L970" i="4"/>
  <c r="L971" i="4"/>
  <c r="L972" i="4"/>
  <c r="L973" i="4"/>
  <c r="L974" i="4"/>
  <c r="L975" i="4"/>
  <c r="L976" i="4"/>
  <c r="L977" i="4"/>
  <c r="L978" i="4"/>
  <c r="L979" i="4"/>
  <c r="L980" i="4"/>
  <c r="L981" i="4"/>
  <c r="L982" i="4"/>
  <c r="L983" i="4"/>
  <c r="L984" i="4"/>
  <c r="L985" i="4"/>
  <c r="L986" i="4"/>
  <c r="L987" i="4"/>
  <c r="L988" i="4"/>
  <c r="L989" i="4"/>
  <c r="L990" i="4"/>
  <c r="L991" i="4"/>
  <c r="L992" i="4"/>
  <c r="L993" i="4"/>
  <c r="L994" i="4"/>
  <c r="L995" i="4"/>
  <c r="L996" i="4"/>
  <c r="L997" i="4"/>
  <c r="L998" i="4"/>
  <c r="L999" i="4"/>
  <c r="L1000"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K955" i="4"/>
  <c r="K956" i="4"/>
  <c r="K957" i="4"/>
  <c r="K958" i="4"/>
  <c r="K959" i="4"/>
  <c r="K960" i="4"/>
  <c r="K961" i="4"/>
  <c r="K962" i="4"/>
  <c r="K963" i="4"/>
  <c r="K964" i="4"/>
  <c r="K965" i="4"/>
  <c r="K966" i="4"/>
  <c r="K967" i="4"/>
  <c r="K968" i="4"/>
  <c r="K969" i="4"/>
  <c r="K970" i="4"/>
  <c r="K971" i="4"/>
  <c r="K972" i="4"/>
  <c r="K973" i="4"/>
  <c r="K974" i="4"/>
  <c r="K975" i="4"/>
  <c r="K976" i="4"/>
  <c r="K977" i="4"/>
  <c r="K978" i="4"/>
  <c r="K979" i="4"/>
  <c r="K980" i="4"/>
  <c r="K981" i="4"/>
  <c r="K982" i="4"/>
  <c r="K983" i="4"/>
  <c r="K984" i="4"/>
  <c r="K985" i="4"/>
  <c r="K986" i="4"/>
  <c r="K987" i="4"/>
  <c r="K988" i="4"/>
  <c r="K989" i="4"/>
  <c r="K990" i="4"/>
  <c r="K991" i="4"/>
  <c r="K992" i="4"/>
  <c r="K993" i="4"/>
  <c r="K994" i="4"/>
  <c r="K995" i="4"/>
  <c r="K996" i="4"/>
  <c r="K997" i="4"/>
  <c r="K998" i="4"/>
  <c r="K999" i="4"/>
  <c r="K1000"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F55" i="12"/>
  <c r="E55" i="12"/>
  <c r="D55" i="12"/>
  <c r="C55" i="12"/>
  <c r="F54" i="12"/>
  <c r="E54" i="12"/>
  <c r="D54" i="12"/>
  <c r="C54" i="12"/>
  <c r="F53" i="12"/>
  <c r="E53" i="12"/>
  <c r="D53" i="12"/>
  <c r="C53" i="12"/>
  <c r="F52" i="12"/>
  <c r="E52" i="12"/>
  <c r="D52" i="12"/>
  <c r="C52" i="12"/>
  <c r="F51" i="12"/>
  <c r="E51" i="12"/>
  <c r="D51" i="12"/>
  <c r="C51" i="12"/>
  <c r="F50" i="12"/>
  <c r="E50" i="12"/>
  <c r="D50" i="12"/>
  <c r="C50" i="12"/>
  <c r="F49" i="12"/>
  <c r="E49" i="12"/>
  <c r="D49" i="12"/>
  <c r="C49" i="12"/>
  <c r="F48" i="12"/>
  <c r="E48" i="12"/>
  <c r="D48" i="12"/>
  <c r="C48" i="12"/>
  <c r="F47" i="12"/>
  <c r="E47" i="12"/>
  <c r="D47" i="12"/>
  <c r="C47" i="12"/>
  <c r="F46" i="12"/>
  <c r="E46" i="12"/>
  <c r="D46" i="12"/>
  <c r="C46" i="12"/>
  <c r="F45" i="12"/>
  <c r="E45" i="12"/>
  <c r="D45" i="12"/>
  <c r="C45" i="12"/>
  <c r="F44" i="12"/>
  <c r="E44" i="12"/>
  <c r="D44" i="12"/>
  <c r="C44" i="12"/>
  <c r="F43" i="12"/>
  <c r="E43" i="12"/>
  <c r="D43" i="12"/>
  <c r="C43" i="12"/>
  <c r="F42" i="12"/>
  <c r="E42" i="12"/>
  <c r="D42" i="12"/>
  <c r="C42" i="12"/>
  <c r="F41" i="12"/>
  <c r="E41" i="12"/>
  <c r="D41" i="12"/>
  <c r="C41" i="12"/>
  <c r="F40" i="12"/>
  <c r="E40" i="12"/>
  <c r="D40" i="12"/>
  <c r="C40" i="12"/>
  <c r="F39" i="12"/>
  <c r="E39" i="12"/>
  <c r="D39" i="12"/>
  <c r="C39" i="12"/>
  <c r="F38" i="12"/>
  <c r="E38" i="12"/>
  <c r="D38" i="12"/>
  <c r="C38" i="12"/>
  <c r="F37" i="12"/>
  <c r="E37" i="12"/>
  <c r="D37" i="12"/>
  <c r="C37" i="12"/>
  <c r="F36" i="12"/>
  <c r="E36" i="12"/>
  <c r="D36" i="12"/>
  <c r="C36" i="12"/>
  <c r="F35" i="12"/>
  <c r="E35" i="12"/>
  <c r="D35" i="12"/>
  <c r="C35" i="12"/>
  <c r="F34" i="12"/>
  <c r="E34" i="12"/>
  <c r="D34" i="12"/>
  <c r="C34" i="12"/>
  <c r="F33" i="12"/>
  <c r="E33" i="12"/>
  <c r="D33" i="12"/>
  <c r="C33" i="12"/>
  <c r="F32" i="12"/>
  <c r="E32" i="12"/>
  <c r="D32" i="12"/>
  <c r="C32" i="12"/>
  <c r="F31" i="12"/>
  <c r="E31" i="12"/>
  <c r="D31" i="12"/>
  <c r="C31" i="12"/>
  <c r="F30" i="12"/>
  <c r="E30" i="12"/>
  <c r="D30" i="12"/>
  <c r="C30" i="12"/>
  <c r="F29" i="12"/>
  <c r="E29" i="12"/>
  <c r="D29" i="12"/>
  <c r="C29" i="12"/>
  <c r="D32" i="6"/>
  <c r="B32" i="6"/>
  <c r="C32" i="6" s="1"/>
  <c r="D31" i="6"/>
  <c r="B31" i="6"/>
  <c r="C31" i="6" s="1"/>
  <c r="D30" i="6"/>
  <c r="B30" i="6"/>
  <c r="C30" i="6" s="1"/>
  <c r="N8" i="6"/>
  <c r="N7" i="6"/>
  <c r="N6" i="6"/>
  <c r="C55" i="4"/>
  <c r="P54" i="4"/>
  <c r="C53" i="4"/>
  <c r="C52" i="4"/>
  <c r="F51" i="4"/>
  <c r="B25" i="12"/>
  <c r="C32" i="15"/>
  <c r="S53" i="4" l="1"/>
  <c r="S52" i="4"/>
  <c r="F52" i="4"/>
  <c r="F53" i="4"/>
  <c r="F54" i="4"/>
  <c r="X54" i="4"/>
  <c r="AA54" i="4" s="1"/>
  <c r="L61" i="4"/>
  <c r="M61" i="4" s="1"/>
  <c r="S54" i="15"/>
  <c r="S54" i="4"/>
  <c r="S53" i="15"/>
  <c r="M61" i="15"/>
  <c r="S55" i="15" l="1"/>
  <c r="S55" i="4"/>
  <c r="C61" i="4"/>
  <c r="C51" i="4"/>
  <c r="G55" i="4"/>
  <c r="F55" i="4"/>
  <c r="T51" i="4"/>
  <c r="U61" i="4"/>
  <c r="V61" i="4" s="1"/>
  <c r="B61" i="15"/>
  <c r="W61" i="15" s="1"/>
  <c r="X61" i="15" s="1"/>
  <c r="T51" i="15"/>
  <c r="O61" i="15"/>
  <c r="I61" i="4" l="1"/>
  <c r="N61" i="4"/>
  <c r="P61" i="4"/>
  <c r="Y61" i="4"/>
  <c r="E61" i="4"/>
  <c r="F61" i="4" s="1"/>
  <c r="H55" i="4"/>
  <c r="W61" i="4"/>
  <c r="Y61" i="15"/>
  <c r="P61" i="15"/>
  <c r="I61" i="15"/>
  <c r="N61" i="15"/>
  <c r="Q61" i="15" s="1"/>
  <c r="R61" i="15"/>
  <c r="Z61" i="15"/>
  <c r="R61" i="4"/>
  <c r="Z61" i="4"/>
  <c r="O61" i="4"/>
  <c r="G61" i="4" l="1"/>
  <c r="L60" i="4"/>
  <c r="Q61" i="4"/>
  <c r="S61" i="4" s="1"/>
  <c r="X61" i="4"/>
  <c r="AA61" i="4" s="1"/>
  <c r="G61" i="15"/>
  <c r="L60" i="15"/>
  <c r="P60" i="15"/>
  <c r="AA61" i="15"/>
  <c r="S61" i="15"/>
  <c r="T61" i="15" s="1"/>
  <c r="M60" i="15"/>
  <c r="M60" i="4"/>
  <c r="P60" i="4"/>
  <c r="H62" i="15"/>
  <c r="AC61" i="15"/>
  <c r="H62" i="4"/>
  <c r="AC61" i="4"/>
  <c r="O62" i="4"/>
  <c r="N60" i="4" l="1"/>
  <c r="AF61" i="4"/>
  <c r="B62" i="4" s="1"/>
  <c r="AD61" i="4"/>
  <c r="AE61" i="4" s="1"/>
  <c r="AG61" i="4"/>
  <c r="C62" i="4" s="1"/>
  <c r="AI61" i="4"/>
  <c r="AL62" i="4" s="1"/>
  <c r="T61" i="4"/>
  <c r="K62" i="4"/>
  <c r="N60" i="15"/>
  <c r="AD61" i="15"/>
  <c r="AE61" i="15" s="1"/>
  <c r="AG61" i="15"/>
  <c r="C62" i="15" s="1"/>
  <c r="AI61" i="15"/>
  <c r="AJ61" i="15" s="1"/>
  <c r="AF61" i="15"/>
  <c r="K62" i="15"/>
  <c r="O63" i="4"/>
  <c r="AJ61" i="4" l="1"/>
  <c r="AK62" i="4"/>
  <c r="AH61" i="4"/>
  <c r="D62" i="4" s="1"/>
  <c r="L62" i="4" s="1"/>
  <c r="U62" i="4" s="1"/>
  <c r="V62" i="4" s="1"/>
  <c r="W62" i="4" s="1"/>
  <c r="AH61" i="15"/>
  <c r="D62" i="15" s="1"/>
  <c r="L62" i="15" s="1"/>
  <c r="M62" i="15" s="1"/>
  <c r="B62" i="15"/>
  <c r="I62" i="15" s="1"/>
  <c r="I62" i="4"/>
  <c r="O62" i="15"/>
  <c r="E62" i="15"/>
  <c r="E62" i="4"/>
  <c r="Y62" i="4" l="1"/>
  <c r="M62" i="4"/>
  <c r="P62" i="4" s="1"/>
  <c r="U62" i="15"/>
  <c r="V62" i="15" s="1"/>
  <c r="W62" i="15" s="1"/>
  <c r="F62" i="15"/>
  <c r="P62" i="15"/>
  <c r="N62" i="15"/>
  <c r="R62" i="15"/>
  <c r="R62" i="4"/>
  <c r="Z62" i="4"/>
  <c r="N62" i="4" l="1"/>
  <c r="Y62" i="15"/>
  <c r="X62" i="15"/>
  <c r="Q62" i="15"/>
  <c r="S62" i="15" s="1"/>
  <c r="G62" i="15"/>
  <c r="H63" i="15"/>
  <c r="AC62" i="15"/>
  <c r="Z62" i="15"/>
  <c r="AA62" i="15" l="1"/>
  <c r="AB62" i="15" s="1"/>
  <c r="J63" i="15"/>
  <c r="AF62" i="15"/>
  <c r="AD62" i="15"/>
  <c r="AE62" i="15" s="1"/>
  <c r="AG62" i="15"/>
  <c r="C63" i="15" s="1"/>
  <c r="AI62" i="15"/>
  <c r="T62" i="15"/>
  <c r="K63" i="15"/>
  <c r="AH62" i="15" l="1"/>
  <c r="D63" i="15" s="1"/>
  <c r="B63" i="15"/>
  <c r="AK62" i="15"/>
  <c r="AL62" i="15"/>
  <c r="AJ62" i="15"/>
  <c r="O63" i="15"/>
  <c r="I63" i="15" l="1"/>
  <c r="L63" i="15"/>
  <c r="M63" i="15" s="1"/>
  <c r="U63" i="15"/>
  <c r="V63" i="15" s="1"/>
  <c r="E63" i="15"/>
  <c r="F63" i="15" l="1"/>
  <c r="N63" i="15"/>
  <c r="P63" i="15"/>
  <c r="W63" i="15"/>
  <c r="Y63" i="15"/>
  <c r="R63" i="15"/>
  <c r="Z63" i="15"/>
  <c r="X63" i="15" l="1"/>
  <c r="AA63" i="15" s="1"/>
  <c r="AB63" i="15" s="1"/>
  <c r="Q63" i="15"/>
  <c r="S63" i="15" s="1"/>
  <c r="G63" i="15"/>
  <c r="H64" i="15"/>
  <c r="AC63" i="15"/>
  <c r="J64" i="15" l="1"/>
  <c r="AF63" i="15"/>
  <c r="AI63" i="15"/>
  <c r="AD63" i="15"/>
  <c r="AE63" i="15" s="1"/>
  <c r="AG63" i="15"/>
  <c r="C64" i="15" s="1"/>
  <c r="K64" i="15"/>
  <c r="T63" i="15"/>
  <c r="AK63" i="15" l="1"/>
  <c r="AL63" i="15"/>
  <c r="AJ63" i="15"/>
  <c r="B64" i="15"/>
  <c r="AH63" i="15"/>
  <c r="D64" i="15" s="1"/>
  <c r="O64" i="15"/>
  <c r="I64" i="15" l="1"/>
  <c r="U64" i="15"/>
  <c r="V64" i="15" s="1"/>
  <c r="L64" i="15"/>
  <c r="M64" i="15" s="1"/>
  <c r="E64" i="15"/>
  <c r="F64" i="15" l="1"/>
  <c r="N64" i="15"/>
  <c r="P64" i="15"/>
  <c r="W64" i="15"/>
  <c r="Y64" i="15"/>
  <c r="Z64" i="15"/>
  <c r="R64" i="15"/>
  <c r="X64" i="15" l="1"/>
  <c r="AA64" i="15" s="1"/>
  <c r="AB64" i="15" s="1"/>
  <c r="Q64" i="15"/>
  <c r="S64" i="15" s="1"/>
  <c r="G64" i="15"/>
  <c r="AC64" i="15"/>
  <c r="H65" i="15"/>
  <c r="J65" i="15" l="1"/>
  <c r="AI64" i="15"/>
  <c r="AD64" i="15"/>
  <c r="AE64" i="15" s="1"/>
  <c r="AF64" i="15"/>
  <c r="AG64" i="15"/>
  <c r="C65" i="15" s="1"/>
  <c r="T64" i="15"/>
  <c r="K65" i="15"/>
  <c r="AH64" i="15" l="1"/>
  <c r="D65" i="15" s="1"/>
  <c r="B65" i="15"/>
  <c r="AJ64" i="15"/>
  <c r="AK64" i="15"/>
  <c r="AL64" i="15"/>
  <c r="O65" i="15"/>
  <c r="I65" i="15" l="1"/>
  <c r="U65" i="15"/>
  <c r="V65" i="15" s="1"/>
  <c r="L65" i="15"/>
  <c r="M65" i="15" s="1"/>
  <c r="E65" i="15"/>
  <c r="F65" i="15" l="1"/>
  <c r="N65" i="15"/>
  <c r="P65" i="15"/>
  <c r="W65" i="15"/>
  <c r="Y65" i="15"/>
  <c r="R65" i="15"/>
  <c r="Z65" i="15"/>
  <c r="X65" i="15" l="1"/>
  <c r="AA65" i="15" s="1"/>
  <c r="AB65" i="15" s="1"/>
  <c r="Q65" i="15"/>
  <c r="S65" i="15" s="1"/>
  <c r="G65" i="15"/>
  <c r="H66" i="15"/>
  <c r="AC65" i="15"/>
  <c r="J66" i="15" l="1"/>
  <c r="AG65" i="15"/>
  <c r="C66" i="15" s="1"/>
  <c r="AD65" i="15"/>
  <c r="AE65" i="15" s="1"/>
  <c r="AF65" i="15"/>
  <c r="AI65" i="15"/>
  <c r="K66" i="15"/>
  <c r="T65" i="15"/>
  <c r="B66" i="15" l="1"/>
  <c r="AH65" i="15"/>
  <c r="D66" i="15" s="1"/>
  <c r="AL65" i="15"/>
  <c r="AK65" i="15"/>
  <c r="AJ65" i="15"/>
  <c r="O66" i="15"/>
  <c r="U66" i="15" l="1"/>
  <c r="V66" i="15" s="1"/>
  <c r="L66" i="15"/>
  <c r="M66" i="15" s="1"/>
  <c r="I66" i="15"/>
  <c r="E66" i="15"/>
  <c r="F66" i="15" l="1"/>
  <c r="P66" i="15"/>
  <c r="N66" i="15"/>
  <c r="W66" i="15"/>
  <c r="Y66" i="15"/>
  <c r="Z66" i="15"/>
  <c r="R66" i="15"/>
  <c r="X66" i="15" l="1"/>
  <c r="AA66" i="15" s="1"/>
  <c r="AB66" i="15" s="1"/>
  <c r="Q66" i="15"/>
  <c r="S66" i="15" s="1"/>
  <c r="G66" i="15"/>
  <c r="H67" i="15"/>
  <c r="AC66" i="15"/>
  <c r="J67" i="15" l="1"/>
  <c r="AG66" i="15"/>
  <c r="C67" i="15" s="1"/>
  <c r="AF66" i="15"/>
  <c r="AI66" i="15"/>
  <c r="AD66" i="15"/>
  <c r="AE66" i="15" s="1"/>
  <c r="T66" i="15"/>
  <c r="K67" i="15"/>
  <c r="B67" i="15" l="1"/>
  <c r="AH66" i="15"/>
  <c r="D67" i="15" s="1"/>
  <c r="AL66" i="15"/>
  <c r="AK66" i="15"/>
  <c r="AJ66" i="15"/>
  <c r="O67" i="15"/>
  <c r="U67" i="15" l="1"/>
  <c r="V67" i="15" s="1"/>
  <c r="L67" i="15"/>
  <c r="M67" i="15" s="1"/>
  <c r="I67" i="15"/>
  <c r="E67" i="15"/>
  <c r="F67" i="15" l="1"/>
  <c r="N67" i="15"/>
  <c r="P67" i="15"/>
  <c r="Y67" i="15"/>
  <c r="W67" i="15"/>
  <c r="X67" i="15" s="1"/>
  <c r="R67" i="15"/>
  <c r="Z67" i="15"/>
  <c r="Q67" i="15" l="1"/>
  <c r="S67" i="15" s="1"/>
  <c r="AA67" i="15"/>
  <c r="AB67" i="15" s="1"/>
  <c r="G67" i="15"/>
  <c r="AC67" i="15"/>
  <c r="H68" i="15"/>
  <c r="J68" i="15" l="1"/>
  <c r="AG67" i="15"/>
  <c r="C68" i="15" s="1"/>
  <c r="AI67" i="15"/>
  <c r="AD67" i="15"/>
  <c r="AE67" i="15" s="1"/>
  <c r="AF67" i="15"/>
  <c r="T67" i="15"/>
  <c r="K68" i="15"/>
  <c r="AK67" i="15" l="1"/>
  <c r="AJ67" i="15"/>
  <c r="AL67" i="15"/>
  <c r="B68" i="15"/>
  <c r="AH67" i="15"/>
  <c r="D68" i="15" s="1"/>
  <c r="O68" i="15"/>
  <c r="I68" i="15" l="1"/>
  <c r="U68" i="15"/>
  <c r="V68" i="15" s="1"/>
  <c r="L68" i="15"/>
  <c r="M68" i="15" s="1"/>
  <c r="E68" i="15"/>
  <c r="F68" i="15" l="1"/>
  <c r="P68" i="15"/>
  <c r="N68" i="15"/>
  <c r="Y68" i="15"/>
  <c r="W68" i="15"/>
  <c r="X68" i="15" s="1"/>
  <c r="R68" i="15"/>
  <c r="Z68" i="15"/>
  <c r="Q68" i="15" l="1"/>
  <c r="S68" i="15" s="1"/>
  <c r="AA68" i="15"/>
  <c r="AB68" i="15" s="1"/>
  <c r="G68" i="15"/>
  <c r="AC68" i="15"/>
  <c r="H69" i="15"/>
  <c r="J69" i="15" l="1"/>
  <c r="AI68" i="15"/>
  <c r="AD68" i="15"/>
  <c r="AE68" i="15" s="1"/>
  <c r="AG68" i="15"/>
  <c r="C69" i="15" s="1"/>
  <c r="AF68" i="15"/>
  <c r="T68" i="15"/>
  <c r="K69" i="15"/>
  <c r="AL68" i="15" l="1"/>
  <c r="AK68" i="15"/>
  <c r="AJ68" i="15"/>
  <c r="AH68" i="15"/>
  <c r="D69" i="15" s="1"/>
  <c r="B69" i="15"/>
  <c r="O69" i="15"/>
  <c r="U69" i="15" l="1"/>
  <c r="V69" i="15" s="1"/>
  <c r="L69" i="15"/>
  <c r="M69" i="15" s="1"/>
  <c r="I69" i="15"/>
  <c r="E69" i="15"/>
  <c r="F69" i="15" l="1"/>
  <c r="P69" i="15"/>
  <c r="N69" i="15"/>
  <c r="Y69" i="15"/>
  <c r="W69" i="15"/>
  <c r="X69" i="15" s="1"/>
  <c r="Z69" i="15"/>
  <c r="R69" i="15"/>
  <c r="Q69" i="15" l="1"/>
  <c r="S69" i="15" s="1"/>
  <c r="AA69" i="15"/>
  <c r="AB69" i="15" s="1"/>
  <c r="G69" i="15"/>
  <c r="AC69" i="15"/>
  <c r="H70" i="15"/>
  <c r="J70" i="15" l="1"/>
  <c r="AI69" i="15"/>
  <c r="AD69" i="15"/>
  <c r="AE69" i="15" s="1"/>
  <c r="AG69" i="15"/>
  <c r="C70" i="15" s="1"/>
  <c r="AF69" i="15"/>
  <c r="T69" i="15"/>
  <c r="K70" i="15"/>
  <c r="AK69" i="15" l="1"/>
  <c r="AL69" i="15"/>
  <c r="AJ69" i="15"/>
  <c r="B70" i="15"/>
  <c r="AH69" i="15"/>
  <c r="D70" i="15" s="1"/>
  <c r="O70" i="15"/>
  <c r="I70" i="15" l="1"/>
  <c r="U70" i="15"/>
  <c r="V70" i="15" s="1"/>
  <c r="L70" i="15"/>
  <c r="M70" i="15" s="1"/>
  <c r="E70" i="15"/>
  <c r="F70" i="15" l="1"/>
  <c r="N70" i="15"/>
  <c r="P70" i="15"/>
  <c r="Y70" i="15"/>
  <c r="W70" i="15"/>
  <c r="R70" i="15"/>
  <c r="Z70" i="15"/>
  <c r="X70" i="15" l="1"/>
  <c r="AA70" i="15" s="1"/>
  <c r="AB70" i="15" s="1"/>
  <c r="Q70" i="15"/>
  <c r="S70" i="15" s="1"/>
  <c r="G70" i="15"/>
  <c r="H71" i="15"/>
  <c r="AC70" i="15"/>
  <c r="J71" i="15" l="1"/>
  <c r="AF70" i="15"/>
  <c r="AD70" i="15"/>
  <c r="AE70" i="15" s="1"/>
  <c r="AI70" i="15"/>
  <c r="AG70" i="15"/>
  <c r="C71" i="15" s="1"/>
  <c r="T70" i="15"/>
  <c r="K71" i="15"/>
  <c r="AJ70" i="15" l="1"/>
  <c r="AL70" i="15"/>
  <c r="AK70" i="15"/>
  <c r="B71" i="15"/>
  <c r="AH70" i="15"/>
  <c r="D71" i="15" s="1"/>
  <c r="O71" i="15"/>
  <c r="I71" i="15" l="1"/>
  <c r="U71" i="15"/>
  <c r="V71" i="15" s="1"/>
  <c r="L71" i="15"/>
  <c r="M71" i="15" s="1"/>
  <c r="E71" i="15"/>
  <c r="F71" i="15" l="1"/>
  <c r="N71" i="15"/>
  <c r="P71" i="15"/>
  <c r="Y71" i="15"/>
  <c r="W71" i="15"/>
  <c r="X71" i="15" s="1"/>
  <c r="Z71" i="15"/>
  <c r="R71" i="15"/>
  <c r="Q71" i="15" l="1"/>
  <c r="S71" i="15" s="1"/>
  <c r="AA71" i="15"/>
  <c r="AB71" i="15" s="1"/>
  <c r="G71" i="15"/>
  <c r="AC71" i="15"/>
  <c r="H72" i="15"/>
  <c r="J72" i="15" l="1"/>
  <c r="AF71" i="15"/>
  <c r="AI71" i="15"/>
  <c r="AD71" i="15"/>
  <c r="AE71" i="15" s="1"/>
  <c r="AG71" i="15"/>
  <c r="C72" i="15" s="1"/>
  <c r="T71" i="15"/>
  <c r="K72" i="15"/>
  <c r="AK71" i="15" l="1"/>
  <c r="AJ71" i="15"/>
  <c r="AL71" i="15"/>
  <c r="AH71" i="15"/>
  <c r="D72" i="15" s="1"/>
  <c r="B72" i="15"/>
  <c r="O72" i="15"/>
  <c r="U72" i="15" l="1"/>
  <c r="V72" i="15" s="1"/>
  <c r="L72" i="15"/>
  <c r="M72" i="15" s="1"/>
  <c r="I72" i="15"/>
  <c r="E72" i="15"/>
  <c r="F72" i="15" l="1"/>
  <c r="N72" i="15"/>
  <c r="P72" i="15"/>
  <c r="W72" i="15"/>
  <c r="Y72" i="15"/>
  <c r="R72" i="15"/>
  <c r="Z72" i="15"/>
  <c r="X72" i="15" l="1"/>
  <c r="AA72" i="15" s="1"/>
  <c r="AB72" i="15" s="1"/>
  <c r="Q72" i="15"/>
  <c r="S72" i="15" s="1"/>
  <c r="G72" i="15"/>
  <c r="H73" i="15"/>
  <c r="AC72" i="15"/>
  <c r="J73" i="15" l="1"/>
  <c r="AI72" i="15"/>
  <c r="AD72" i="15"/>
  <c r="AE72" i="15" s="1"/>
  <c r="AG72" i="15"/>
  <c r="C73" i="15" s="1"/>
  <c r="AF72" i="15"/>
  <c r="K73" i="15"/>
  <c r="T72" i="15"/>
  <c r="AL72" i="15" l="1"/>
  <c r="AK72" i="15"/>
  <c r="AJ72" i="15"/>
  <c r="AH72" i="15"/>
  <c r="D73" i="15" s="1"/>
  <c r="B73" i="15"/>
  <c r="O73" i="15"/>
  <c r="U73" i="15" l="1"/>
  <c r="V73" i="15" s="1"/>
  <c r="L73" i="15"/>
  <c r="M73" i="15" s="1"/>
  <c r="I73" i="15"/>
  <c r="E73" i="15"/>
  <c r="F73" i="15" l="1"/>
  <c r="P73" i="15"/>
  <c r="N73" i="15"/>
  <c r="W73" i="15"/>
  <c r="Y73" i="15"/>
  <c r="Z73" i="15"/>
  <c r="R73" i="15"/>
  <c r="X73" i="15" l="1"/>
  <c r="AA73" i="15" s="1"/>
  <c r="AB73" i="15" s="1"/>
  <c r="Q73" i="15"/>
  <c r="S73" i="15" s="1"/>
  <c r="G73" i="15"/>
  <c r="H74" i="15"/>
  <c r="AC73" i="15"/>
  <c r="J74" i="15" l="1"/>
  <c r="AG73" i="15"/>
  <c r="C74" i="15" s="1"/>
  <c r="AF73" i="15"/>
  <c r="AI73" i="15"/>
  <c r="AD73" i="15"/>
  <c r="AE73" i="15" s="1"/>
  <c r="T73" i="15"/>
  <c r="K74" i="15"/>
  <c r="AJ73" i="15" l="1"/>
  <c r="AL73" i="15"/>
  <c r="AK73" i="15"/>
  <c r="AH73" i="15"/>
  <c r="D74" i="15" s="1"/>
  <c r="B74" i="15"/>
  <c r="O74" i="15"/>
  <c r="U74" i="15" l="1"/>
  <c r="V74" i="15" s="1"/>
  <c r="L74" i="15"/>
  <c r="M74" i="15" s="1"/>
  <c r="I74" i="15"/>
  <c r="E74" i="15"/>
  <c r="F74" i="15" l="1"/>
  <c r="N74" i="15"/>
  <c r="P74" i="15"/>
  <c r="Y74" i="15"/>
  <c r="W74" i="15"/>
  <c r="R74" i="15"/>
  <c r="Z74" i="15"/>
  <c r="X74" i="15" l="1"/>
  <c r="AA74" i="15" s="1"/>
  <c r="AB74" i="15" s="1"/>
  <c r="Q74" i="15"/>
  <c r="S74" i="15" s="1"/>
  <c r="G74" i="15"/>
  <c r="AC74" i="15"/>
  <c r="H75" i="15"/>
  <c r="J75" i="15" l="1"/>
  <c r="AG74" i="15"/>
  <c r="C75" i="15" s="1"/>
  <c r="AI74" i="15"/>
  <c r="AD74" i="15"/>
  <c r="AE74" i="15" s="1"/>
  <c r="AF74" i="15"/>
  <c r="T74" i="15"/>
  <c r="K75" i="15"/>
  <c r="AJ74" i="15" l="1"/>
  <c r="AL74" i="15"/>
  <c r="AK74" i="15"/>
  <c r="AH74" i="15"/>
  <c r="D75" i="15" s="1"/>
  <c r="B75" i="15"/>
  <c r="O75" i="15"/>
  <c r="U75" i="15" l="1"/>
  <c r="V75" i="15" s="1"/>
  <c r="L75" i="15"/>
  <c r="M75" i="15" s="1"/>
  <c r="I75" i="15"/>
  <c r="E75" i="15"/>
  <c r="F75" i="15" l="1"/>
  <c r="P75" i="15"/>
  <c r="N75" i="15"/>
  <c r="W75" i="15"/>
  <c r="Y75" i="15"/>
  <c r="R75" i="15"/>
  <c r="Z75" i="15"/>
  <c r="X75" i="15" l="1"/>
  <c r="AA75" i="15" s="1"/>
  <c r="AB75" i="15" s="1"/>
  <c r="Q75" i="15"/>
  <c r="S75" i="15" s="1"/>
  <c r="G75" i="15"/>
  <c r="H76" i="15"/>
  <c r="AC75" i="15"/>
  <c r="J76" i="15" l="1"/>
  <c r="AI75" i="15"/>
  <c r="AG75" i="15"/>
  <c r="C76" i="15" s="1"/>
  <c r="AD75" i="15"/>
  <c r="AE75" i="15" s="1"/>
  <c r="AF75" i="15"/>
  <c r="T75" i="15"/>
  <c r="K76" i="15"/>
  <c r="AJ75" i="15" l="1"/>
  <c r="AL75" i="15"/>
  <c r="AK75" i="15"/>
  <c r="B76" i="15"/>
  <c r="AH75" i="15"/>
  <c r="D76" i="15" s="1"/>
  <c r="O76" i="15"/>
  <c r="I76" i="15" l="1"/>
  <c r="U76" i="15"/>
  <c r="V76" i="15" s="1"/>
  <c r="L76" i="15"/>
  <c r="M76" i="15" s="1"/>
  <c r="E76" i="15"/>
  <c r="F76" i="15" l="1"/>
  <c r="N76" i="15"/>
  <c r="P76" i="15"/>
  <c r="Y76" i="15"/>
  <c r="W76" i="15"/>
  <c r="X76" i="15" s="1"/>
  <c r="Z76" i="15"/>
  <c r="R76" i="15"/>
  <c r="Q76" i="15" l="1"/>
  <c r="S76" i="15" s="1"/>
  <c r="AA76" i="15"/>
  <c r="AB76" i="15" s="1"/>
  <c r="G76" i="15"/>
  <c r="AC76" i="15"/>
  <c r="H77" i="15"/>
  <c r="J77" i="15" l="1"/>
  <c r="AD76" i="15"/>
  <c r="AE76" i="15" s="1"/>
  <c r="AF76" i="15"/>
  <c r="AG76" i="15"/>
  <c r="C77" i="15" s="1"/>
  <c r="AI76" i="15"/>
  <c r="T76" i="15"/>
  <c r="K77" i="15"/>
  <c r="B77" i="15" l="1"/>
  <c r="AH76" i="15"/>
  <c r="D77" i="15" s="1"/>
  <c r="AL76" i="15"/>
  <c r="AK76" i="15"/>
  <c r="AJ76" i="15"/>
  <c r="O77" i="15"/>
  <c r="U77" i="15" l="1"/>
  <c r="V77" i="15" s="1"/>
  <c r="L77" i="15"/>
  <c r="M77" i="15" s="1"/>
  <c r="I77" i="15"/>
  <c r="E77" i="15"/>
  <c r="F77" i="15" l="1"/>
  <c r="N77" i="15"/>
  <c r="P77" i="15"/>
  <c r="Y77" i="15"/>
  <c r="W77" i="15"/>
  <c r="X77" i="15" s="1"/>
  <c r="Z77" i="15"/>
  <c r="R77" i="15"/>
  <c r="Q77" i="15" l="1"/>
  <c r="S77" i="15" s="1"/>
  <c r="AA77" i="15"/>
  <c r="AB77" i="15" s="1"/>
  <c r="G77" i="15"/>
  <c r="AC77" i="15"/>
  <c r="H78" i="15"/>
  <c r="J78" i="15" l="1"/>
  <c r="AI77" i="15"/>
  <c r="AD77" i="15"/>
  <c r="AE77" i="15" s="1"/>
  <c r="AF77" i="15"/>
  <c r="AG77" i="15"/>
  <c r="C78" i="15" s="1"/>
  <c r="K78" i="15"/>
  <c r="T77" i="15"/>
  <c r="B78" i="15" l="1"/>
  <c r="AH77" i="15"/>
  <c r="D78" i="15" s="1"/>
  <c r="AJ77" i="15"/>
  <c r="AL77" i="15"/>
  <c r="AK77" i="15"/>
  <c r="O78" i="15"/>
  <c r="L78" i="15" l="1"/>
  <c r="M78" i="15" s="1"/>
  <c r="U78" i="15"/>
  <c r="V78" i="15" s="1"/>
  <c r="I78" i="15"/>
  <c r="E78" i="15"/>
  <c r="F78" i="15" l="1"/>
  <c r="Y78" i="15"/>
  <c r="W78" i="15"/>
  <c r="P78" i="15"/>
  <c r="N78" i="15"/>
  <c r="R78" i="15"/>
  <c r="Z78" i="15"/>
  <c r="X78" i="15" l="1"/>
  <c r="AA78" i="15" s="1"/>
  <c r="AB78" i="15" s="1"/>
  <c r="Q78" i="15"/>
  <c r="S78" i="15" s="1"/>
  <c r="G78" i="15"/>
  <c r="H79" i="15"/>
  <c r="AC78" i="15"/>
  <c r="J79" i="15" l="1"/>
  <c r="AG78" i="15"/>
  <c r="C79" i="15" s="1"/>
  <c r="AF78" i="15"/>
  <c r="AI78" i="15"/>
  <c r="AD78" i="15"/>
  <c r="AE78" i="15" s="1"/>
  <c r="T78" i="15"/>
  <c r="K79" i="15"/>
  <c r="AK78" i="15" l="1"/>
  <c r="AL78" i="15"/>
  <c r="AJ78" i="15"/>
  <c r="B79" i="15"/>
  <c r="AH78" i="15"/>
  <c r="D79" i="15" s="1"/>
  <c r="O79" i="15"/>
  <c r="I79" i="15" l="1"/>
  <c r="U79" i="15"/>
  <c r="V79" i="15" s="1"/>
  <c r="L79" i="15"/>
  <c r="M79" i="15" s="1"/>
  <c r="E79" i="15"/>
  <c r="F79" i="15" l="1"/>
  <c r="W79" i="15"/>
  <c r="Y79" i="15"/>
  <c r="P79" i="15"/>
  <c r="N79" i="15"/>
  <c r="R79" i="15"/>
  <c r="Z79" i="15"/>
  <c r="X79" i="15" l="1"/>
  <c r="AA79" i="15" s="1"/>
  <c r="AB79" i="15" s="1"/>
  <c r="Q79" i="15"/>
  <c r="S79" i="15" s="1"/>
  <c r="G79" i="15"/>
  <c r="H80" i="15"/>
  <c r="AC79" i="15"/>
  <c r="J80" i="15" l="1"/>
  <c r="AD79" i="15"/>
  <c r="AE79" i="15" s="1"/>
  <c r="AG79" i="15"/>
  <c r="C80" i="15" s="1"/>
  <c r="AF79" i="15"/>
  <c r="AI79" i="15"/>
  <c r="T79" i="15"/>
  <c r="K80" i="15"/>
  <c r="AH79" i="15" l="1"/>
  <c r="D80" i="15" s="1"/>
  <c r="B80" i="15"/>
  <c r="AJ79" i="15"/>
  <c r="AL79" i="15"/>
  <c r="AK79" i="15"/>
  <c r="O80" i="15"/>
  <c r="I80" i="15" l="1"/>
  <c r="U80" i="15"/>
  <c r="V80" i="15" s="1"/>
  <c r="L80" i="15"/>
  <c r="M80" i="15" s="1"/>
  <c r="E80" i="15"/>
  <c r="F80" i="15" l="1"/>
  <c r="P80" i="15"/>
  <c r="N80" i="15"/>
  <c r="Y80" i="15"/>
  <c r="W80" i="15"/>
  <c r="Z80" i="15"/>
  <c r="R80" i="15"/>
  <c r="X80" i="15" l="1"/>
  <c r="AA80" i="15" s="1"/>
  <c r="AB80" i="15" s="1"/>
  <c r="Q80" i="15"/>
  <c r="S80" i="15" s="1"/>
  <c r="G80" i="15"/>
  <c r="H81" i="15"/>
  <c r="AC80" i="15"/>
  <c r="J81" i="15" l="1"/>
  <c r="AD80" i="15"/>
  <c r="AE80" i="15" s="1"/>
  <c r="AF80" i="15"/>
  <c r="AI80" i="15"/>
  <c r="AG80" i="15"/>
  <c r="C81" i="15" s="1"/>
  <c r="T80" i="15"/>
  <c r="K81" i="15"/>
  <c r="AK80" i="15" l="1"/>
  <c r="AL80" i="15"/>
  <c r="AJ80" i="15"/>
  <c r="AH80" i="15"/>
  <c r="D81" i="15" s="1"/>
  <c r="B81" i="15"/>
  <c r="O81" i="15"/>
  <c r="U81" i="15" l="1"/>
  <c r="V81" i="15" s="1"/>
  <c r="L81" i="15"/>
  <c r="M81" i="15" s="1"/>
  <c r="I81" i="15"/>
  <c r="E81" i="15"/>
  <c r="F81" i="15" l="1"/>
  <c r="P81" i="15"/>
  <c r="N81" i="15"/>
  <c r="W81" i="15"/>
  <c r="Y81" i="15"/>
  <c r="R81" i="15"/>
  <c r="Z81" i="15"/>
  <c r="X81" i="15" l="1"/>
  <c r="AA81" i="15" s="1"/>
  <c r="AB81" i="15" s="1"/>
  <c r="Q81" i="15"/>
  <c r="S81" i="15" s="1"/>
  <c r="T81" i="15" s="1"/>
  <c r="G81" i="15"/>
  <c r="H82" i="15"/>
  <c r="AC81" i="15"/>
  <c r="J82" i="15" l="1"/>
  <c r="AI81" i="15"/>
  <c r="AD81" i="15"/>
  <c r="AE81" i="15" s="1"/>
  <c r="AG81" i="15"/>
  <c r="C82" i="15" s="1"/>
  <c r="AF81" i="15"/>
  <c r="K82" i="15"/>
  <c r="AK81" i="15" l="1"/>
  <c r="AL81" i="15"/>
  <c r="AJ81" i="15"/>
  <c r="AH81" i="15"/>
  <c r="D82" i="15" s="1"/>
  <c r="B82" i="15"/>
  <c r="O82" i="15"/>
  <c r="L82" i="15" l="1"/>
  <c r="M82" i="15" s="1"/>
  <c r="U82" i="15"/>
  <c r="V82" i="15" s="1"/>
  <c r="I82" i="15"/>
  <c r="E82" i="15"/>
  <c r="F82" i="15" l="1"/>
  <c r="Y82" i="15"/>
  <c r="W82" i="15"/>
  <c r="N82" i="15"/>
  <c r="P82" i="15"/>
  <c r="Z82" i="15"/>
  <c r="R82" i="15"/>
  <c r="X82" i="15" l="1"/>
  <c r="AA82" i="15" s="1"/>
  <c r="AB82" i="15" s="1"/>
  <c r="Q82" i="15"/>
  <c r="S82" i="15" s="1"/>
  <c r="G82" i="15"/>
  <c r="AC82" i="15"/>
  <c r="H83" i="15"/>
  <c r="J83" i="15" l="1"/>
  <c r="AI82" i="15"/>
  <c r="AD82" i="15"/>
  <c r="AE82" i="15" s="1"/>
  <c r="AG82" i="15"/>
  <c r="C83" i="15" s="1"/>
  <c r="AF82" i="15"/>
  <c r="T82" i="15"/>
  <c r="K83" i="15"/>
  <c r="AL82" i="15" l="1"/>
  <c r="AJ82" i="15"/>
  <c r="AK82" i="15"/>
  <c r="B83" i="15"/>
  <c r="AH82" i="15"/>
  <c r="D83" i="15" s="1"/>
  <c r="O83" i="15"/>
  <c r="I83" i="15" l="1"/>
  <c r="L83" i="15"/>
  <c r="M83" i="15" s="1"/>
  <c r="U83" i="15"/>
  <c r="V83" i="15" s="1"/>
  <c r="E83" i="15"/>
  <c r="F83" i="15" l="1"/>
  <c r="W83" i="15"/>
  <c r="Y83" i="15"/>
  <c r="P83" i="15"/>
  <c r="N83" i="15"/>
  <c r="R83" i="15"/>
  <c r="Z83" i="15"/>
  <c r="X83" i="15" l="1"/>
  <c r="AA83" i="15" s="1"/>
  <c r="AB83" i="15" s="1"/>
  <c r="Q83" i="15"/>
  <c r="S83" i="15" s="1"/>
  <c r="G83" i="15"/>
  <c r="AC83" i="15"/>
  <c r="H84" i="15"/>
  <c r="J84" i="15" l="1"/>
  <c r="AF83" i="15"/>
  <c r="AG83" i="15"/>
  <c r="C84" i="15" s="1"/>
  <c r="AI83" i="15"/>
  <c r="AD83" i="15"/>
  <c r="AE83" i="15" s="1"/>
  <c r="T83" i="15"/>
  <c r="K84" i="15"/>
  <c r="B84" i="15" l="1"/>
  <c r="AH83" i="15"/>
  <c r="D84" i="15" s="1"/>
  <c r="AJ83" i="15"/>
  <c r="AL83" i="15"/>
  <c r="AK83" i="15"/>
  <c r="O84" i="15"/>
  <c r="U84" i="15" l="1"/>
  <c r="V84" i="15" s="1"/>
  <c r="L84" i="15"/>
  <c r="M84" i="15" s="1"/>
  <c r="I84" i="15"/>
  <c r="E84" i="15"/>
  <c r="F84" i="15" l="1"/>
  <c r="N84" i="15"/>
  <c r="P84" i="15"/>
  <c r="Y84" i="15"/>
  <c r="W84" i="15"/>
  <c r="X84" i="15" s="1"/>
  <c r="Z84" i="15"/>
  <c r="R84" i="15"/>
  <c r="Q84" i="15" l="1"/>
  <c r="S84" i="15" s="1"/>
  <c r="AA84" i="15"/>
  <c r="AB84" i="15" s="1"/>
  <c r="G84" i="15"/>
  <c r="AC84" i="15"/>
  <c r="H85" i="15"/>
  <c r="J85" i="15" l="1"/>
  <c r="AG84" i="15"/>
  <c r="C85" i="15" s="1"/>
  <c r="AF84" i="15"/>
  <c r="AI84" i="15"/>
  <c r="AD84" i="15"/>
  <c r="AE84" i="15" s="1"/>
  <c r="K85" i="15"/>
  <c r="T84" i="15"/>
  <c r="AK84" i="15" l="1"/>
  <c r="AJ84" i="15"/>
  <c r="AL84" i="15"/>
  <c r="AH84" i="15"/>
  <c r="D85" i="15" s="1"/>
  <c r="B85" i="15"/>
  <c r="O85" i="15"/>
  <c r="U85" i="15" l="1"/>
  <c r="V85" i="15" s="1"/>
  <c r="L85" i="15"/>
  <c r="M85" i="15" s="1"/>
  <c r="I85" i="15"/>
  <c r="E85" i="15"/>
  <c r="F85" i="15" l="1"/>
  <c r="P85" i="15"/>
  <c r="N85" i="15"/>
  <c r="Q85" i="15" s="1"/>
  <c r="W85" i="15"/>
  <c r="Y85" i="15"/>
  <c r="Z85" i="15"/>
  <c r="R85" i="15"/>
  <c r="X85" i="15" l="1"/>
  <c r="AA85" i="15" s="1"/>
  <c r="AB85" i="15" s="1"/>
  <c r="S85" i="15"/>
  <c r="G85" i="15"/>
  <c r="AC85" i="15"/>
  <c r="H86" i="15"/>
  <c r="J86" i="15" l="1"/>
  <c r="AI85" i="15"/>
  <c r="AD85" i="15"/>
  <c r="AE85" i="15" s="1"/>
  <c r="AG85" i="15"/>
  <c r="C86" i="15" s="1"/>
  <c r="AF85" i="15"/>
  <c r="K86" i="15"/>
  <c r="T85" i="15"/>
  <c r="AK85" i="15" l="1"/>
  <c r="AJ85" i="15"/>
  <c r="AL85" i="15"/>
  <c r="B86" i="15"/>
  <c r="AH85" i="15"/>
  <c r="D86" i="15" s="1"/>
  <c r="O86" i="15"/>
  <c r="I86" i="15" l="1"/>
  <c r="L86" i="15"/>
  <c r="M86" i="15" s="1"/>
  <c r="U86" i="15"/>
  <c r="V86" i="15" s="1"/>
  <c r="E86" i="15"/>
  <c r="F86" i="15" l="1"/>
  <c r="Y86" i="15"/>
  <c r="W86" i="15"/>
  <c r="N86" i="15"/>
  <c r="P86" i="15"/>
  <c r="Z86" i="15"/>
  <c r="R86" i="15"/>
  <c r="X86" i="15" l="1"/>
  <c r="AA86" i="15" s="1"/>
  <c r="AB86" i="15" s="1"/>
  <c r="Q86" i="15"/>
  <c r="S86" i="15" s="1"/>
  <c r="G86" i="15"/>
  <c r="AC86" i="15"/>
  <c r="H87" i="15"/>
  <c r="J87" i="15" l="1"/>
  <c r="AG86" i="15"/>
  <c r="C87" i="15" s="1"/>
  <c r="AD86" i="15"/>
  <c r="AE86" i="15" s="1"/>
  <c r="AF86" i="15"/>
  <c r="AI86" i="15"/>
  <c r="T86" i="15"/>
  <c r="K87" i="15"/>
  <c r="AH86" i="15" l="1"/>
  <c r="D87" i="15" s="1"/>
  <c r="B87" i="15"/>
  <c r="AJ86" i="15"/>
  <c r="AK86" i="15"/>
  <c r="AL86" i="15"/>
  <c r="O87" i="15"/>
  <c r="I87" i="15" l="1"/>
  <c r="L87" i="15"/>
  <c r="M87" i="15" s="1"/>
  <c r="U87" i="15"/>
  <c r="V87" i="15" s="1"/>
  <c r="E87" i="15"/>
  <c r="F87" i="15" l="1"/>
  <c r="Y87" i="15"/>
  <c r="W87" i="15"/>
  <c r="P87" i="15"/>
  <c r="N87" i="15"/>
  <c r="R87" i="15"/>
  <c r="Z87" i="15"/>
  <c r="X87" i="15" l="1"/>
  <c r="AA87" i="15" s="1"/>
  <c r="AB87" i="15" s="1"/>
  <c r="Q87" i="15"/>
  <c r="S87" i="15" s="1"/>
  <c r="G87" i="15"/>
  <c r="AC87" i="15"/>
  <c r="H88" i="15"/>
  <c r="J88" i="15" l="1"/>
  <c r="AD87" i="15"/>
  <c r="AE87" i="15" s="1"/>
  <c r="AG87" i="15"/>
  <c r="C88" i="15" s="1"/>
  <c r="AF87" i="15"/>
  <c r="AI87" i="15"/>
  <c r="T87" i="15"/>
  <c r="K88" i="15"/>
  <c r="AH87" i="15" l="1"/>
  <c r="D88" i="15" s="1"/>
  <c r="B88" i="15"/>
  <c r="AK87" i="15"/>
  <c r="AJ87" i="15"/>
  <c r="AL87" i="15"/>
  <c r="O88" i="15"/>
  <c r="I88" i="15" l="1"/>
  <c r="U88" i="15"/>
  <c r="V88" i="15" s="1"/>
  <c r="L88" i="15"/>
  <c r="M88" i="15" s="1"/>
  <c r="E88" i="15"/>
  <c r="F88" i="15" l="1"/>
  <c r="N88" i="15"/>
  <c r="Q88" i="15" s="1"/>
  <c r="P88" i="15"/>
  <c r="Y88" i="15"/>
  <c r="W88" i="15"/>
  <c r="Z88" i="15"/>
  <c r="R88" i="15"/>
  <c r="X88" i="15" l="1"/>
  <c r="AA88" i="15" s="1"/>
  <c r="AB88" i="15" s="1"/>
  <c r="S88" i="15"/>
  <c r="G88" i="15"/>
  <c r="H89" i="15"/>
  <c r="AC88" i="15"/>
  <c r="J89" i="15" l="1"/>
  <c r="AF88" i="15"/>
  <c r="AD88" i="15"/>
  <c r="AE88" i="15" s="1"/>
  <c r="AG88" i="15"/>
  <c r="C89" i="15" s="1"/>
  <c r="AI88" i="15"/>
  <c r="T88" i="15"/>
  <c r="K89" i="15"/>
  <c r="AH88" i="15" l="1"/>
  <c r="D89" i="15" s="1"/>
  <c r="B89" i="15"/>
  <c r="AL88" i="15"/>
  <c r="AJ88" i="15"/>
  <c r="AK88" i="15"/>
  <c r="O89" i="15"/>
  <c r="I89" i="15" l="1"/>
  <c r="U89" i="15"/>
  <c r="V89" i="15" s="1"/>
  <c r="L89" i="15"/>
  <c r="M89" i="15" s="1"/>
  <c r="E89" i="15"/>
  <c r="F89" i="15" l="1"/>
  <c r="N89" i="15"/>
  <c r="P89" i="15"/>
  <c r="W89" i="15"/>
  <c r="Y89" i="15"/>
  <c r="R89" i="15"/>
  <c r="Z89" i="15"/>
  <c r="X89" i="15" l="1"/>
  <c r="AA89" i="15" s="1"/>
  <c r="AB89" i="15" s="1"/>
  <c r="Q89" i="15"/>
  <c r="S89" i="15" s="1"/>
  <c r="G89" i="15"/>
  <c r="AC89" i="15"/>
  <c r="H90" i="15"/>
  <c r="J90" i="15" l="1"/>
  <c r="AG89" i="15"/>
  <c r="C90" i="15" s="1"/>
  <c r="AF89" i="15"/>
  <c r="AI89" i="15"/>
  <c r="AD89" i="15"/>
  <c r="AE89" i="15" s="1"/>
  <c r="T89" i="15"/>
  <c r="K90" i="15"/>
  <c r="AH89" i="15" l="1"/>
  <c r="D90" i="15" s="1"/>
  <c r="B90" i="15"/>
  <c r="AK89" i="15"/>
  <c r="AJ89" i="15"/>
  <c r="AL89" i="15"/>
  <c r="O90" i="15"/>
  <c r="I90" i="15" l="1"/>
  <c r="U90" i="15"/>
  <c r="V90" i="15" s="1"/>
  <c r="L90" i="15"/>
  <c r="M90" i="15" s="1"/>
  <c r="E90" i="15"/>
  <c r="F90" i="15" l="1"/>
  <c r="N90" i="15"/>
  <c r="P90" i="15"/>
  <c r="W90" i="15"/>
  <c r="Y90" i="15"/>
  <c r="R90" i="15"/>
  <c r="Z90" i="15"/>
  <c r="X90" i="15" l="1"/>
  <c r="AA90" i="15" s="1"/>
  <c r="AB90" i="15" s="1"/>
  <c r="Q90" i="15"/>
  <c r="S90" i="15" s="1"/>
  <c r="G90" i="15"/>
  <c r="H91" i="15"/>
  <c r="AC90" i="15"/>
  <c r="J91" i="15" l="1"/>
  <c r="AG90" i="15"/>
  <c r="C91" i="15" s="1"/>
  <c r="AF90" i="15"/>
  <c r="AD90" i="15"/>
  <c r="AE90" i="15" s="1"/>
  <c r="AI90" i="15"/>
  <c r="K91" i="15"/>
  <c r="T90" i="15"/>
  <c r="B91" i="15" l="1"/>
  <c r="AH90" i="15"/>
  <c r="D91" i="15" s="1"/>
  <c r="AJ90" i="15"/>
  <c r="AK90" i="15"/>
  <c r="AL90" i="15"/>
  <c r="O91" i="15"/>
  <c r="U91" i="15" l="1"/>
  <c r="V91" i="15" s="1"/>
  <c r="L91" i="15"/>
  <c r="M91" i="15" s="1"/>
  <c r="I91" i="15"/>
  <c r="E91" i="15"/>
  <c r="F91" i="15" l="1"/>
  <c r="P91" i="15"/>
  <c r="N91" i="15"/>
  <c r="Y91" i="15"/>
  <c r="W91" i="15"/>
  <c r="X91" i="15" s="1"/>
  <c r="Z91" i="15"/>
  <c r="R91" i="15"/>
  <c r="Q91" i="15" l="1"/>
  <c r="S91" i="15" s="1"/>
  <c r="AA91" i="15"/>
  <c r="AB91" i="15" s="1"/>
  <c r="G91" i="15"/>
  <c r="AC91" i="15"/>
  <c r="H92" i="15"/>
  <c r="J92" i="15" l="1"/>
  <c r="AG91" i="15"/>
  <c r="C92" i="15" s="1"/>
  <c r="AI91" i="15"/>
  <c r="AF91" i="15"/>
  <c r="AD91" i="15"/>
  <c r="AE91" i="15" s="1"/>
  <c r="T91" i="15"/>
  <c r="K92" i="15"/>
  <c r="AK91" i="15" l="1"/>
  <c r="AL91" i="15"/>
  <c r="AJ91" i="15"/>
  <c r="AH91" i="15"/>
  <c r="D92" i="15" s="1"/>
  <c r="B92" i="15"/>
  <c r="O92" i="15"/>
  <c r="U92" i="15" l="1"/>
  <c r="V92" i="15" s="1"/>
  <c r="L92" i="15"/>
  <c r="M92" i="15" s="1"/>
  <c r="I92" i="15"/>
  <c r="E92" i="15"/>
  <c r="F92" i="15" l="1"/>
  <c r="N92" i="15"/>
  <c r="P92" i="15"/>
  <c r="Y92" i="15"/>
  <c r="W92" i="15"/>
  <c r="X92" i="15" s="1"/>
  <c r="Z92" i="15"/>
  <c r="R92" i="15"/>
  <c r="Q92" i="15" l="1"/>
  <c r="S92" i="15" s="1"/>
  <c r="AA92" i="15"/>
  <c r="AB92" i="15" s="1"/>
  <c r="G92" i="15"/>
  <c r="H93" i="15"/>
  <c r="AC92" i="15"/>
  <c r="J93" i="15" l="1"/>
  <c r="AG92" i="15"/>
  <c r="C93" i="15" s="1"/>
  <c r="AF92" i="15"/>
  <c r="AI92" i="15"/>
  <c r="AD92" i="15"/>
  <c r="AE92" i="15" s="1"/>
  <c r="K93" i="15"/>
  <c r="T92" i="15"/>
  <c r="AJ92" i="15" l="1"/>
  <c r="AK92" i="15"/>
  <c r="AL92" i="15"/>
  <c r="AH92" i="15"/>
  <c r="D93" i="15" s="1"/>
  <c r="B93" i="15"/>
  <c r="O93" i="15"/>
  <c r="U93" i="15" l="1"/>
  <c r="V93" i="15" s="1"/>
  <c r="L93" i="15"/>
  <c r="M93" i="15" s="1"/>
  <c r="I93" i="15"/>
  <c r="E93" i="15"/>
  <c r="F93" i="15" l="1"/>
  <c r="P93" i="15"/>
  <c r="N93" i="15"/>
  <c r="W93" i="15"/>
  <c r="Y93" i="15"/>
  <c r="Z93" i="15"/>
  <c r="R93" i="15"/>
  <c r="X93" i="15" l="1"/>
  <c r="AA93" i="15" s="1"/>
  <c r="AB93" i="15" s="1"/>
  <c r="Q93" i="15"/>
  <c r="S93" i="15" s="1"/>
  <c r="G93" i="15"/>
  <c r="H94" i="15"/>
  <c r="AC93" i="15"/>
  <c r="J94" i="15" l="1"/>
  <c r="AG93" i="15"/>
  <c r="C94" i="15" s="1"/>
  <c r="AD93" i="15"/>
  <c r="AE93" i="15" s="1"/>
  <c r="AF93" i="15"/>
  <c r="AI93" i="15"/>
  <c r="T93" i="15"/>
  <c r="K94" i="15"/>
  <c r="B94" i="15" l="1"/>
  <c r="AH93" i="15"/>
  <c r="D94" i="15" s="1"/>
  <c r="AL93" i="15"/>
  <c r="AK93" i="15"/>
  <c r="AJ93" i="15"/>
  <c r="O94" i="15"/>
  <c r="U94" i="15" l="1"/>
  <c r="V94" i="15" s="1"/>
  <c r="L94" i="15"/>
  <c r="M94" i="15" s="1"/>
  <c r="I94" i="15"/>
  <c r="E94" i="15"/>
  <c r="F94" i="15" l="1"/>
  <c r="N94" i="15"/>
  <c r="P94" i="15"/>
  <c r="W94" i="15"/>
  <c r="Y94" i="15"/>
  <c r="Z94" i="15"/>
  <c r="R94" i="15"/>
  <c r="X94" i="15" l="1"/>
  <c r="AA94" i="15" s="1"/>
  <c r="AB94" i="15" s="1"/>
  <c r="Q94" i="15"/>
  <c r="S94" i="15" s="1"/>
  <c r="G94" i="15"/>
  <c r="H95" i="15"/>
  <c r="AC94" i="15"/>
  <c r="J95" i="15" l="1"/>
  <c r="AF94" i="15"/>
  <c r="AI94" i="15"/>
  <c r="AD94" i="15"/>
  <c r="AE94" i="15" s="1"/>
  <c r="AG94" i="15"/>
  <c r="C95" i="15" s="1"/>
  <c r="T94" i="15"/>
  <c r="K95" i="15"/>
  <c r="AJ94" i="15" l="1"/>
  <c r="AL94" i="15"/>
  <c r="AK94" i="15"/>
  <c r="B95" i="15"/>
  <c r="AH94" i="15"/>
  <c r="D95" i="15" s="1"/>
  <c r="O95" i="15"/>
  <c r="I95" i="15" l="1"/>
  <c r="L95" i="15"/>
  <c r="M95" i="15" s="1"/>
  <c r="U95" i="15"/>
  <c r="V95" i="15" s="1"/>
  <c r="E95" i="15"/>
  <c r="F95" i="15" l="1"/>
  <c r="P95" i="15"/>
  <c r="N95" i="15"/>
  <c r="W95" i="15"/>
  <c r="Y95" i="15"/>
  <c r="R95" i="15"/>
  <c r="Z95" i="15"/>
  <c r="X95" i="15" l="1"/>
  <c r="AA95" i="15" s="1"/>
  <c r="AB95" i="15" s="1"/>
  <c r="Q95" i="15"/>
  <c r="S95" i="15" s="1"/>
  <c r="G95" i="15"/>
  <c r="AC95" i="15"/>
  <c r="H96" i="15"/>
  <c r="J96" i="15" l="1"/>
  <c r="AG95" i="15"/>
  <c r="C96" i="15" s="1"/>
  <c r="AF95" i="15"/>
  <c r="AD95" i="15"/>
  <c r="AE95" i="15" s="1"/>
  <c r="AI95" i="15"/>
  <c r="T95" i="15"/>
  <c r="K96" i="15"/>
  <c r="B96" i="15" l="1"/>
  <c r="AH95" i="15"/>
  <c r="D96" i="15" s="1"/>
  <c r="AK95" i="15"/>
  <c r="AJ95" i="15"/>
  <c r="AL95" i="15"/>
  <c r="O96" i="15"/>
  <c r="U96" i="15" l="1"/>
  <c r="V96" i="15" s="1"/>
  <c r="L96" i="15"/>
  <c r="M96" i="15" s="1"/>
  <c r="I96" i="15"/>
  <c r="E96" i="15"/>
  <c r="F96" i="15" l="1"/>
  <c r="P96" i="15"/>
  <c r="N96" i="15"/>
  <c r="Y96" i="15"/>
  <c r="W96" i="15"/>
  <c r="X96" i="15" s="1"/>
  <c r="R96" i="15"/>
  <c r="Z96" i="15"/>
  <c r="Q96" i="15" l="1"/>
  <c r="S96" i="15" s="1"/>
  <c r="AA96" i="15"/>
  <c r="AB96" i="15" s="1"/>
  <c r="G96" i="15"/>
  <c r="AC96" i="15"/>
  <c r="H97" i="15"/>
  <c r="J97" i="15" l="1"/>
  <c r="AG96" i="15"/>
  <c r="C97" i="15" s="1"/>
  <c r="AI96" i="15"/>
  <c r="AD96" i="15"/>
  <c r="AE96" i="15" s="1"/>
  <c r="AF96" i="15"/>
  <c r="T96" i="15"/>
  <c r="K97" i="15"/>
  <c r="AJ96" i="15" l="1"/>
  <c r="AL96" i="15"/>
  <c r="AK96" i="15"/>
  <c r="B97" i="15"/>
  <c r="AH96" i="15"/>
  <c r="D97" i="15" s="1"/>
  <c r="O97" i="15"/>
  <c r="I97" i="15" l="1"/>
  <c r="U97" i="15"/>
  <c r="V97" i="15" s="1"/>
  <c r="L97" i="15"/>
  <c r="M97" i="15" s="1"/>
  <c r="E97" i="15"/>
  <c r="F97" i="15" l="1"/>
  <c r="W97" i="15"/>
  <c r="Y97" i="15"/>
  <c r="N97" i="15"/>
  <c r="P97" i="15"/>
  <c r="Z97" i="15"/>
  <c r="R97" i="15"/>
  <c r="X97" i="15" l="1"/>
  <c r="AA97" i="15" s="1"/>
  <c r="AB97" i="15" s="1"/>
  <c r="Q97" i="15"/>
  <c r="S97" i="15" s="1"/>
  <c r="G97" i="15"/>
  <c r="AC97" i="15"/>
  <c r="H98" i="15"/>
  <c r="J98" i="15" l="1"/>
  <c r="AF97" i="15"/>
  <c r="AI97" i="15"/>
  <c r="AD97" i="15"/>
  <c r="AE97" i="15" s="1"/>
  <c r="AG97" i="15"/>
  <c r="C98" i="15" s="1"/>
  <c r="T97" i="15"/>
  <c r="K98" i="15"/>
  <c r="B98" i="15" l="1"/>
  <c r="AH97" i="15"/>
  <c r="D98" i="15" s="1"/>
  <c r="AJ97" i="15"/>
  <c r="AL97" i="15"/>
  <c r="AK97" i="15"/>
  <c r="O98" i="15"/>
  <c r="U98" i="15" l="1"/>
  <c r="V98" i="15" s="1"/>
  <c r="L98" i="15"/>
  <c r="M98" i="15" s="1"/>
  <c r="I98" i="15"/>
  <c r="E98" i="15"/>
  <c r="F98" i="15" l="1"/>
  <c r="Y98" i="15"/>
  <c r="W98" i="15"/>
  <c r="P98" i="15"/>
  <c r="N98" i="15"/>
  <c r="R98" i="15"/>
  <c r="Z98" i="15"/>
  <c r="X98" i="15" l="1"/>
  <c r="AA98" i="15" s="1"/>
  <c r="AB98" i="15" s="1"/>
  <c r="Q98" i="15"/>
  <c r="S98" i="15" s="1"/>
  <c r="G98" i="15"/>
  <c r="AC98" i="15"/>
  <c r="H99" i="15"/>
  <c r="J99" i="15" l="1"/>
  <c r="AF98" i="15"/>
  <c r="AI98" i="15"/>
  <c r="AD98" i="15"/>
  <c r="AE98" i="15" s="1"/>
  <c r="AG98" i="15"/>
  <c r="C99" i="15" s="1"/>
  <c r="T98" i="15"/>
  <c r="K99" i="15"/>
  <c r="B99" i="15" l="1"/>
  <c r="AH98" i="15"/>
  <c r="D99" i="15" s="1"/>
  <c r="AL98" i="15"/>
  <c r="AK98" i="15"/>
  <c r="AJ98" i="15"/>
  <c r="O99" i="15"/>
  <c r="U99" i="15" l="1"/>
  <c r="V99" i="15" s="1"/>
  <c r="L99" i="15"/>
  <c r="M99" i="15" s="1"/>
  <c r="I99" i="15"/>
  <c r="E99" i="15"/>
  <c r="F99" i="15" l="1"/>
  <c r="P99" i="15"/>
  <c r="N99" i="15"/>
  <c r="Y99" i="15"/>
  <c r="W99" i="15"/>
  <c r="Z99" i="15"/>
  <c r="R99" i="15"/>
  <c r="X99" i="15" l="1"/>
  <c r="AA99" i="15" s="1"/>
  <c r="AB99" i="15" s="1"/>
  <c r="Q99" i="15"/>
  <c r="S99" i="15" s="1"/>
  <c r="G99" i="15"/>
  <c r="AC99" i="15"/>
  <c r="H100" i="15"/>
  <c r="J100" i="15" l="1"/>
  <c r="AG99" i="15"/>
  <c r="C100" i="15" s="1"/>
  <c r="AI99" i="15"/>
  <c r="AF99" i="15"/>
  <c r="AD99" i="15"/>
  <c r="AE99" i="15" s="1"/>
  <c r="T99" i="15"/>
  <c r="K100" i="15"/>
  <c r="B100" i="15" l="1"/>
  <c r="AH99" i="15"/>
  <c r="D100" i="15" s="1"/>
  <c r="AK99" i="15"/>
  <c r="AJ99" i="15"/>
  <c r="AL99" i="15"/>
  <c r="O100" i="15"/>
  <c r="U100" i="15" l="1"/>
  <c r="V100" i="15" s="1"/>
  <c r="L100" i="15"/>
  <c r="M100" i="15" s="1"/>
  <c r="I100" i="15"/>
  <c r="E100" i="15"/>
  <c r="F100" i="15" l="1"/>
  <c r="P100" i="15"/>
  <c r="N100" i="15"/>
  <c r="W100" i="15"/>
  <c r="Y100" i="15"/>
  <c r="R100" i="15"/>
  <c r="Z100" i="15"/>
  <c r="X100" i="15" l="1"/>
  <c r="AA100" i="15" s="1"/>
  <c r="AB100" i="15" s="1"/>
  <c r="Q100" i="15"/>
  <c r="S100" i="15" s="1"/>
  <c r="G100" i="15"/>
  <c r="AC100" i="15"/>
  <c r="H101" i="15"/>
  <c r="J101" i="15" l="1"/>
  <c r="AI100" i="15"/>
  <c r="AD100" i="15"/>
  <c r="AE100" i="15" s="1"/>
  <c r="AF100" i="15"/>
  <c r="AG100" i="15"/>
  <c r="C101" i="15" s="1"/>
  <c r="T100" i="15"/>
  <c r="K101" i="15"/>
  <c r="AK100" i="15" l="1"/>
  <c r="AL100" i="15"/>
  <c r="AJ100" i="15"/>
  <c r="B101" i="15"/>
  <c r="AH100" i="15"/>
  <c r="D101" i="15" s="1"/>
  <c r="O101" i="15"/>
  <c r="I101" i="15" l="1"/>
  <c r="L101" i="15"/>
  <c r="M101" i="15" s="1"/>
  <c r="U101" i="15"/>
  <c r="V101" i="15" s="1"/>
  <c r="E101" i="15"/>
  <c r="F101" i="15" l="1"/>
  <c r="N101" i="15"/>
  <c r="P101" i="15"/>
  <c r="Y101" i="15"/>
  <c r="W101" i="15"/>
  <c r="R101" i="15"/>
  <c r="Z101" i="15"/>
  <c r="X101" i="15" l="1"/>
  <c r="AA101" i="15" s="1"/>
  <c r="AB101" i="15" s="1"/>
  <c r="Q101" i="15"/>
  <c r="S101" i="15" s="1"/>
  <c r="G101" i="15"/>
  <c r="H102" i="15"/>
  <c r="AC101" i="15"/>
  <c r="J102" i="15" l="1"/>
  <c r="AD101" i="15"/>
  <c r="AE101" i="15" s="1"/>
  <c r="AG101" i="15"/>
  <c r="C102" i="15" s="1"/>
  <c r="AF101" i="15"/>
  <c r="AI101" i="15"/>
  <c r="T101" i="15"/>
  <c r="K102" i="15"/>
  <c r="AH101" i="15" l="1"/>
  <c r="D102" i="15" s="1"/>
  <c r="B102" i="15"/>
  <c r="AL101" i="15"/>
  <c r="AK101" i="15"/>
  <c r="AJ101" i="15"/>
  <c r="O102" i="15"/>
  <c r="I102" i="15" l="1"/>
  <c r="U102" i="15"/>
  <c r="V102" i="15" s="1"/>
  <c r="L102" i="15"/>
  <c r="M102" i="15" s="1"/>
  <c r="E102" i="15"/>
  <c r="F102" i="15" l="1"/>
  <c r="P102" i="15"/>
  <c r="N102" i="15"/>
  <c r="W102" i="15"/>
  <c r="Y102" i="15"/>
  <c r="R102" i="15"/>
  <c r="Z102" i="15"/>
  <c r="X102" i="15" l="1"/>
  <c r="AA102" i="15" s="1"/>
  <c r="AB102" i="15" s="1"/>
  <c r="Q102" i="15"/>
  <c r="S102" i="15" s="1"/>
  <c r="G102" i="15"/>
  <c r="AC102" i="15"/>
  <c r="H103" i="15"/>
  <c r="J103" i="15" l="1"/>
  <c r="AI102" i="15"/>
  <c r="AG102" i="15"/>
  <c r="C103" i="15" s="1"/>
  <c r="AF102" i="15"/>
  <c r="AD102" i="15"/>
  <c r="AE102" i="15" s="1"/>
  <c r="T102" i="15"/>
  <c r="K103" i="15"/>
  <c r="B103" i="15" l="1"/>
  <c r="AH102" i="15"/>
  <c r="D103" i="15" s="1"/>
  <c r="AJ102" i="15"/>
  <c r="AK102" i="15"/>
  <c r="AL102" i="15"/>
  <c r="O103" i="15"/>
  <c r="L103" i="15" l="1"/>
  <c r="M103" i="15" s="1"/>
  <c r="U103" i="15"/>
  <c r="V103" i="15" s="1"/>
  <c r="I103" i="15"/>
  <c r="E103" i="15"/>
  <c r="F103" i="15" l="1"/>
  <c r="Y103" i="15"/>
  <c r="W103" i="15"/>
  <c r="P103" i="15"/>
  <c r="N103" i="15"/>
  <c r="Z103" i="15"/>
  <c r="R103" i="15"/>
  <c r="X103" i="15" l="1"/>
  <c r="AA103" i="15" s="1"/>
  <c r="AB103" i="15" s="1"/>
  <c r="Q103" i="15"/>
  <c r="S103" i="15" s="1"/>
  <c r="G103" i="15"/>
  <c r="AC103" i="15"/>
  <c r="H104" i="15"/>
  <c r="J104" i="15" l="1"/>
  <c r="AF103" i="15"/>
  <c r="AI103" i="15"/>
  <c r="AD103" i="15"/>
  <c r="AE103" i="15" s="1"/>
  <c r="AG103" i="15"/>
  <c r="C104" i="15" s="1"/>
  <c r="K104" i="15"/>
  <c r="T103" i="15"/>
  <c r="AL103" i="15" l="1"/>
  <c r="AK103" i="15"/>
  <c r="AJ103" i="15"/>
  <c r="AH103" i="15"/>
  <c r="D104" i="15" s="1"/>
  <c r="B104" i="15"/>
  <c r="O104" i="15"/>
  <c r="U104" i="15" l="1"/>
  <c r="V104" i="15" s="1"/>
  <c r="L104" i="15"/>
  <c r="M104" i="15" s="1"/>
  <c r="I104" i="15"/>
  <c r="E104" i="15"/>
  <c r="F104" i="15" l="1"/>
  <c r="N104" i="15"/>
  <c r="P104" i="15"/>
  <c r="Y104" i="15"/>
  <c r="W104" i="15"/>
  <c r="X104" i="15" s="1"/>
  <c r="R104" i="15"/>
  <c r="Z104" i="15"/>
  <c r="Q104" i="15" l="1"/>
  <c r="S104" i="15" s="1"/>
  <c r="AA104" i="15"/>
  <c r="AB104" i="15" s="1"/>
  <c r="G104" i="15"/>
  <c r="H105" i="15"/>
  <c r="AC104" i="15"/>
  <c r="J105" i="15" l="1"/>
  <c r="AI104" i="15"/>
  <c r="AG104" i="15"/>
  <c r="C105" i="15" s="1"/>
  <c r="AF104" i="15"/>
  <c r="AD104" i="15"/>
  <c r="AE104" i="15" s="1"/>
  <c r="T104" i="15"/>
  <c r="K105" i="15"/>
  <c r="AH104" i="15" l="1"/>
  <c r="D105" i="15" s="1"/>
  <c r="B105" i="15"/>
  <c r="AK104" i="15"/>
  <c r="AL104" i="15"/>
  <c r="AJ104" i="15"/>
  <c r="O105" i="15"/>
  <c r="I105" i="15" l="1"/>
  <c r="L105" i="15"/>
  <c r="M105" i="15" s="1"/>
  <c r="U105" i="15"/>
  <c r="V105" i="15" s="1"/>
  <c r="E105" i="15"/>
  <c r="F105" i="15" l="1"/>
  <c r="W105" i="15"/>
  <c r="Y105" i="15"/>
  <c r="N105" i="15"/>
  <c r="P105" i="15"/>
  <c r="R105" i="15"/>
  <c r="Z105" i="15"/>
  <c r="X105" i="15" l="1"/>
  <c r="AA105" i="15" s="1"/>
  <c r="AB105" i="15" s="1"/>
  <c r="Q105" i="15"/>
  <c r="S105" i="15" s="1"/>
  <c r="T105" i="15" s="1"/>
  <c r="G105" i="15"/>
  <c r="AC105" i="15"/>
  <c r="H106" i="15"/>
  <c r="J106" i="15" l="1"/>
  <c r="AD105" i="15"/>
  <c r="AE105" i="15" s="1"/>
  <c r="AF105" i="15"/>
  <c r="AG105" i="15"/>
  <c r="C106" i="15" s="1"/>
  <c r="AI105" i="15"/>
  <c r="K106" i="15"/>
  <c r="AH105" i="15" l="1"/>
  <c r="D106" i="15" s="1"/>
  <c r="B106" i="15"/>
  <c r="AK105" i="15"/>
  <c r="AL105" i="15"/>
  <c r="AJ105" i="15"/>
  <c r="O106" i="15"/>
  <c r="I106" i="15" l="1"/>
  <c r="L106" i="15"/>
  <c r="M106" i="15" s="1"/>
  <c r="U106" i="15"/>
  <c r="V106" i="15" s="1"/>
  <c r="E106" i="15"/>
  <c r="F106" i="15" l="1"/>
  <c r="Y106" i="15"/>
  <c r="W106" i="15"/>
  <c r="N106" i="15"/>
  <c r="P106" i="15"/>
  <c r="Z106" i="15"/>
  <c r="R106" i="15"/>
  <c r="X106" i="15" l="1"/>
  <c r="AA106" i="15" s="1"/>
  <c r="AB106" i="15" s="1"/>
  <c r="Q106" i="15"/>
  <c r="S106" i="15" s="1"/>
  <c r="G106" i="15"/>
  <c r="H107" i="15"/>
  <c r="AC106" i="15"/>
  <c r="J107" i="15" l="1"/>
  <c r="AD106" i="15"/>
  <c r="AE106" i="15" s="1"/>
  <c r="AF106" i="15"/>
  <c r="AG106" i="15"/>
  <c r="C107" i="15" s="1"/>
  <c r="AI106" i="15"/>
  <c r="T106" i="15"/>
  <c r="K107" i="15"/>
  <c r="AH106" i="15" l="1"/>
  <c r="D107" i="15" s="1"/>
  <c r="B107" i="15"/>
  <c r="AL106" i="15"/>
  <c r="AJ106" i="15"/>
  <c r="AK106" i="15"/>
  <c r="O107" i="15"/>
  <c r="I107" i="15" l="1"/>
  <c r="U107" i="15"/>
  <c r="V107" i="15" s="1"/>
  <c r="L107" i="15"/>
  <c r="M107" i="15" s="1"/>
  <c r="E107" i="15"/>
  <c r="F107" i="15" l="1"/>
  <c r="P107" i="15"/>
  <c r="N107" i="15"/>
  <c r="W107" i="15"/>
  <c r="Y107" i="15"/>
  <c r="Z107" i="15"/>
  <c r="R107" i="15"/>
  <c r="X107" i="15" l="1"/>
  <c r="AA107" i="15" s="1"/>
  <c r="AB107" i="15" s="1"/>
  <c r="Q107" i="15"/>
  <c r="S107" i="15" s="1"/>
  <c r="G107" i="15"/>
  <c r="AC107" i="15"/>
  <c r="H108" i="15"/>
  <c r="J108" i="15" l="1"/>
  <c r="AG107" i="15"/>
  <c r="C108" i="15" s="1"/>
  <c r="AI107" i="15"/>
  <c r="AF107" i="15"/>
  <c r="AD107" i="15"/>
  <c r="AE107" i="15" s="1"/>
  <c r="K108" i="15"/>
  <c r="T107" i="15"/>
  <c r="AL107" i="15" l="1"/>
  <c r="AK107" i="15"/>
  <c r="AJ107" i="15"/>
  <c r="B108" i="15"/>
  <c r="AH107" i="15"/>
  <c r="D108" i="15" s="1"/>
  <c r="O108" i="15"/>
  <c r="I108" i="15" l="1"/>
  <c r="U108" i="15"/>
  <c r="V108" i="15" s="1"/>
  <c r="L108" i="15"/>
  <c r="M108" i="15" s="1"/>
  <c r="E108" i="15"/>
  <c r="F108" i="15" l="1"/>
  <c r="P108" i="15"/>
  <c r="N108" i="15"/>
  <c r="Y108" i="15"/>
  <c r="W108" i="15"/>
  <c r="X108" i="15" s="1"/>
  <c r="Z108" i="15"/>
  <c r="R108" i="15"/>
  <c r="Q108" i="15" l="1"/>
  <c r="S108" i="15" s="1"/>
  <c r="AA108" i="15"/>
  <c r="AB108" i="15" s="1"/>
  <c r="G108" i="15"/>
  <c r="AC108" i="15"/>
  <c r="H109" i="15"/>
  <c r="J109" i="15" l="1"/>
  <c r="AG108" i="15"/>
  <c r="C109" i="15" s="1"/>
  <c r="AF108" i="15"/>
  <c r="AI108" i="15"/>
  <c r="AD108" i="15"/>
  <c r="AE108" i="15" s="1"/>
  <c r="T108" i="15"/>
  <c r="K109" i="15"/>
  <c r="AJ108" i="15" l="1"/>
  <c r="AL108" i="15"/>
  <c r="AK108" i="15"/>
  <c r="B109" i="15"/>
  <c r="AH108" i="15"/>
  <c r="D109" i="15" s="1"/>
  <c r="O109" i="15"/>
  <c r="I109" i="15" l="1"/>
  <c r="L109" i="15"/>
  <c r="M109" i="15" s="1"/>
  <c r="U109" i="15"/>
  <c r="V109" i="15" s="1"/>
  <c r="E109" i="15"/>
  <c r="F109" i="15" l="1"/>
  <c r="Y109" i="15"/>
  <c r="W109" i="15"/>
  <c r="N109" i="15"/>
  <c r="P109" i="15"/>
  <c r="R109" i="15"/>
  <c r="Z109" i="15"/>
  <c r="X109" i="15" l="1"/>
  <c r="AA109" i="15" s="1"/>
  <c r="AB109" i="15" s="1"/>
  <c r="Q109" i="15"/>
  <c r="S109" i="15" s="1"/>
  <c r="T109" i="15" s="1"/>
  <c r="G109" i="15"/>
  <c r="AC109" i="15"/>
  <c r="H110" i="15"/>
  <c r="J110" i="15" l="1"/>
  <c r="AF109" i="15"/>
  <c r="AI109" i="15"/>
  <c r="AD109" i="15"/>
  <c r="AE109" i="15" s="1"/>
  <c r="AG109" i="15"/>
  <c r="C110" i="15" s="1"/>
  <c r="K110" i="15"/>
  <c r="AJ109" i="15" l="1"/>
  <c r="AL109" i="15"/>
  <c r="AK109" i="15"/>
  <c r="AH109" i="15"/>
  <c r="D110" i="15" s="1"/>
  <c r="B110" i="15"/>
  <c r="O110" i="15"/>
  <c r="L110" i="15" l="1"/>
  <c r="M110" i="15" s="1"/>
  <c r="U110" i="15"/>
  <c r="V110" i="15" s="1"/>
  <c r="I110" i="15"/>
  <c r="E110" i="15"/>
  <c r="F110" i="15" l="1"/>
  <c r="Y110" i="15"/>
  <c r="W110" i="15"/>
  <c r="N110" i="15"/>
  <c r="P110" i="15"/>
  <c r="R110" i="15"/>
  <c r="Z110" i="15"/>
  <c r="X110" i="15" l="1"/>
  <c r="AA110" i="15" s="1"/>
  <c r="AB110" i="15" s="1"/>
  <c r="Q110" i="15"/>
  <c r="S110" i="15" s="1"/>
  <c r="G110" i="15"/>
  <c r="H111" i="15"/>
  <c r="AC110" i="15"/>
  <c r="J111" i="15" l="1"/>
  <c r="AF110" i="15"/>
  <c r="AI110" i="15"/>
  <c r="AD110" i="15"/>
  <c r="AE110" i="15" s="1"/>
  <c r="AG110" i="15"/>
  <c r="C111" i="15" s="1"/>
  <c r="T110" i="15"/>
  <c r="K111" i="15"/>
  <c r="AJ110" i="15" l="1"/>
  <c r="AK110" i="15"/>
  <c r="AL110" i="15"/>
  <c r="B111" i="15"/>
  <c r="AH110" i="15"/>
  <c r="D111" i="15" s="1"/>
  <c r="O111" i="15"/>
  <c r="I111" i="15" l="1"/>
  <c r="L111" i="15"/>
  <c r="M111" i="15" s="1"/>
  <c r="U111" i="15"/>
  <c r="V111" i="15" s="1"/>
  <c r="E111" i="15"/>
  <c r="F111" i="15" l="1"/>
  <c r="Y111" i="15"/>
  <c r="W111" i="15"/>
  <c r="P111" i="15"/>
  <c r="N111" i="15"/>
  <c r="R111" i="15"/>
  <c r="Z111" i="15"/>
  <c r="X111" i="15" l="1"/>
  <c r="AA111" i="15" s="1"/>
  <c r="AB111" i="15" s="1"/>
  <c r="Q111" i="15"/>
  <c r="S111" i="15" s="1"/>
  <c r="G111" i="15"/>
  <c r="AC111" i="15"/>
  <c r="H112" i="15"/>
  <c r="J112" i="15" l="1"/>
  <c r="AD111" i="15"/>
  <c r="AE111" i="15" s="1"/>
  <c r="AG111" i="15"/>
  <c r="C112" i="15" s="1"/>
  <c r="AF111" i="15"/>
  <c r="AI111" i="15"/>
  <c r="T111" i="15"/>
  <c r="K112" i="15"/>
  <c r="AH111" i="15" l="1"/>
  <c r="D112" i="15" s="1"/>
  <c r="B112" i="15"/>
  <c r="AJ111" i="15"/>
  <c r="AK111" i="15"/>
  <c r="AL111" i="15"/>
  <c r="O112" i="15"/>
  <c r="I112" i="15" l="1"/>
  <c r="L112" i="15"/>
  <c r="M112" i="15" s="1"/>
  <c r="U112" i="15"/>
  <c r="V112" i="15" s="1"/>
  <c r="E112" i="15"/>
  <c r="F112" i="15" l="1"/>
  <c r="P112" i="15"/>
  <c r="N112" i="15"/>
  <c r="Y112" i="15"/>
  <c r="W112" i="15"/>
  <c r="X112" i="15" s="1"/>
  <c r="Z112" i="15"/>
  <c r="R112" i="15"/>
  <c r="AA112" i="15" l="1"/>
  <c r="AB112" i="15" s="1"/>
  <c r="Q112" i="15"/>
  <c r="S112" i="15" s="1"/>
  <c r="G112" i="15"/>
  <c r="H113" i="15"/>
  <c r="AC112" i="15"/>
  <c r="J113" i="15" l="1"/>
  <c r="AF112" i="15"/>
  <c r="AD112" i="15"/>
  <c r="AE112" i="15" s="1"/>
  <c r="AG112" i="15"/>
  <c r="C113" i="15" s="1"/>
  <c r="AI112" i="15"/>
  <c r="T112" i="15"/>
  <c r="K113" i="15"/>
  <c r="AH112" i="15" l="1"/>
  <c r="D113" i="15" s="1"/>
  <c r="B113" i="15"/>
  <c r="AJ112" i="15"/>
  <c r="AL112" i="15"/>
  <c r="AK112" i="15"/>
  <c r="O113" i="15"/>
  <c r="I113" i="15" l="1"/>
  <c r="L113" i="15"/>
  <c r="M113" i="15" s="1"/>
  <c r="U113" i="15"/>
  <c r="V113" i="15" s="1"/>
  <c r="E113" i="15"/>
  <c r="F113" i="15" l="1"/>
  <c r="W113" i="15"/>
  <c r="Y113" i="15"/>
  <c r="P113" i="15"/>
  <c r="N113" i="15"/>
  <c r="Z113" i="15"/>
  <c r="R113" i="15"/>
  <c r="X113" i="15" l="1"/>
  <c r="AA113" i="15" s="1"/>
  <c r="AB113" i="15" s="1"/>
  <c r="Q113" i="15"/>
  <c r="S113" i="15" s="1"/>
  <c r="G113" i="15"/>
  <c r="AC113" i="15"/>
  <c r="H114" i="15"/>
  <c r="J114" i="15" l="1"/>
  <c r="AG113" i="15"/>
  <c r="C114" i="15" s="1"/>
  <c r="AI113" i="15"/>
  <c r="AF113" i="15"/>
  <c r="AD113" i="15"/>
  <c r="AE113" i="15" s="1"/>
  <c r="T113" i="15"/>
  <c r="K114" i="15"/>
  <c r="AJ113" i="15" l="1"/>
  <c r="AK113" i="15"/>
  <c r="AL113" i="15"/>
  <c r="B114" i="15"/>
  <c r="AH113" i="15"/>
  <c r="D114" i="15" s="1"/>
  <c r="O114" i="15"/>
  <c r="I114" i="15" l="1"/>
  <c r="L114" i="15"/>
  <c r="M114" i="15" s="1"/>
  <c r="U114" i="15"/>
  <c r="V114" i="15" s="1"/>
  <c r="E114" i="15"/>
  <c r="F114" i="15" l="1"/>
  <c r="W114" i="15"/>
  <c r="Y114" i="15"/>
  <c r="N114" i="15"/>
  <c r="P114" i="15"/>
  <c r="Z114" i="15"/>
  <c r="R114" i="15"/>
  <c r="X114" i="15" l="1"/>
  <c r="AA114" i="15" s="1"/>
  <c r="AB114" i="15" s="1"/>
  <c r="Q114" i="15"/>
  <c r="S114" i="15" s="1"/>
  <c r="G114" i="15"/>
  <c r="AC114" i="15"/>
  <c r="H115" i="15"/>
  <c r="J115" i="15" l="1"/>
  <c r="AG114" i="15"/>
  <c r="C115" i="15" s="1"/>
  <c r="AI114" i="15"/>
  <c r="AD114" i="15"/>
  <c r="AE114" i="15" s="1"/>
  <c r="AF114" i="15"/>
  <c r="T114" i="15"/>
  <c r="K115" i="15"/>
  <c r="AL114" i="15" l="1"/>
  <c r="AK114" i="15"/>
  <c r="AJ114" i="15"/>
  <c r="AH114" i="15"/>
  <c r="D115" i="15" s="1"/>
  <c r="B115" i="15"/>
  <c r="O115" i="15"/>
  <c r="U115" i="15" l="1"/>
  <c r="V115" i="15" s="1"/>
  <c r="L115" i="15"/>
  <c r="M115" i="15" s="1"/>
  <c r="I115" i="15"/>
  <c r="E115" i="15"/>
  <c r="F115" i="15" l="1"/>
  <c r="N115" i="15"/>
  <c r="P115" i="15"/>
  <c r="Y115" i="15"/>
  <c r="W115" i="15"/>
  <c r="X115" i="15" s="1"/>
  <c r="Z115" i="15"/>
  <c r="R115" i="15"/>
  <c r="Q115" i="15" l="1"/>
  <c r="S115" i="15" s="1"/>
  <c r="AA115" i="15"/>
  <c r="AB115" i="15" s="1"/>
  <c r="G115" i="15"/>
  <c r="AC115" i="15"/>
  <c r="H116" i="15"/>
  <c r="J116" i="15" l="1"/>
  <c r="AI115" i="15"/>
  <c r="AD115" i="15"/>
  <c r="AE115" i="15" s="1"/>
  <c r="AG115" i="15"/>
  <c r="C116" i="15" s="1"/>
  <c r="AF115" i="15"/>
  <c r="K116" i="15"/>
  <c r="T115" i="15"/>
  <c r="AK115" i="15" l="1"/>
  <c r="AJ115" i="15"/>
  <c r="AL115" i="15"/>
  <c r="AH115" i="15"/>
  <c r="D116" i="15" s="1"/>
  <c r="B116" i="15"/>
  <c r="O116" i="15"/>
  <c r="U116" i="15" l="1"/>
  <c r="V116" i="15" s="1"/>
  <c r="L116" i="15"/>
  <c r="M116" i="15" s="1"/>
  <c r="I116" i="15"/>
  <c r="E116" i="15"/>
  <c r="F116" i="15" l="1"/>
  <c r="P116" i="15"/>
  <c r="N116" i="15"/>
  <c r="W116" i="15"/>
  <c r="Y116" i="15"/>
  <c r="Z116" i="15"/>
  <c r="R116" i="15"/>
  <c r="X116" i="15" l="1"/>
  <c r="AA116" i="15" s="1"/>
  <c r="AB116" i="15" s="1"/>
  <c r="Q116" i="15"/>
  <c r="S116" i="15" s="1"/>
  <c r="G116" i="15"/>
  <c r="H117" i="15"/>
  <c r="AC116" i="15"/>
  <c r="J117" i="15" l="1"/>
  <c r="AI116" i="15"/>
  <c r="AD116" i="15"/>
  <c r="AE116" i="15" s="1"/>
  <c r="AG116" i="15"/>
  <c r="C117" i="15" s="1"/>
  <c r="AF116" i="15"/>
  <c r="T116" i="15"/>
  <c r="K117" i="15"/>
  <c r="AK116" i="15" l="1"/>
  <c r="AL116" i="15"/>
  <c r="AJ116" i="15"/>
  <c r="B117" i="15"/>
  <c r="AH116" i="15"/>
  <c r="D117" i="15" s="1"/>
  <c r="O117" i="15"/>
  <c r="I117" i="15" l="1"/>
  <c r="U117" i="15"/>
  <c r="V117" i="15" s="1"/>
  <c r="L117" i="15"/>
  <c r="M117" i="15" s="1"/>
  <c r="E117" i="15"/>
  <c r="F117" i="15" l="1"/>
  <c r="P117" i="15"/>
  <c r="N117" i="15"/>
  <c r="W117" i="15"/>
  <c r="Y117" i="15"/>
  <c r="Z117" i="15"/>
  <c r="R117" i="15"/>
  <c r="X117" i="15" l="1"/>
  <c r="AA117" i="15" s="1"/>
  <c r="AB117" i="15" s="1"/>
  <c r="Q117" i="15"/>
  <c r="S117" i="15" s="1"/>
  <c r="G117" i="15"/>
  <c r="AC117" i="15"/>
  <c r="H118" i="15"/>
  <c r="J118" i="15" l="1"/>
  <c r="AI117" i="15"/>
  <c r="AD117" i="15"/>
  <c r="AE117" i="15" s="1"/>
  <c r="AG117" i="15"/>
  <c r="C118" i="15" s="1"/>
  <c r="AF117" i="15"/>
  <c r="T117" i="15"/>
  <c r="K118" i="15"/>
  <c r="AK117" i="15" l="1"/>
  <c r="AJ117" i="15"/>
  <c r="AL117" i="15"/>
  <c r="B118" i="15"/>
  <c r="AH117" i="15"/>
  <c r="D118" i="15" s="1"/>
  <c r="O118" i="15"/>
  <c r="I118" i="15" l="1"/>
  <c r="L118" i="15"/>
  <c r="M118" i="15" s="1"/>
  <c r="U118" i="15"/>
  <c r="V118" i="15" s="1"/>
  <c r="E118" i="15"/>
  <c r="F118" i="15" l="1"/>
  <c r="W118" i="15"/>
  <c r="Y118" i="15"/>
  <c r="N118" i="15"/>
  <c r="P118" i="15"/>
  <c r="R118" i="15"/>
  <c r="Z118" i="15"/>
  <c r="X118" i="15" l="1"/>
  <c r="AA118" i="15" s="1"/>
  <c r="AB118" i="15" s="1"/>
  <c r="Q118" i="15"/>
  <c r="S118" i="15" s="1"/>
  <c r="G118" i="15"/>
  <c r="AC118" i="15"/>
  <c r="H119" i="15"/>
  <c r="J119" i="15" l="1"/>
  <c r="AG118" i="15"/>
  <c r="C119" i="15" s="1"/>
  <c r="AD118" i="15"/>
  <c r="AE118" i="15" s="1"/>
  <c r="AF118" i="15"/>
  <c r="AI118" i="15"/>
  <c r="T118" i="15"/>
  <c r="K119" i="15"/>
  <c r="B119" i="15" l="1"/>
  <c r="AH118" i="15"/>
  <c r="D119" i="15" s="1"/>
  <c r="AL118" i="15"/>
  <c r="AK118" i="15"/>
  <c r="AJ118" i="15"/>
  <c r="O119" i="15"/>
  <c r="U119" i="15" l="1"/>
  <c r="V119" i="15" s="1"/>
  <c r="L119" i="15"/>
  <c r="M119" i="15" s="1"/>
  <c r="I119" i="15"/>
  <c r="E119" i="15"/>
  <c r="F119" i="15" l="1"/>
  <c r="N119" i="15"/>
  <c r="P119" i="15"/>
  <c r="Y119" i="15"/>
  <c r="W119" i="15"/>
  <c r="X119" i="15" s="1"/>
  <c r="Z119" i="15"/>
  <c r="R119" i="15"/>
  <c r="Q119" i="15" l="1"/>
  <c r="S119" i="15" s="1"/>
  <c r="AA119" i="15"/>
  <c r="AB119" i="15" s="1"/>
  <c r="G119" i="15"/>
  <c r="AC119" i="15"/>
  <c r="H120" i="15"/>
  <c r="J120" i="15" l="1"/>
  <c r="AG119" i="15"/>
  <c r="C120" i="15" s="1"/>
  <c r="AF119" i="15"/>
  <c r="AI119" i="15"/>
  <c r="AD119" i="15"/>
  <c r="AE119" i="15" s="1"/>
  <c r="T119" i="15"/>
  <c r="K120" i="15"/>
  <c r="B120" i="15" l="1"/>
  <c r="AH119" i="15"/>
  <c r="D120" i="15" s="1"/>
  <c r="AL119" i="15"/>
  <c r="AK119" i="15"/>
  <c r="AJ119" i="15"/>
  <c r="O120" i="15"/>
  <c r="L120" i="15" l="1"/>
  <c r="M120" i="15" s="1"/>
  <c r="U120" i="15"/>
  <c r="V120" i="15" s="1"/>
  <c r="I120" i="15"/>
  <c r="E120" i="15"/>
  <c r="F120" i="15" l="1"/>
  <c r="Y120" i="15"/>
  <c r="W120" i="15"/>
  <c r="N120" i="15"/>
  <c r="P120" i="15"/>
  <c r="Z120" i="15"/>
  <c r="R120" i="15"/>
  <c r="X120" i="15" l="1"/>
  <c r="AA120" i="15" s="1"/>
  <c r="AB120" i="15" s="1"/>
  <c r="Q120" i="15"/>
  <c r="S120" i="15" s="1"/>
  <c r="G120" i="15"/>
  <c r="AC120" i="15"/>
  <c r="H121" i="15"/>
  <c r="J121" i="15" l="1"/>
  <c r="AI120" i="15"/>
  <c r="AD120" i="15"/>
  <c r="AE120" i="15" s="1"/>
  <c r="AG120" i="15"/>
  <c r="C121" i="15" s="1"/>
  <c r="AF120" i="15"/>
  <c r="T120" i="15"/>
  <c r="K121" i="15"/>
  <c r="AL120" i="15" l="1"/>
  <c r="AK120" i="15"/>
  <c r="AJ120" i="15"/>
  <c r="B121" i="15"/>
  <c r="AH120" i="15"/>
  <c r="D121" i="15" s="1"/>
  <c r="O121" i="15"/>
  <c r="I121" i="15" l="1"/>
  <c r="U121" i="15"/>
  <c r="V121" i="15" s="1"/>
  <c r="L121" i="15"/>
  <c r="M121" i="15" s="1"/>
  <c r="E121" i="15"/>
  <c r="F121" i="15" l="1"/>
  <c r="P121" i="15"/>
  <c r="N121" i="15"/>
  <c r="W121" i="15"/>
  <c r="Y121" i="15"/>
  <c r="R121" i="15"/>
  <c r="Z121" i="15"/>
  <c r="X121" i="15" l="1"/>
  <c r="AA121" i="15" s="1"/>
  <c r="AB121" i="15" s="1"/>
  <c r="Q121" i="15"/>
  <c r="S121" i="15" s="1"/>
  <c r="G121" i="15"/>
  <c r="AC121" i="15"/>
  <c r="H122" i="15"/>
  <c r="J122" i="15" l="1"/>
  <c r="AD121" i="15"/>
  <c r="AE121" i="15" s="1"/>
  <c r="AG121" i="15"/>
  <c r="C122" i="15" s="1"/>
  <c r="AF121" i="15"/>
  <c r="AI121" i="15"/>
  <c r="T121" i="15"/>
  <c r="K122" i="15"/>
  <c r="B122" i="15" l="1"/>
  <c r="AH121" i="15"/>
  <c r="D122" i="15" s="1"/>
  <c r="AK121" i="15"/>
  <c r="AJ121" i="15"/>
  <c r="AL121" i="15"/>
  <c r="O122" i="15"/>
  <c r="U122" i="15" l="1"/>
  <c r="V122" i="15" s="1"/>
  <c r="L122" i="15"/>
  <c r="M122" i="15" s="1"/>
  <c r="I122" i="15"/>
  <c r="E122" i="15"/>
  <c r="F122" i="15" l="1"/>
  <c r="N122" i="15"/>
  <c r="P122" i="15"/>
  <c r="Y122" i="15"/>
  <c r="W122" i="15"/>
  <c r="X122" i="15" s="1"/>
  <c r="R122" i="15"/>
  <c r="Z122" i="15"/>
  <c r="Q122" i="15" l="1"/>
  <c r="S122" i="15" s="1"/>
  <c r="AA122" i="15"/>
  <c r="AB122" i="15" s="1"/>
  <c r="G122" i="15"/>
  <c r="AC122" i="15"/>
  <c r="H123" i="15"/>
  <c r="J123" i="15" l="1"/>
  <c r="AF122" i="15"/>
  <c r="AI122" i="15"/>
  <c r="AD122" i="15"/>
  <c r="AE122" i="15" s="1"/>
  <c r="AG122" i="15"/>
  <c r="C123" i="15" s="1"/>
  <c r="T122" i="15"/>
  <c r="K123" i="15"/>
  <c r="AJ122" i="15" l="1"/>
  <c r="AK122" i="15"/>
  <c r="AL122" i="15"/>
  <c r="B123" i="15"/>
  <c r="AH122" i="15"/>
  <c r="D123" i="15" s="1"/>
  <c r="O123" i="15"/>
  <c r="I123" i="15" l="1"/>
  <c r="U123" i="15"/>
  <c r="V123" i="15" s="1"/>
  <c r="L123" i="15"/>
  <c r="M123" i="15" s="1"/>
  <c r="E123" i="15"/>
  <c r="F123" i="15" l="1"/>
  <c r="P123" i="15"/>
  <c r="N123" i="15"/>
  <c r="Q123" i="15" s="1"/>
  <c r="Y123" i="15"/>
  <c r="W123" i="15"/>
  <c r="X123" i="15" s="1"/>
  <c r="R123" i="15"/>
  <c r="Z123" i="15"/>
  <c r="AA123" i="15" l="1"/>
  <c r="AB123" i="15" s="1"/>
  <c r="S123" i="15"/>
  <c r="G123" i="15"/>
  <c r="H124" i="15"/>
  <c r="AC123" i="15"/>
  <c r="J124" i="15" l="1"/>
  <c r="AG123" i="15"/>
  <c r="C124" i="15" s="1"/>
  <c r="AI123" i="15"/>
  <c r="AF123" i="15"/>
  <c r="AD123" i="15"/>
  <c r="AE123" i="15" s="1"/>
  <c r="T123" i="15"/>
  <c r="K124" i="15"/>
  <c r="AK123" i="15" l="1"/>
  <c r="AL123" i="15"/>
  <c r="AJ123" i="15"/>
  <c r="B124" i="15"/>
  <c r="AH123" i="15"/>
  <c r="D124" i="15" s="1"/>
  <c r="O124" i="15"/>
  <c r="I124" i="15" l="1"/>
  <c r="U124" i="15"/>
  <c r="V124" i="15" s="1"/>
  <c r="L124" i="15"/>
  <c r="M124" i="15" s="1"/>
  <c r="E124" i="15"/>
  <c r="F124" i="15" l="1"/>
  <c r="W124" i="15"/>
  <c r="Y124" i="15"/>
  <c r="N124" i="15"/>
  <c r="P124" i="15"/>
  <c r="R124" i="15"/>
  <c r="Z124" i="15"/>
  <c r="X124" i="15" l="1"/>
  <c r="AA124" i="15" s="1"/>
  <c r="AB124" i="15" s="1"/>
  <c r="Q124" i="15"/>
  <c r="S124" i="15" s="1"/>
  <c r="G124" i="15"/>
  <c r="H125" i="15"/>
  <c r="AC124" i="15"/>
  <c r="J125" i="15" l="1"/>
  <c r="AF124" i="15"/>
  <c r="AI124" i="15"/>
  <c r="AG124" i="15"/>
  <c r="C125" i="15" s="1"/>
  <c r="AD124" i="15"/>
  <c r="AE124" i="15" s="1"/>
  <c r="T124" i="15"/>
  <c r="K125" i="15"/>
  <c r="AH124" i="15" l="1"/>
  <c r="D125" i="15" s="1"/>
  <c r="B125" i="15"/>
  <c r="AK124" i="15"/>
  <c r="AL124" i="15"/>
  <c r="AJ124" i="15"/>
  <c r="O125" i="15"/>
  <c r="I125" i="15" l="1"/>
  <c r="L125" i="15"/>
  <c r="M125" i="15" s="1"/>
  <c r="U125" i="15"/>
  <c r="V125" i="15" s="1"/>
  <c r="E125" i="15"/>
  <c r="F125" i="15" l="1"/>
  <c r="P125" i="15"/>
  <c r="N125" i="15"/>
  <c r="Y125" i="15"/>
  <c r="W125" i="15"/>
  <c r="R125" i="15"/>
  <c r="Z125" i="15"/>
  <c r="X125" i="15" l="1"/>
  <c r="AA125" i="15" s="1"/>
  <c r="AB125" i="15" s="1"/>
  <c r="Q125" i="15"/>
  <c r="S125" i="15" s="1"/>
  <c r="G125" i="15"/>
  <c r="H126" i="15"/>
  <c r="AC125" i="15"/>
  <c r="J126" i="15" l="1"/>
  <c r="AG125" i="15"/>
  <c r="C126" i="15" s="1"/>
  <c r="AD125" i="15"/>
  <c r="AE125" i="15" s="1"/>
  <c r="AF125" i="15"/>
  <c r="AI125" i="15"/>
  <c r="T125" i="15"/>
  <c r="K126" i="15"/>
  <c r="B126" i="15" l="1"/>
  <c r="AH125" i="15"/>
  <c r="D126" i="15" s="1"/>
  <c r="AL125" i="15"/>
  <c r="AJ125" i="15"/>
  <c r="AK125" i="15"/>
  <c r="O126" i="15"/>
  <c r="L126" i="15" l="1"/>
  <c r="M126" i="15" s="1"/>
  <c r="U126" i="15"/>
  <c r="V126" i="15" s="1"/>
  <c r="I126" i="15"/>
  <c r="E126" i="15"/>
  <c r="F126" i="15" l="1"/>
  <c r="Y126" i="15"/>
  <c r="W126" i="15"/>
  <c r="P126" i="15"/>
  <c r="N126" i="15"/>
  <c r="R126" i="15"/>
  <c r="Z126" i="15"/>
  <c r="X126" i="15" l="1"/>
  <c r="AA126" i="15" s="1"/>
  <c r="AB126" i="15" s="1"/>
  <c r="Q126" i="15"/>
  <c r="S126" i="15" s="1"/>
  <c r="G126" i="15"/>
  <c r="AC126" i="15"/>
  <c r="H127" i="15"/>
  <c r="J127" i="15" l="1"/>
  <c r="AD126" i="15"/>
  <c r="AE126" i="15" s="1"/>
  <c r="AG126" i="15"/>
  <c r="C127" i="15" s="1"/>
  <c r="AF126" i="15"/>
  <c r="AI126" i="15"/>
  <c r="T126" i="15"/>
  <c r="K127" i="15"/>
  <c r="AH126" i="15" l="1"/>
  <c r="D127" i="15" s="1"/>
  <c r="B127" i="15"/>
  <c r="AK126" i="15"/>
  <c r="AL126" i="15"/>
  <c r="AJ126" i="15"/>
  <c r="O127" i="15"/>
  <c r="I127" i="15" l="1"/>
  <c r="L127" i="15"/>
  <c r="M127" i="15" s="1"/>
  <c r="U127" i="15"/>
  <c r="V127" i="15" s="1"/>
  <c r="E127" i="15"/>
  <c r="F127" i="15" l="1"/>
  <c r="N127" i="15"/>
  <c r="P127" i="15"/>
  <c r="Y127" i="15"/>
  <c r="W127" i="15"/>
  <c r="X127" i="15" s="1"/>
  <c r="R127" i="15"/>
  <c r="Z127" i="15"/>
  <c r="Q127" i="15" l="1"/>
  <c r="S127" i="15" s="1"/>
  <c r="AA127" i="15"/>
  <c r="AB127" i="15" s="1"/>
  <c r="G127" i="15"/>
  <c r="AC127" i="15"/>
  <c r="H128" i="15"/>
  <c r="J128" i="15" l="1"/>
  <c r="AG127" i="15"/>
  <c r="C128" i="15" s="1"/>
  <c r="AF127" i="15"/>
  <c r="AD127" i="15"/>
  <c r="AE127" i="15" s="1"/>
  <c r="AI127" i="15"/>
  <c r="T127" i="15"/>
  <c r="K128" i="15"/>
  <c r="AH127" i="15" l="1"/>
  <c r="D128" i="15" s="1"/>
  <c r="B128" i="15"/>
  <c r="AJ127" i="15"/>
  <c r="AK127" i="15"/>
  <c r="AL127" i="15"/>
  <c r="O128" i="15"/>
  <c r="I128" i="15" l="1"/>
  <c r="L128" i="15"/>
  <c r="M128" i="15" s="1"/>
  <c r="U128" i="15"/>
  <c r="V128" i="15" s="1"/>
  <c r="E128" i="15"/>
  <c r="F128" i="15" l="1"/>
  <c r="Y128" i="15"/>
  <c r="W128" i="15"/>
  <c r="N128" i="15"/>
  <c r="Q128" i="15" s="1"/>
  <c r="P128" i="15"/>
  <c r="Z128" i="15"/>
  <c r="R128" i="15"/>
  <c r="X128" i="15" l="1"/>
  <c r="AA128" i="15" s="1"/>
  <c r="AB128" i="15" s="1"/>
  <c r="S128" i="15"/>
  <c r="T128" i="15" s="1"/>
  <c r="G128" i="15"/>
  <c r="AC128" i="15"/>
  <c r="H129" i="15"/>
  <c r="J129" i="15" l="1"/>
  <c r="AD128" i="15"/>
  <c r="AE128" i="15" s="1"/>
  <c r="AG128" i="15"/>
  <c r="C129" i="15" s="1"/>
  <c r="AF128" i="15"/>
  <c r="AI128" i="15"/>
  <c r="K129" i="15"/>
  <c r="B129" i="15" l="1"/>
  <c r="AH128" i="15"/>
  <c r="D129" i="15" s="1"/>
  <c r="AK128" i="15"/>
  <c r="AL128" i="15"/>
  <c r="AJ128" i="15"/>
  <c r="O129" i="15"/>
  <c r="L129" i="15" l="1"/>
  <c r="M129" i="15" s="1"/>
  <c r="U129" i="15"/>
  <c r="V129" i="15" s="1"/>
  <c r="I129" i="15"/>
  <c r="E129" i="15"/>
  <c r="F129" i="15" l="1"/>
  <c r="W129" i="15"/>
  <c r="Y129" i="15"/>
  <c r="N129" i="15"/>
  <c r="P129" i="15"/>
  <c r="Z129" i="15"/>
  <c r="R129" i="15"/>
  <c r="X129" i="15" l="1"/>
  <c r="AA129" i="15" s="1"/>
  <c r="AB129" i="15" s="1"/>
  <c r="Q129" i="15"/>
  <c r="S129" i="15" s="1"/>
  <c r="G129" i="15"/>
  <c r="AC129" i="15"/>
  <c r="H130" i="15"/>
  <c r="J130" i="15" l="1"/>
  <c r="AI129" i="15"/>
  <c r="AD129" i="15"/>
  <c r="AE129" i="15" s="1"/>
  <c r="AG129" i="15"/>
  <c r="C130" i="15" s="1"/>
  <c r="AF129" i="15"/>
  <c r="T129" i="15"/>
  <c r="K130" i="15"/>
  <c r="AK129" i="15" l="1"/>
  <c r="AL129" i="15"/>
  <c r="AJ129" i="15"/>
  <c r="B130" i="15"/>
  <c r="AH129" i="15"/>
  <c r="D130" i="15" s="1"/>
  <c r="O130" i="15"/>
  <c r="I130" i="15" l="1"/>
  <c r="U130" i="15"/>
  <c r="V130" i="15" s="1"/>
  <c r="L130" i="15"/>
  <c r="M130" i="15" s="1"/>
  <c r="E130" i="15"/>
  <c r="F130" i="15" l="1"/>
  <c r="P130" i="15"/>
  <c r="N130" i="15"/>
  <c r="Y130" i="15"/>
  <c r="W130" i="15"/>
  <c r="R130" i="15"/>
  <c r="Z130" i="15"/>
  <c r="X130" i="15" l="1"/>
  <c r="AA130" i="15" s="1"/>
  <c r="AB130" i="15" s="1"/>
  <c r="Q130" i="15"/>
  <c r="S130" i="15" s="1"/>
  <c r="G130" i="15"/>
  <c r="H131" i="15"/>
  <c r="AC130" i="15"/>
  <c r="J131" i="15" l="1"/>
  <c r="AG130" i="15"/>
  <c r="C131" i="15" s="1"/>
  <c r="AI130" i="15"/>
  <c r="AF130" i="15"/>
  <c r="AD130" i="15"/>
  <c r="AE130" i="15" s="1"/>
  <c r="T130" i="15"/>
  <c r="K131" i="15"/>
  <c r="AH130" i="15" l="1"/>
  <c r="D131" i="15" s="1"/>
  <c r="B131" i="15"/>
  <c r="AJ130" i="15"/>
  <c r="AK130" i="15"/>
  <c r="AL130" i="15"/>
  <c r="O131" i="15"/>
  <c r="I131" i="15" l="1"/>
  <c r="L131" i="15"/>
  <c r="M131" i="15" s="1"/>
  <c r="U131" i="15"/>
  <c r="V131" i="15" s="1"/>
  <c r="E131" i="15"/>
  <c r="F131" i="15" l="1"/>
  <c r="Y131" i="15"/>
  <c r="W131" i="15"/>
  <c r="N131" i="15"/>
  <c r="P131" i="15"/>
  <c r="Z131" i="15"/>
  <c r="R131" i="15"/>
  <c r="X131" i="15" l="1"/>
  <c r="AA131" i="15" s="1"/>
  <c r="AB131" i="15" s="1"/>
  <c r="Q131" i="15"/>
  <c r="S131" i="15" s="1"/>
  <c r="G131" i="15"/>
  <c r="H132" i="15"/>
  <c r="AC131" i="15"/>
  <c r="J132" i="15" l="1"/>
  <c r="AD131" i="15"/>
  <c r="AE131" i="15" s="1"/>
  <c r="AG131" i="15"/>
  <c r="C132" i="15" s="1"/>
  <c r="AF131" i="15"/>
  <c r="AI131" i="15"/>
  <c r="T131" i="15"/>
  <c r="K132" i="15"/>
  <c r="B132" i="15" l="1"/>
  <c r="AH131" i="15"/>
  <c r="D132" i="15" s="1"/>
  <c r="AK131" i="15"/>
  <c r="AL131" i="15"/>
  <c r="AJ131" i="15"/>
  <c r="O132" i="15"/>
  <c r="L132" i="15" l="1"/>
  <c r="M132" i="15" s="1"/>
  <c r="U132" i="15"/>
  <c r="V132" i="15" s="1"/>
  <c r="I132" i="15"/>
  <c r="E132" i="15"/>
  <c r="F132" i="15" l="1"/>
  <c r="W132" i="15"/>
  <c r="Y132" i="15"/>
  <c r="N132" i="15"/>
  <c r="P132" i="15"/>
  <c r="Z132" i="15"/>
  <c r="R132" i="15"/>
  <c r="X132" i="15" l="1"/>
  <c r="AA132" i="15" s="1"/>
  <c r="AB132" i="15" s="1"/>
  <c r="Q132" i="15"/>
  <c r="S132" i="15" s="1"/>
  <c r="G132" i="15"/>
  <c r="AC132" i="15"/>
  <c r="H133" i="15"/>
  <c r="J133" i="15" l="1"/>
  <c r="AG132" i="15"/>
  <c r="C133" i="15" s="1"/>
  <c r="AF132" i="15"/>
  <c r="AD132" i="15"/>
  <c r="AE132" i="15" s="1"/>
  <c r="AI132" i="15"/>
  <c r="T132" i="15"/>
  <c r="K133" i="15"/>
  <c r="B133" i="15" l="1"/>
  <c r="AH132" i="15"/>
  <c r="D133" i="15" s="1"/>
  <c r="AL132" i="15"/>
  <c r="AK132" i="15"/>
  <c r="AJ132" i="15"/>
  <c r="O133" i="15"/>
  <c r="L133" i="15" l="1"/>
  <c r="M133" i="15" s="1"/>
  <c r="U133" i="15"/>
  <c r="V133" i="15" s="1"/>
  <c r="I133" i="15"/>
  <c r="E133" i="15"/>
  <c r="F133" i="15" l="1"/>
  <c r="W133" i="15"/>
  <c r="Y133" i="15"/>
  <c r="N133" i="15"/>
  <c r="P133" i="15"/>
  <c r="R133" i="15"/>
  <c r="Z133" i="15"/>
  <c r="X133" i="15" l="1"/>
  <c r="AA133" i="15" s="1"/>
  <c r="AB133" i="15" s="1"/>
  <c r="Q133" i="15"/>
  <c r="S133" i="15" s="1"/>
  <c r="G133" i="15"/>
  <c r="H134" i="15"/>
  <c r="AC133" i="15"/>
  <c r="J134" i="15" l="1"/>
  <c r="AF133" i="15"/>
  <c r="AG133" i="15"/>
  <c r="C134" i="15" s="1"/>
  <c r="AI133" i="15"/>
  <c r="AD133" i="15"/>
  <c r="AE133" i="15" s="1"/>
  <c r="T133" i="15"/>
  <c r="K134" i="15"/>
  <c r="AL133" i="15" l="1"/>
  <c r="AJ133" i="15"/>
  <c r="AK133" i="15"/>
  <c r="B134" i="15"/>
  <c r="AH133" i="15"/>
  <c r="D134" i="15" s="1"/>
  <c r="O134" i="15"/>
  <c r="I134" i="15" l="1"/>
  <c r="U134" i="15"/>
  <c r="V134" i="15" s="1"/>
  <c r="L134" i="15"/>
  <c r="M134" i="15" s="1"/>
  <c r="E134" i="15"/>
  <c r="F134" i="15" l="1"/>
  <c r="N134" i="15"/>
  <c r="P134" i="15"/>
  <c r="Y134" i="15"/>
  <c r="W134" i="15"/>
  <c r="Z134" i="15"/>
  <c r="R134" i="15"/>
  <c r="X134" i="15" l="1"/>
  <c r="AA134" i="15" s="1"/>
  <c r="AB134" i="15" s="1"/>
  <c r="Q134" i="15"/>
  <c r="S134" i="15" s="1"/>
  <c r="G134" i="15"/>
  <c r="H135" i="15"/>
  <c r="AC134" i="15"/>
  <c r="J135" i="15" l="1"/>
  <c r="AG134" i="15"/>
  <c r="C135" i="15" s="1"/>
  <c r="AI134" i="15"/>
  <c r="AF134" i="15"/>
  <c r="AD134" i="15"/>
  <c r="AE134" i="15" s="1"/>
  <c r="T134" i="15"/>
  <c r="K135" i="15"/>
  <c r="AH134" i="15" l="1"/>
  <c r="D135" i="15" s="1"/>
  <c r="B135" i="15"/>
  <c r="AK134" i="15"/>
  <c r="AL134" i="15"/>
  <c r="AJ134" i="15"/>
  <c r="O135" i="15"/>
  <c r="I135" i="15" l="1"/>
  <c r="L135" i="15"/>
  <c r="M135" i="15" s="1"/>
  <c r="U135" i="15"/>
  <c r="V135" i="15" s="1"/>
  <c r="E135" i="15"/>
  <c r="F135" i="15" l="1"/>
  <c r="W135" i="15"/>
  <c r="Y135" i="15"/>
  <c r="N135" i="15"/>
  <c r="P135" i="15"/>
  <c r="R135" i="15"/>
  <c r="Z135" i="15"/>
  <c r="X135" i="15" l="1"/>
  <c r="AA135" i="15" s="1"/>
  <c r="AB135" i="15" s="1"/>
  <c r="Q135" i="15"/>
  <c r="S135" i="15" s="1"/>
  <c r="G135" i="15"/>
  <c r="H136" i="15"/>
  <c r="AC135" i="15"/>
  <c r="J136" i="15" l="1"/>
  <c r="AG135" i="15"/>
  <c r="C136" i="15" s="1"/>
  <c r="AI135" i="15"/>
  <c r="AF135" i="15"/>
  <c r="AD135" i="15"/>
  <c r="AE135" i="15" s="1"/>
  <c r="T135" i="15"/>
  <c r="K136" i="15"/>
  <c r="B136" i="15" l="1"/>
  <c r="AH135" i="15"/>
  <c r="D136" i="15" s="1"/>
  <c r="AK135" i="15"/>
  <c r="AJ135" i="15"/>
  <c r="AL135" i="15"/>
  <c r="O136" i="15"/>
  <c r="U136" i="15" l="1"/>
  <c r="V136" i="15" s="1"/>
  <c r="L136" i="15"/>
  <c r="M136" i="15" s="1"/>
  <c r="I136" i="15"/>
  <c r="E136" i="15"/>
  <c r="F136" i="15" l="1"/>
  <c r="P136" i="15"/>
  <c r="N136" i="15"/>
  <c r="Y136" i="15"/>
  <c r="W136" i="15"/>
  <c r="X136" i="15" s="1"/>
  <c r="R136" i="15"/>
  <c r="Z136" i="15"/>
  <c r="G136" i="15" l="1"/>
  <c r="Q136" i="15"/>
  <c r="S136" i="15" s="1"/>
  <c r="AA136" i="15"/>
  <c r="AB136" i="15" s="1"/>
  <c r="H137" i="15"/>
  <c r="AC136" i="15"/>
  <c r="J137" i="15" l="1"/>
  <c r="AD136" i="15"/>
  <c r="AE136" i="15" s="1"/>
  <c r="AG136" i="15"/>
  <c r="C137" i="15" s="1"/>
  <c r="AF136" i="15"/>
  <c r="AI136" i="15"/>
  <c r="T136" i="15"/>
  <c r="K137" i="15"/>
  <c r="B137" i="15" l="1"/>
  <c r="AH136" i="15"/>
  <c r="D137" i="15" s="1"/>
  <c r="AL136" i="15"/>
  <c r="AJ136" i="15"/>
  <c r="AK136" i="15"/>
  <c r="O137" i="15"/>
  <c r="U137" i="15" l="1"/>
  <c r="V137" i="15" s="1"/>
  <c r="L137" i="15"/>
  <c r="M137" i="15" s="1"/>
  <c r="I137" i="15"/>
  <c r="E137" i="15"/>
  <c r="F137" i="15" l="1"/>
  <c r="N137" i="15"/>
  <c r="P137" i="15"/>
  <c r="Y137" i="15"/>
  <c r="W137" i="15"/>
  <c r="Z137" i="15"/>
  <c r="R137" i="15"/>
  <c r="X137" i="15" l="1"/>
  <c r="AA137" i="15" s="1"/>
  <c r="AB137" i="15" s="1"/>
  <c r="Q137" i="15"/>
  <c r="S137" i="15" s="1"/>
  <c r="G137" i="15"/>
  <c r="AC137" i="15"/>
  <c r="H138" i="15"/>
  <c r="J138" i="15" l="1"/>
  <c r="AI137" i="15"/>
  <c r="AF137" i="15"/>
  <c r="AD137" i="15"/>
  <c r="AE137" i="15" s="1"/>
  <c r="AG137" i="15"/>
  <c r="C138" i="15" s="1"/>
  <c r="T137" i="15"/>
  <c r="K138" i="15"/>
  <c r="AL137" i="15" l="1"/>
  <c r="AK137" i="15"/>
  <c r="AJ137" i="15"/>
  <c r="B138" i="15"/>
  <c r="AH137" i="15"/>
  <c r="D138" i="15" s="1"/>
  <c r="O138" i="15"/>
  <c r="I138" i="15" l="1"/>
  <c r="L138" i="15"/>
  <c r="M138" i="15" s="1"/>
  <c r="U138" i="15"/>
  <c r="V138" i="15" s="1"/>
  <c r="E138" i="15"/>
  <c r="F138" i="15" l="1"/>
  <c r="N138" i="15"/>
  <c r="P138" i="15"/>
  <c r="W138" i="15"/>
  <c r="Y138" i="15"/>
  <c r="Z138" i="15"/>
  <c r="R138" i="15"/>
  <c r="X138" i="15" l="1"/>
  <c r="AA138" i="15" s="1"/>
  <c r="AB138" i="15" s="1"/>
  <c r="Q138" i="15"/>
  <c r="S138" i="15" s="1"/>
  <c r="G138" i="15"/>
  <c r="AC138" i="15"/>
  <c r="H139" i="15"/>
  <c r="J139" i="15" l="1"/>
  <c r="AG138" i="15"/>
  <c r="C139" i="15" s="1"/>
  <c r="AF138" i="15"/>
  <c r="AI138" i="15"/>
  <c r="AD138" i="15"/>
  <c r="AE138" i="15" s="1"/>
  <c r="T138" i="15"/>
  <c r="K139" i="15"/>
  <c r="AK138" i="15" l="1"/>
  <c r="AJ138" i="15"/>
  <c r="AL138" i="15"/>
  <c r="B139" i="15"/>
  <c r="AH138" i="15"/>
  <c r="D139" i="15" s="1"/>
  <c r="O139" i="15"/>
  <c r="I139" i="15" l="1"/>
  <c r="L139" i="15"/>
  <c r="M139" i="15" s="1"/>
  <c r="U139" i="15"/>
  <c r="V139" i="15" s="1"/>
  <c r="E139" i="15"/>
  <c r="F139" i="15" l="1"/>
  <c r="W139" i="15"/>
  <c r="Y139" i="15"/>
  <c r="P139" i="15"/>
  <c r="N139" i="15"/>
  <c r="Z139" i="15"/>
  <c r="R139" i="15"/>
  <c r="X139" i="15" l="1"/>
  <c r="AA139" i="15" s="1"/>
  <c r="AB139" i="15" s="1"/>
  <c r="Q139" i="15"/>
  <c r="S139" i="15" s="1"/>
  <c r="G139" i="15"/>
  <c r="AC139" i="15"/>
  <c r="H140" i="15"/>
  <c r="J140" i="15" l="1"/>
  <c r="AF139" i="15"/>
  <c r="AI139" i="15"/>
  <c r="AD139" i="15"/>
  <c r="AE139" i="15" s="1"/>
  <c r="AG139" i="15"/>
  <c r="C140" i="15" s="1"/>
  <c r="T139" i="15"/>
  <c r="K140" i="15"/>
  <c r="AJ139" i="15" l="1"/>
  <c r="AL139" i="15"/>
  <c r="AK139" i="15"/>
  <c r="B140" i="15"/>
  <c r="AH139" i="15"/>
  <c r="D140" i="15" s="1"/>
  <c r="O140" i="15"/>
  <c r="I140" i="15" l="1"/>
  <c r="U140" i="15"/>
  <c r="V140" i="15" s="1"/>
  <c r="L140" i="15"/>
  <c r="M140" i="15" s="1"/>
  <c r="E140" i="15"/>
  <c r="F140" i="15" l="1"/>
  <c r="N140" i="15"/>
  <c r="P140" i="15"/>
  <c r="W140" i="15"/>
  <c r="Y140" i="15"/>
  <c r="Z140" i="15"/>
  <c r="R140" i="15"/>
  <c r="X140" i="15" l="1"/>
  <c r="AA140" i="15" s="1"/>
  <c r="AB140" i="15" s="1"/>
  <c r="Q140" i="15"/>
  <c r="S140" i="15" s="1"/>
  <c r="G140" i="15"/>
  <c r="H141" i="15"/>
  <c r="AC140" i="15"/>
  <c r="J141" i="15" l="1"/>
  <c r="AD140" i="15"/>
  <c r="AE140" i="15" s="1"/>
  <c r="AG140" i="15"/>
  <c r="C141" i="15" s="1"/>
  <c r="AF140" i="15"/>
  <c r="AI140" i="15"/>
  <c r="T140" i="15"/>
  <c r="K141" i="15"/>
  <c r="B141" i="15" l="1"/>
  <c r="AH140" i="15"/>
  <c r="D141" i="15" s="1"/>
  <c r="AK140" i="15"/>
  <c r="AJ140" i="15"/>
  <c r="AL140" i="15"/>
  <c r="O141" i="15"/>
  <c r="L141" i="15" l="1"/>
  <c r="M141" i="15" s="1"/>
  <c r="U141" i="15"/>
  <c r="V141" i="15" s="1"/>
  <c r="I141" i="15"/>
  <c r="E141" i="15"/>
  <c r="F141" i="15" l="1"/>
  <c r="W141" i="15"/>
  <c r="Y141" i="15"/>
  <c r="P141" i="15"/>
  <c r="N141" i="15"/>
  <c r="Z141" i="15"/>
  <c r="R141" i="15"/>
  <c r="X141" i="15" l="1"/>
  <c r="AA141" i="15" s="1"/>
  <c r="AB141" i="15" s="1"/>
  <c r="Q141" i="15"/>
  <c r="S141" i="15" s="1"/>
  <c r="G141" i="15"/>
  <c r="AC141" i="15"/>
  <c r="H142" i="15"/>
  <c r="J142" i="15" l="1"/>
  <c r="AF141" i="15"/>
  <c r="AG141" i="15"/>
  <c r="C142" i="15" s="1"/>
  <c r="AI141" i="15"/>
  <c r="AD141" i="15"/>
  <c r="AE141" i="15" s="1"/>
  <c r="T141" i="15"/>
  <c r="K142" i="15"/>
  <c r="AL141" i="15" l="1"/>
  <c r="AK141" i="15"/>
  <c r="AJ141" i="15"/>
  <c r="AH141" i="15"/>
  <c r="D142" i="15" s="1"/>
  <c r="B142" i="15"/>
  <c r="O142" i="15"/>
  <c r="U142" i="15" l="1"/>
  <c r="V142" i="15" s="1"/>
  <c r="L142" i="15"/>
  <c r="M142" i="15" s="1"/>
  <c r="I142" i="15"/>
  <c r="E142" i="15"/>
  <c r="F142" i="15" l="1"/>
  <c r="P142" i="15"/>
  <c r="N142" i="15"/>
  <c r="W142" i="15"/>
  <c r="Y142" i="15"/>
  <c r="Z142" i="15"/>
  <c r="R142" i="15"/>
  <c r="X142" i="15" l="1"/>
  <c r="AA142" i="15" s="1"/>
  <c r="AB142" i="15" s="1"/>
  <c r="Q142" i="15"/>
  <c r="S142" i="15" s="1"/>
  <c r="G142" i="15"/>
  <c r="AC142" i="15"/>
  <c r="H143" i="15"/>
  <c r="J143" i="15" l="1"/>
  <c r="AG142" i="15"/>
  <c r="C143" i="15" s="1"/>
  <c r="AF142" i="15"/>
  <c r="AI142" i="15"/>
  <c r="AD142" i="15"/>
  <c r="AE142" i="15" s="1"/>
  <c r="T142" i="15"/>
  <c r="K143" i="15"/>
  <c r="AH142" i="15" l="1"/>
  <c r="D143" i="15" s="1"/>
  <c r="B143" i="15"/>
  <c r="AJ142" i="15"/>
  <c r="AL142" i="15"/>
  <c r="AK142" i="15"/>
  <c r="O143" i="15"/>
  <c r="I143" i="15" l="1"/>
  <c r="U143" i="15"/>
  <c r="V143" i="15" s="1"/>
  <c r="L143" i="15"/>
  <c r="M143" i="15" s="1"/>
  <c r="E143" i="15"/>
  <c r="F143" i="15" l="1"/>
  <c r="N143" i="15"/>
  <c r="Q143" i="15" s="1"/>
  <c r="P143" i="15"/>
  <c r="Y143" i="15"/>
  <c r="W143" i="15"/>
  <c r="X143" i="15" s="1"/>
  <c r="R143" i="15"/>
  <c r="Z143" i="15"/>
  <c r="S143" i="15" l="1"/>
  <c r="AA143" i="15"/>
  <c r="AB143" i="15" s="1"/>
  <c r="G143" i="15"/>
  <c r="H144" i="15"/>
  <c r="AC143" i="15"/>
  <c r="J144" i="15" l="1"/>
  <c r="AD143" i="15"/>
  <c r="AE143" i="15" s="1"/>
  <c r="AG143" i="15"/>
  <c r="C144" i="15" s="1"/>
  <c r="AF143" i="15"/>
  <c r="AI143" i="15"/>
  <c r="T143" i="15"/>
  <c r="K144" i="15"/>
  <c r="B144" i="15" l="1"/>
  <c r="AH143" i="15"/>
  <c r="D144" i="15" s="1"/>
  <c r="AK143" i="15"/>
  <c r="AJ143" i="15"/>
  <c r="AL143" i="15"/>
  <c r="O144" i="15"/>
  <c r="L144" i="15" l="1"/>
  <c r="M144" i="15" s="1"/>
  <c r="U144" i="15"/>
  <c r="V144" i="15" s="1"/>
  <c r="I144" i="15"/>
  <c r="E144" i="15"/>
  <c r="F144" i="15" l="1"/>
  <c r="Y144" i="15"/>
  <c r="W144" i="15"/>
  <c r="N144" i="15"/>
  <c r="P144" i="15"/>
  <c r="Z144" i="15"/>
  <c r="R144" i="15"/>
  <c r="X144" i="15" l="1"/>
  <c r="AA144" i="15" s="1"/>
  <c r="AB144" i="15" s="1"/>
  <c r="Q144" i="15"/>
  <c r="S144" i="15" s="1"/>
  <c r="G144" i="15"/>
  <c r="AC144" i="15"/>
  <c r="H145" i="15"/>
  <c r="J145" i="15" l="1"/>
  <c r="AF144" i="15"/>
  <c r="AI144" i="15"/>
  <c r="AD144" i="15"/>
  <c r="AE144" i="15" s="1"/>
  <c r="AG144" i="15"/>
  <c r="C145" i="15" s="1"/>
  <c r="T144" i="15"/>
  <c r="K145" i="15"/>
  <c r="AK144" i="15" l="1"/>
  <c r="AJ144" i="15"/>
  <c r="AL144" i="15"/>
  <c r="AH144" i="15"/>
  <c r="D145" i="15" s="1"/>
  <c r="B145" i="15"/>
  <c r="O145" i="15"/>
  <c r="L145" i="15" l="1"/>
  <c r="M145" i="15" s="1"/>
  <c r="U145" i="15"/>
  <c r="V145" i="15" s="1"/>
  <c r="I145" i="15"/>
  <c r="E145" i="15"/>
  <c r="F145" i="15" l="1"/>
  <c r="Y145" i="15"/>
  <c r="W145" i="15"/>
  <c r="P145" i="15"/>
  <c r="N145" i="15"/>
  <c r="R145" i="15"/>
  <c r="Z145" i="15"/>
  <c r="X145" i="15" l="1"/>
  <c r="AA145" i="15" s="1"/>
  <c r="AB145" i="15" s="1"/>
  <c r="Q145" i="15"/>
  <c r="S145" i="15" s="1"/>
  <c r="G145" i="15"/>
  <c r="AC145" i="15"/>
  <c r="H146" i="15"/>
  <c r="J146" i="15" l="1"/>
  <c r="AD145" i="15"/>
  <c r="AE145" i="15" s="1"/>
  <c r="AG145" i="15"/>
  <c r="C146" i="15" s="1"/>
  <c r="AF145" i="15"/>
  <c r="AI145" i="15"/>
  <c r="T145" i="15"/>
  <c r="K146" i="15"/>
  <c r="B146" i="15" l="1"/>
  <c r="AH145" i="15"/>
  <c r="D146" i="15" s="1"/>
  <c r="AK145" i="15"/>
  <c r="AJ145" i="15"/>
  <c r="AL145" i="15"/>
  <c r="O146" i="15"/>
  <c r="L146" i="15" l="1"/>
  <c r="M146" i="15" s="1"/>
  <c r="U146" i="15"/>
  <c r="V146" i="15" s="1"/>
  <c r="I146" i="15"/>
  <c r="E146" i="15"/>
  <c r="F146" i="15" l="1"/>
  <c r="W146" i="15"/>
  <c r="Y146" i="15"/>
  <c r="N146" i="15"/>
  <c r="P146" i="15"/>
  <c r="R146" i="15"/>
  <c r="Z146" i="15"/>
  <c r="X146" i="15" l="1"/>
  <c r="AA146" i="15" s="1"/>
  <c r="AB146" i="15" s="1"/>
  <c r="Q146" i="15"/>
  <c r="S146" i="15" s="1"/>
  <c r="G146" i="15"/>
  <c r="AC146" i="15"/>
  <c r="H147" i="15"/>
  <c r="J147" i="15" l="1"/>
  <c r="AF146" i="15"/>
  <c r="AI146" i="15"/>
  <c r="AG146" i="15"/>
  <c r="C147" i="15" s="1"/>
  <c r="AD146" i="15"/>
  <c r="AE146" i="15" s="1"/>
  <c r="T146" i="15"/>
  <c r="K147" i="15"/>
  <c r="AJ146" i="15" l="1"/>
  <c r="AL146" i="15"/>
  <c r="AK146" i="15"/>
  <c r="B147" i="15"/>
  <c r="AH146" i="15"/>
  <c r="D147" i="15" s="1"/>
  <c r="O147" i="15"/>
  <c r="I147" i="15" l="1"/>
  <c r="L147" i="15"/>
  <c r="M147" i="15" s="1"/>
  <c r="U147" i="15"/>
  <c r="V147" i="15" s="1"/>
  <c r="E147" i="15"/>
  <c r="F147" i="15" l="1"/>
  <c r="W147" i="15"/>
  <c r="Y147" i="15"/>
  <c r="P147" i="15"/>
  <c r="N147" i="15"/>
  <c r="Z147" i="15"/>
  <c r="R147" i="15"/>
  <c r="X147" i="15" l="1"/>
  <c r="AA147" i="15" s="1"/>
  <c r="AB147" i="15" s="1"/>
  <c r="Q147" i="15"/>
  <c r="S147" i="15" s="1"/>
  <c r="G147" i="15"/>
  <c r="AC147" i="15"/>
  <c r="H148" i="15"/>
  <c r="J148" i="15" l="1"/>
  <c r="AG147" i="15"/>
  <c r="C148" i="15" s="1"/>
  <c r="AF147" i="15"/>
  <c r="AI147" i="15"/>
  <c r="AD147" i="15"/>
  <c r="AE147" i="15" s="1"/>
  <c r="T147" i="15"/>
  <c r="K148" i="15"/>
  <c r="B148" i="15" l="1"/>
  <c r="AH147" i="15"/>
  <c r="D148" i="15" s="1"/>
  <c r="AL147" i="15"/>
  <c r="AJ147" i="15"/>
  <c r="AK147" i="15"/>
  <c r="O148" i="15"/>
  <c r="U148" i="15" l="1"/>
  <c r="V148" i="15" s="1"/>
  <c r="L148" i="15"/>
  <c r="M148" i="15" s="1"/>
  <c r="I148" i="15"/>
  <c r="E148" i="15"/>
  <c r="F148" i="15" l="1"/>
  <c r="P148" i="15"/>
  <c r="N148" i="15"/>
  <c r="Y148" i="15"/>
  <c r="W148" i="15"/>
  <c r="X148" i="15" s="1"/>
  <c r="R148" i="15"/>
  <c r="Z148" i="15"/>
  <c r="Q148" i="15" l="1"/>
  <c r="S148" i="15" s="1"/>
  <c r="T148" i="15" s="1"/>
  <c r="AA148" i="15"/>
  <c r="AB148" i="15" s="1"/>
  <c r="G148" i="15"/>
  <c r="AC148" i="15"/>
  <c r="H149" i="15"/>
  <c r="J149" i="15" l="1"/>
  <c r="AI148" i="15"/>
  <c r="AD148" i="15"/>
  <c r="AE148" i="15" s="1"/>
  <c r="AG148" i="15"/>
  <c r="C149" i="15" s="1"/>
  <c r="AF148" i="15"/>
  <c r="K149" i="15"/>
  <c r="AL148" i="15" l="1"/>
  <c r="AJ148" i="15"/>
  <c r="AK148" i="15"/>
  <c r="AH148" i="15"/>
  <c r="D149" i="15" s="1"/>
  <c r="B149" i="15"/>
  <c r="O149" i="15"/>
  <c r="U149" i="15" l="1"/>
  <c r="V149" i="15" s="1"/>
  <c r="L149" i="15"/>
  <c r="M149" i="15" s="1"/>
  <c r="I149" i="15"/>
  <c r="E149" i="15"/>
  <c r="F149" i="15" l="1"/>
  <c r="P149" i="15"/>
  <c r="N149" i="15"/>
  <c r="W149" i="15"/>
  <c r="Y149" i="15"/>
  <c r="R149" i="15"/>
  <c r="Z149" i="15"/>
  <c r="X149" i="15" l="1"/>
  <c r="AA149" i="15" s="1"/>
  <c r="AB149" i="15" s="1"/>
  <c r="Q149" i="15"/>
  <c r="S149" i="15" s="1"/>
  <c r="G149" i="15"/>
  <c r="H150" i="15"/>
  <c r="AC149" i="15"/>
  <c r="J150" i="15" l="1"/>
  <c r="AI149" i="15"/>
  <c r="AG149" i="15"/>
  <c r="C150" i="15" s="1"/>
  <c r="AD149" i="15"/>
  <c r="AE149" i="15" s="1"/>
  <c r="AF149" i="15"/>
  <c r="T149" i="15"/>
  <c r="K150" i="15"/>
  <c r="AJ149" i="15" l="1"/>
  <c r="AL149" i="15"/>
  <c r="AK149" i="15"/>
  <c r="B150" i="15"/>
  <c r="AH149" i="15"/>
  <c r="D150" i="15" s="1"/>
  <c r="O150" i="15"/>
  <c r="I150" i="15" l="1"/>
  <c r="L150" i="15"/>
  <c r="M150" i="15" s="1"/>
  <c r="U150" i="15"/>
  <c r="V150" i="15" s="1"/>
  <c r="E150" i="15"/>
  <c r="F150" i="15" l="1"/>
  <c r="Y150" i="15"/>
  <c r="W150" i="15"/>
  <c r="N150" i="15"/>
  <c r="P150" i="15"/>
  <c r="Z150" i="15"/>
  <c r="R150" i="15"/>
  <c r="X150" i="15" l="1"/>
  <c r="AA150" i="15" s="1"/>
  <c r="AB150" i="15" s="1"/>
  <c r="Q150" i="15"/>
  <c r="S150" i="15" s="1"/>
  <c r="T150" i="15" s="1"/>
  <c r="G150" i="15"/>
  <c r="AC150" i="15"/>
  <c r="H151" i="15"/>
  <c r="J151" i="15" l="1"/>
  <c r="AI150" i="15"/>
  <c r="AD150" i="15"/>
  <c r="AE150" i="15" s="1"/>
  <c r="AG150" i="15"/>
  <c r="C151" i="15" s="1"/>
  <c r="AF150" i="15"/>
  <c r="K151" i="15"/>
  <c r="AL150" i="15" l="1"/>
  <c r="AJ150" i="15"/>
  <c r="AK150" i="15"/>
  <c r="AH150" i="15"/>
  <c r="D151" i="15" s="1"/>
  <c r="B151" i="15"/>
  <c r="O151" i="15"/>
  <c r="U151" i="15" l="1"/>
  <c r="V151" i="15" s="1"/>
  <c r="L151" i="15"/>
  <c r="M151" i="15" s="1"/>
  <c r="I151" i="15"/>
  <c r="E151" i="15"/>
  <c r="F151" i="15" l="1"/>
  <c r="P151" i="15"/>
  <c r="N151" i="15"/>
  <c r="Y151" i="15"/>
  <c r="W151" i="15"/>
  <c r="R151" i="15"/>
  <c r="Z151" i="15"/>
  <c r="X151" i="15" l="1"/>
  <c r="AA151" i="15" s="1"/>
  <c r="AB151" i="15" s="1"/>
  <c r="Q151" i="15"/>
  <c r="S151" i="15" s="1"/>
  <c r="G151" i="15"/>
  <c r="AC151" i="15"/>
  <c r="H152" i="15"/>
  <c r="J152" i="15" l="1"/>
  <c r="AG151" i="15"/>
  <c r="C152" i="15" s="1"/>
  <c r="AF151" i="15"/>
  <c r="AI151" i="15"/>
  <c r="AD151" i="15"/>
  <c r="AE151" i="15" s="1"/>
  <c r="K152" i="15"/>
  <c r="T151" i="15"/>
  <c r="AL151" i="15" l="1"/>
  <c r="AJ151" i="15"/>
  <c r="AK151" i="15"/>
  <c r="B152" i="15"/>
  <c r="AH151" i="15"/>
  <c r="D152" i="15" s="1"/>
  <c r="O152" i="15"/>
  <c r="I152" i="15" l="1"/>
  <c r="U152" i="15"/>
  <c r="V152" i="15" s="1"/>
  <c r="L152" i="15"/>
  <c r="M152" i="15" s="1"/>
  <c r="E152" i="15"/>
  <c r="F152" i="15" l="1"/>
  <c r="N152" i="15"/>
  <c r="P152" i="15"/>
  <c r="Y152" i="15"/>
  <c r="W152" i="15"/>
  <c r="Z152" i="15"/>
  <c r="R152" i="15"/>
  <c r="X152" i="15" l="1"/>
  <c r="AA152" i="15" s="1"/>
  <c r="AB152" i="15" s="1"/>
  <c r="Q152" i="15"/>
  <c r="S152" i="15" s="1"/>
  <c r="G152" i="15"/>
  <c r="H153" i="15"/>
  <c r="AC152" i="15"/>
  <c r="J153" i="15" l="1"/>
  <c r="AI152" i="15"/>
  <c r="AD152" i="15"/>
  <c r="AE152" i="15" s="1"/>
  <c r="AF152" i="15"/>
  <c r="AG152" i="15"/>
  <c r="C153" i="15" s="1"/>
  <c r="K153" i="15"/>
  <c r="T152" i="15"/>
  <c r="AK152" i="15" l="1"/>
  <c r="AL152" i="15"/>
  <c r="AJ152" i="15"/>
  <c r="AH152" i="15"/>
  <c r="D153" i="15" s="1"/>
  <c r="B153" i="15"/>
  <c r="O153" i="15"/>
  <c r="L153" i="15" l="1"/>
  <c r="M153" i="15" s="1"/>
  <c r="U153" i="15"/>
  <c r="V153" i="15" s="1"/>
  <c r="I153" i="15"/>
  <c r="E153" i="15"/>
  <c r="F153" i="15" l="1"/>
  <c r="W153" i="15"/>
  <c r="Y153" i="15"/>
  <c r="P153" i="15"/>
  <c r="N153" i="15"/>
  <c r="Z153" i="15"/>
  <c r="R153" i="15"/>
  <c r="X153" i="15" l="1"/>
  <c r="AA153" i="15" s="1"/>
  <c r="AB153" i="15" s="1"/>
  <c r="Q153" i="15"/>
  <c r="S153" i="15" s="1"/>
  <c r="G153" i="15"/>
  <c r="H154" i="15"/>
  <c r="AC153" i="15"/>
  <c r="J154" i="15" l="1"/>
  <c r="AG153" i="15"/>
  <c r="C154" i="15" s="1"/>
  <c r="AF153" i="15"/>
  <c r="AI153" i="15"/>
  <c r="AD153" i="15"/>
  <c r="AE153" i="15" s="1"/>
  <c r="T153" i="15"/>
  <c r="K154" i="15"/>
  <c r="AK153" i="15" l="1"/>
  <c r="AL153" i="15"/>
  <c r="AJ153" i="15"/>
  <c r="B154" i="15"/>
  <c r="AH153" i="15"/>
  <c r="D154" i="15" s="1"/>
  <c r="O154" i="15"/>
  <c r="I154" i="15" l="1"/>
  <c r="U154" i="15"/>
  <c r="V154" i="15" s="1"/>
  <c r="L154" i="15"/>
  <c r="M154" i="15" s="1"/>
  <c r="E154" i="15"/>
  <c r="F154" i="15" l="1"/>
  <c r="P154" i="15"/>
  <c r="N154" i="15"/>
  <c r="W154" i="15"/>
  <c r="Y154" i="15"/>
  <c r="R154" i="15"/>
  <c r="Z154" i="15"/>
  <c r="X154" i="15" l="1"/>
  <c r="AA154" i="15" s="1"/>
  <c r="AB154" i="15" s="1"/>
  <c r="Q154" i="15"/>
  <c r="S154" i="15" s="1"/>
  <c r="G154" i="15"/>
  <c r="AC154" i="15"/>
  <c r="H155" i="15"/>
  <c r="J155" i="15" l="1"/>
  <c r="AI154" i="15"/>
  <c r="AD154" i="15"/>
  <c r="AE154" i="15" s="1"/>
  <c r="AG154" i="15"/>
  <c r="C155" i="15" s="1"/>
  <c r="AF154" i="15"/>
  <c r="T154" i="15"/>
  <c r="K155" i="15"/>
  <c r="AL154" i="15" l="1"/>
  <c r="AK154" i="15"/>
  <c r="AJ154" i="15"/>
  <c r="AH154" i="15"/>
  <c r="D155" i="15" s="1"/>
  <c r="B155" i="15"/>
  <c r="O155" i="15"/>
  <c r="U155" i="15" l="1"/>
  <c r="V155" i="15" s="1"/>
  <c r="L155" i="15"/>
  <c r="M155" i="15" s="1"/>
  <c r="I155" i="15"/>
  <c r="E155" i="15"/>
  <c r="F155" i="15" l="1"/>
  <c r="N155" i="15"/>
  <c r="P155" i="15"/>
  <c r="Y155" i="15"/>
  <c r="W155" i="15"/>
  <c r="Z155" i="15"/>
  <c r="R155" i="15"/>
  <c r="X155" i="15" l="1"/>
  <c r="AA155" i="15" s="1"/>
  <c r="AB155" i="15" s="1"/>
  <c r="Q155" i="15"/>
  <c r="S155" i="15" s="1"/>
  <c r="G155" i="15"/>
  <c r="AC155" i="15"/>
  <c r="H156" i="15"/>
  <c r="J156" i="15" l="1"/>
  <c r="AI155" i="15"/>
  <c r="AD155" i="15"/>
  <c r="AE155" i="15" s="1"/>
  <c r="AG155" i="15"/>
  <c r="C156" i="15" s="1"/>
  <c r="AF155" i="15"/>
  <c r="T155" i="15"/>
  <c r="K156" i="15"/>
  <c r="AL155" i="15" l="1"/>
  <c r="AK155" i="15"/>
  <c r="AJ155" i="15"/>
  <c r="B156" i="15"/>
  <c r="AH155" i="15"/>
  <c r="D156" i="15" s="1"/>
  <c r="O156" i="15"/>
  <c r="I156" i="15" l="1"/>
  <c r="L156" i="15"/>
  <c r="M156" i="15" s="1"/>
  <c r="U156" i="15"/>
  <c r="V156" i="15" s="1"/>
  <c r="E156" i="15"/>
  <c r="F156" i="15" l="1"/>
  <c r="P156" i="15"/>
  <c r="N156" i="15"/>
  <c r="W156" i="15"/>
  <c r="Y156" i="15"/>
  <c r="R156" i="15"/>
  <c r="Z156" i="15"/>
  <c r="X156" i="15" l="1"/>
  <c r="AA156" i="15" s="1"/>
  <c r="AB156" i="15" s="1"/>
  <c r="Q156" i="15"/>
  <c r="S156" i="15" s="1"/>
  <c r="G156" i="15"/>
  <c r="H157" i="15"/>
  <c r="AC156" i="15"/>
  <c r="J157" i="15" l="1"/>
  <c r="AD156" i="15"/>
  <c r="AE156" i="15" s="1"/>
  <c r="AI156" i="15"/>
  <c r="AG156" i="15"/>
  <c r="C157" i="15" s="1"/>
  <c r="AF156" i="15"/>
  <c r="T156" i="15"/>
  <c r="K157" i="15"/>
  <c r="AL156" i="15" l="1"/>
  <c r="AK156" i="15"/>
  <c r="AJ156" i="15"/>
  <c r="B157" i="15"/>
  <c r="AH156" i="15"/>
  <c r="D157" i="15" s="1"/>
  <c r="O157" i="15"/>
  <c r="I157" i="15" l="1"/>
  <c r="U157" i="15"/>
  <c r="V157" i="15" s="1"/>
  <c r="L157" i="15"/>
  <c r="M157" i="15" s="1"/>
  <c r="E157" i="15"/>
  <c r="F157" i="15" l="1"/>
  <c r="Y157" i="15"/>
  <c r="W157" i="15"/>
  <c r="N157" i="15"/>
  <c r="P157" i="15"/>
  <c r="Z157" i="15"/>
  <c r="R157" i="15"/>
  <c r="X157" i="15" l="1"/>
  <c r="AA157" i="15" s="1"/>
  <c r="AB157" i="15" s="1"/>
  <c r="Q157" i="15"/>
  <c r="S157" i="15" s="1"/>
  <c r="T157" i="15" s="1"/>
  <c r="G157" i="15"/>
  <c r="H158" i="15"/>
  <c r="AC157" i="15"/>
  <c r="J158" i="15" l="1"/>
  <c r="AD157" i="15"/>
  <c r="AE157" i="15" s="1"/>
  <c r="AG157" i="15"/>
  <c r="C158" i="15" s="1"/>
  <c r="AF157" i="15"/>
  <c r="AI157" i="15"/>
  <c r="K158" i="15"/>
  <c r="AH157" i="15" l="1"/>
  <c r="D158" i="15" s="1"/>
  <c r="B158" i="15"/>
  <c r="AJ157" i="15"/>
  <c r="AK157" i="15"/>
  <c r="AL157" i="15"/>
  <c r="O158" i="15"/>
  <c r="I158" i="15" l="1"/>
  <c r="U158" i="15"/>
  <c r="V158" i="15" s="1"/>
  <c r="L158" i="15"/>
  <c r="M158" i="15" s="1"/>
  <c r="E158" i="15"/>
  <c r="F158" i="15" l="1"/>
  <c r="N158" i="15"/>
  <c r="P158" i="15"/>
  <c r="W158" i="15"/>
  <c r="Y158" i="15"/>
  <c r="Z158" i="15"/>
  <c r="R158" i="15"/>
  <c r="X158" i="15" l="1"/>
  <c r="AA158" i="15" s="1"/>
  <c r="AB158" i="15" s="1"/>
  <c r="Q158" i="15"/>
  <c r="S158" i="15" s="1"/>
  <c r="G158" i="15"/>
  <c r="H159" i="15"/>
  <c r="AC158" i="15"/>
  <c r="J159" i="15" l="1"/>
  <c r="AF158" i="15"/>
  <c r="AD158" i="15"/>
  <c r="AE158" i="15" s="1"/>
  <c r="AG158" i="15"/>
  <c r="C159" i="15" s="1"/>
  <c r="AI158" i="15"/>
  <c r="T158" i="15"/>
  <c r="K159" i="15"/>
  <c r="B159" i="15" l="1"/>
  <c r="AH158" i="15"/>
  <c r="D159" i="15" s="1"/>
  <c r="AL158" i="15"/>
  <c r="AK158" i="15"/>
  <c r="AJ158" i="15"/>
  <c r="O159" i="15"/>
  <c r="L159" i="15" l="1"/>
  <c r="M159" i="15" s="1"/>
  <c r="U159" i="15"/>
  <c r="V159" i="15" s="1"/>
  <c r="I159" i="15"/>
  <c r="E159" i="15"/>
  <c r="F159" i="15" l="1"/>
  <c r="Y159" i="15"/>
  <c r="W159" i="15"/>
  <c r="P159" i="15"/>
  <c r="N159" i="15"/>
  <c r="Z159" i="15"/>
  <c r="R159" i="15"/>
  <c r="X159" i="15" l="1"/>
  <c r="AA159" i="15" s="1"/>
  <c r="AB159" i="15" s="1"/>
  <c r="Q159" i="15"/>
  <c r="S159" i="15" s="1"/>
  <c r="G159" i="15"/>
  <c r="AC159" i="15"/>
  <c r="H160" i="15"/>
  <c r="J160" i="15" l="1"/>
  <c r="AG159" i="15"/>
  <c r="C160" i="15" s="1"/>
  <c r="AI159" i="15"/>
  <c r="AD159" i="15"/>
  <c r="AE159" i="15" s="1"/>
  <c r="AF159" i="15"/>
  <c r="T159" i="15"/>
  <c r="K160" i="15"/>
  <c r="AL159" i="15" l="1"/>
  <c r="AJ159" i="15"/>
  <c r="AK159" i="15"/>
  <c r="B160" i="15"/>
  <c r="AH159" i="15"/>
  <c r="D160" i="15" s="1"/>
  <c r="O160" i="15"/>
  <c r="I160" i="15" l="1"/>
  <c r="U160" i="15"/>
  <c r="V160" i="15" s="1"/>
  <c r="L160" i="15"/>
  <c r="M160" i="15" s="1"/>
  <c r="E160" i="15"/>
  <c r="F160" i="15" l="1"/>
  <c r="P160" i="15"/>
  <c r="N160" i="15"/>
  <c r="Y160" i="15"/>
  <c r="W160" i="15"/>
  <c r="Z160" i="15"/>
  <c r="R160" i="15"/>
  <c r="X160" i="15" l="1"/>
  <c r="AA160" i="15" s="1"/>
  <c r="AB160" i="15" s="1"/>
  <c r="Q160" i="15"/>
  <c r="S160" i="15" s="1"/>
  <c r="G160" i="15"/>
  <c r="AC160" i="15"/>
  <c r="H161" i="15"/>
  <c r="J161" i="15" l="1"/>
  <c r="AD160" i="15"/>
  <c r="AE160" i="15" s="1"/>
  <c r="AG160" i="15"/>
  <c r="C161" i="15" s="1"/>
  <c r="AF160" i="15"/>
  <c r="AI160" i="15"/>
  <c r="T160" i="15"/>
  <c r="K161" i="15"/>
  <c r="AH160" i="15" l="1"/>
  <c r="D161" i="15" s="1"/>
  <c r="B161" i="15"/>
  <c r="AK160" i="15"/>
  <c r="AJ160" i="15"/>
  <c r="AL160" i="15"/>
  <c r="O161" i="15"/>
  <c r="I161" i="15" l="1"/>
  <c r="U161" i="15"/>
  <c r="V161" i="15" s="1"/>
  <c r="L161" i="15"/>
  <c r="M161" i="15" s="1"/>
  <c r="E161" i="15"/>
  <c r="F161" i="15" l="1"/>
  <c r="Y161" i="15"/>
  <c r="W161" i="15"/>
  <c r="N161" i="15"/>
  <c r="Q161" i="15" s="1"/>
  <c r="P161" i="15"/>
  <c r="Z161" i="15"/>
  <c r="R161" i="15"/>
  <c r="X161" i="15" l="1"/>
  <c r="AA161" i="15" s="1"/>
  <c r="AB161" i="15" s="1"/>
  <c r="S161" i="15"/>
  <c r="G161" i="15"/>
  <c r="AC161" i="15"/>
  <c r="H162" i="15"/>
  <c r="J162" i="15" l="1"/>
  <c r="AF161" i="15"/>
  <c r="AI161" i="15"/>
  <c r="AD161" i="15"/>
  <c r="AE161" i="15" s="1"/>
  <c r="AG161" i="15"/>
  <c r="C162" i="15" s="1"/>
  <c r="T161" i="15"/>
  <c r="K162" i="15"/>
  <c r="AL161" i="15" l="1"/>
  <c r="AJ161" i="15"/>
  <c r="AK161" i="15"/>
  <c r="AH161" i="15"/>
  <c r="D162" i="15" s="1"/>
  <c r="B162" i="15"/>
  <c r="O162" i="15"/>
  <c r="L162" i="15" l="1"/>
  <c r="M162" i="15" s="1"/>
  <c r="U162" i="15"/>
  <c r="V162" i="15" s="1"/>
  <c r="I162" i="15"/>
  <c r="E162" i="15"/>
  <c r="F162" i="15" l="1"/>
  <c r="Y162" i="15"/>
  <c r="W162" i="15"/>
  <c r="N162" i="15"/>
  <c r="P162" i="15"/>
  <c r="R162" i="15"/>
  <c r="Z162" i="15"/>
  <c r="X162" i="15" l="1"/>
  <c r="AA162" i="15" s="1"/>
  <c r="AB162" i="15" s="1"/>
  <c r="Q162" i="15"/>
  <c r="S162" i="15" s="1"/>
  <c r="G162" i="15"/>
  <c r="AC162" i="15"/>
  <c r="H163" i="15"/>
  <c r="J163" i="15" l="1"/>
  <c r="AG162" i="15"/>
  <c r="C163" i="15" s="1"/>
  <c r="AF162" i="15"/>
  <c r="AI162" i="15"/>
  <c r="AD162" i="15"/>
  <c r="AE162" i="15" s="1"/>
  <c r="K163" i="15"/>
  <c r="T162" i="15"/>
  <c r="AL162" i="15" l="1"/>
  <c r="AK162" i="15"/>
  <c r="AJ162" i="15"/>
  <c r="AH162" i="15"/>
  <c r="D163" i="15" s="1"/>
  <c r="B163" i="15"/>
  <c r="O163" i="15"/>
  <c r="U163" i="15" l="1"/>
  <c r="V163" i="15" s="1"/>
  <c r="L163" i="15"/>
  <c r="M163" i="15" s="1"/>
  <c r="I163" i="15"/>
  <c r="E163" i="15"/>
  <c r="F163" i="15" l="1"/>
  <c r="N163" i="15"/>
  <c r="P163" i="15"/>
  <c r="Y163" i="15"/>
  <c r="W163" i="15"/>
  <c r="X163" i="15" s="1"/>
  <c r="R163" i="15"/>
  <c r="Z163" i="15"/>
  <c r="Q163" i="15" l="1"/>
  <c r="S163" i="15" s="1"/>
  <c r="AA163" i="15"/>
  <c r="AB163" i="15" s="1"/>
  <c r="G163" i="15"/>
  <c r="AC163" i="15"/>
  <c r="H164" i="15"/>
  <c r="J164" i="15" l="1"/>
  <c r="AI163" i="15"/>
  <c r="AG163" i="15"/>
  <c r="C164" i="15" s="1"/>
  <c r="AD163" i="15"/>
  <c r="AE163" i="15" s="1"/>
  <c r="AF163" i="15"/>
  <c r="T163" i="15"/>
  <c r="K164" i="15"/>
  <c r="AL163" i="15" l="1"/>
  <c r="AJ163" i="15"/>
  <c r="AK163" i="15"/>
  <c r="AH163" i="15"/>
  <c r="D164" i="15" s="1"/>
  <c r="B164" i="15"/>
  <c r="O164" i="15"/>
  <c r="L164" i="15" l="1"/>
  <c r="M164" i="15" s="1"/>
  <c r="U164" i="15"/>
  <c r="V164" i="15" s="1"/>
  <c r="I164" i="15"/>
  <c r="E164" i="15"/>
  <c r="F164" i="15" l="1"/>
  <c r="W164" i="15"/>
  <c r="Y164" i="15"/>
  <c r="P164" i="15"/>
  <c r="N164" i="15"/>
  <c r="R164" i="15"/>
  <c r="Z164" i="15"/>
  <c r="X164" i="15" l="1"/>
  <c r="AA164" i="15" s="1"/>
  <c r="AB164" i="15" s="1"/>
  <c r="Q164" i="15"/>
  <c r="S164" i="15" s="1"/>
  <c r="G164" i="15"/>
  <c r="H165" i="15"/>
  <c r="AC164" i="15"/>
  <c r="J165" i="15" l="1"/>
  <c r="AI164" i="15"/>
  <c r="AG164" i="15"/>
  <c r="C165" i="15" s="1"/>
  <c r="AF164" i="15"/>
  <c r="AD164" i="15"/>
  <c r="AE164" i="15" s="1"/>
  <c r="T164" i="15"/>
  <c r="K165" i="15"/>
  <c r="AH164" i="15" l="1"/>
  <c r="D165" i="15" s="1"/>
  <c r="B165" i="15"/>
  <c r="AL164" i="15"/>
  <c r="AJ164" i="15"/>
  <c r="AK164" i="15"/>
  <c r="O165" i="15"/>
  <c r="I165" i="15" l="1"/>
  <c r="L165" i="15"/>
  <c r="M165" i="15" s="1"/>
  <c r="U165" i="15"/>
  <c r="V165" i="15" s="1"/>
  <c r="E165" i="15"/>
  <c r="F165" i="15" l="1"/>
  <c r="Y165" i="15"/>
  <c r="W165" i="15"/>
  <c r="N165" i="15"/>
  <c r="P165" i="15"/>
  <c r="Z165" i="15"/>
  <c r="R165" i="15"/>
  <c r="X165" i="15" l="1"/>
  <c r="AA165" i="15" s="1"/>
  <c r="AB165" i="15" s="1"/>
  <c r="Q165" i="15"/>
  <c r="S165" i="15" s="1"/>
  <c r="G165" i="15"/>
  <c r="AC165" i="15"/>
  <c r="H166" i="15"/>
  <c r="J166" i="15" l="1"/>
  <c r="AI165" i="15"/>
  <c r="AD165" i="15"/>
  <c r="AE165" i="15" s="1"/>
  <c r="AG165" i="15"/>
  <c r="C166" i="15" s="1"/>
  <c r="AF165" i="15"/>
  <c r="T165" i="15"/>
  <c r="K166" i="15"/>
  <c r="AK165" i="15" l="1"/>
  <c r="AL165" i="15"/>
  <c r="AJ165" i="15"/>
  <c r="B166" i="15"/>
  <c r="AH165" i="15"/>
  <c r="D166" i="15" s="1"/>
  <c r="O166" i="15"/>
  <c r="I166" i="15" l="1"/>
  <c r="U166" i="15"/>
  <c r="V166" i="15" s="1"/>
  <c r="L166" i="15"/>
  <c r="M166" i="15" s="1"/>
  <c r="E166" i="15"/>
  <c r="F166" i="15" l="1"/>
  <c r="N166" i="15"/>
  <c r="P166" i="15"/>
  <c r="Y166" i="15"/>
  <c r="W166" i="15"/>
  <c r="X166" i="15" s="1"/>
  <c r="R166" i="15"/>
  <c r="Z166" i="15"/>
  <c r="G166" i="15" l="1"/>
  <c r="Q166" i="15"/>
  <c r="S166" i="15" s="1"/>
  <c r="AA166" i="15"/>
  <c r="AB166" i="15" s="1"/>
  <c r="H167" i="15"/>
  <c r="AC166" i="15"/>
  <c r="J167" i="15" l="1"/>
  <c r="AF166" i="15"/>
  <c r="AG166" i="15"/>
  <c r="C167" i="15" s="1"/>
  <c r="AI166" i="15"/>
  <c r="AD166" i="15"/>
  <c r="AE166" i="15" s="1"/>
  <c r="T166" i="15"/>
  <c r="K167" i="15"/>
  <c r="AK166" i="15" l="1"/>
  <c r="AL166" i="15"/>
  <c r="AJ166" i="15"/>
  <c r="AH166" i="15"/>
  <c r="D167" i="15" s="1"/>
  <c r="B167" i="15"/>
  <c r="O167" i="15"/>
  <c r="U167" i="15" l="1"/>
  <c r="V167" i="15" s="1"/>
  <c r="L167" i="15"/>
  <c r="M167" i="15" s="1"/>
  <c r="I167" i="15"/>
  <c r="E167" i="15"/>
  <c r="F167" i="15" l="1"/>
  <c r="N167" i="15"/>
  <c r="P167" i="15"/>
  <c r="W167" i="15"/>
  <c r="Y167" i="15"/>
  <c r="R167" i="15"/>
  <c r="Z167" i="15"/>
  <c r="X167" i="15" l="1"/>
  <c r="AA167" i="15" s="1"/>
  <c r="AB167" i="15" s="1"/>
  <c r="Q167" i="15"/>
  <c r="S167" i="15" s="1"/>
  <c r="G167" i="15"/>
  <c r="AC167" i="15"/>
  <c r="H168" i="15"/>
  <c r="J168" i="15" l="1"/>
  <c r="AF167" i="15"/>
  <c r="AI167" i="15"/>
  <c r="AG167" i="15"/>
  <c r="C168" i="15" s="1"/>
  <c r="AD167" i="15"/>
  <c r="AE167" i="15" s="1"/>
  <c r="T167" i="15"/>
  <c r="K168" i="15"/>
  <c r="AK167" i="15" l="1"/>
  <c r="AJ167" i="15"/>
  <c r="AL167" i="15"/>
  <c r="B168" i="15"/>
  <c r="AH167" i="15"/>
  <c r="D168" i="15" s="1"/>
  <c r="O168" i="15"/>
  <c r="I168" i="15" l="1"/>
  <c r="U168" i="15"/>
  <c r="V168" i="15" s="1"/>
  <c r="L168" i="15"/>
  <c r="M168" i="15" s="1"/>
  <c r="E168" i="15"/>
  <c r="F168" i="15" l="1"/>
  <c r="N168" i="15"/>
  <c r="P168" i="15"/>
  <c r="Y168" i="15"/>
  <c r="W168" i="15"/>
  <c r="X168" i="15" s="1"/>
  <c r="R168" i="15"/>
  <c r="Z168" i="15"/>
  <c r="Q168" i="15" l="1"/>
  <c r="S168" i="15" s="1"/>
  <c r="AA168" i="15"/>
  <c r="AB168" i="15" s="1"/>
  <c r="G168" i="15"/>
  <c r="H169" i="15"/>
  <c r="AC168" i="15"/>
  <c r="J169" i="15" l="1"/>
  <c r="AI168" i="15"/>
  <c r="AD168" i="15"/>
  <c r="AE168" i="15" s="1"/>
  <c r="AG168" i="15"/>
  <c r="C169" i="15" s="1"/>
  <c r="AF168" i="15"/>
  <c r="K169" i="15"/>
  <c r="T168" i="15"/>
  <c r="AK168" i="15" l="1"/>
  <c r="AJ168" i="15"/>
  <c r="AL168" i="15"/>
  <c r="AH168" i="15"/>
  <c r="D169" i="15" s="1"/>
  <c r="B169" i="15"/>
  <c r="O169" i="15"/>
  <c r="L169" i="15" l="1"/>
  <c r="M169" i="15" s="1"/>
  <c r="U169" i="15"/>
  <c r="V169" i="15" s="1"/>
  <c r="I169" i="15"/>
  <c r="E169" i="15"/>
  <c r="F169" i="15" l="1"/>
  <c r="Y169" i="15"/>
  <c r="W169" i="15"/>
  <c r="N169" i="15"/>
  <c r="P169" i="15"/>
  <c r="R169" i="15"/>
  <c r="Z169" i="15"/>
  <c r="X169" i="15" l="1"/>
  <c r="AA169" i="15" s="1"/>
  <c r="AB169" i="15" s="1"/>
  <c r="Q169" i="15"/>
  <c r="S169" i="15" s="1"/>
  <c r="G169" i="15"/>
  <c r="AC169" i="15"/>
  <c r="H170" i="15"/>
  <c r="J170" i="15" l="1"/>
  <c r="AG169" i="15"/>
  <c r="C170" i="15" s="1"/>
  <c r="AI169" i="15"/>
  <c r="AF169" i="15"/>
  <c r="AD169" i="15"/>
  <c r="AE169" i="15" s="1"/>
  <c r="K170" i="15"/>
  <c r="T169" i="15"/>
  <c r="AH169" i="15" l="1"/>
  <c r="D170" i="15" s="1"/>
  <c r="B170" i="15"/>
  <c r="AJ169" i="15"/>
  <c r="AL169" i="15"/>
  <c r="AK169" i="15"/>
  <c r="O170" i="15"/>
  <c r="I170" i="15" l="1"/>
  <c r="L170" i="15"/>
  <c r="M170" i="15" s="1"/>
  <c r="U170" i="15"/>
  <c r="V170" i="15" s="1"/>
  <c r="E170" i="15"/>
  <c r="F170" i="15" l="1"/>
  <c r="W170" i="15"/>
  <c r="Y170" i="15"/>
  <c r="N170" i="15"/>
  <c r="P170" i="15"/>
  <c r="Z170" i="15"/>
  <c r="R170" i="15"/>
  <c r="X170" i="15" l="1"/>
  <c r="AA170" i="15" s="1"/>
  <c r="AB170" i="15" s="1"/>
  <c r="Q170" i="15"/>
  <c r="S170" i="15" s="1"/>
  <c r="G170" i="15"/>
  <c r="AC170" i="15"/>
  <c r="H171" i="15"/>
  <c r="J171" i="15" l="1"/>
  <c r="AG170" i="15"/>
  <c r="C171" i="15" s="1"/>
  <c r="AI170" i="15"/>
  <c r="AD170" i="15"/>
  <c r="AE170" i="15" s="1"/>
  <c r="AF170" i="15"/>
  <c r="K171" i="15"/>
  <c r="T170" i="15"/>
  <c r="AJ170" i="15" l="1"/>
  <c r="AK170" i="15"/>
  <c r="AL170" i="15"/>
  <c r="B171" i="15"/>
  <c r="AH170" i="15"/>
  <c r="D171" i="15" s="1"/>
  <c r="O171" i="15"/>
  <c r="I171" i="15" l="1"/>
  <c r="U171" i="15"/>
  <c r="V171" i="15" s="1"/>
  <c r="L171" i="15"/>
  <c r="M171" i="15" s="1"/>
  <c r="E171" i="15"/>
  <c r="F171" i="15" l="1"/>
  <c r="W171" i="15"/>
  <c r="Y171" i="15"/>
  <c r="N171" i="15"/>
  <c r="P171" i="15"/>
  <c r="R171" i="15"/>
  <c r="Z171" i="15"/>
  <c r="X171" i="15" l="1"/>
  <c r="AA171" i="15" s="1"/>
  <c r="AB171" i="15" s="1"/>
  <c r="Q171" i="15"/>
  <c r="S171" i="15" s="1"/>
  <c r="T171" i="15" s="1"/>
  <c r="G171" i="15"/>
  <c r="AC171" i="15"/>
  <c r="H172" i="15"/>
  <c r="J172" i="15" l="1"/>
  <c r="AD171" i="15"/>
  <c r="AE171" i="15" s="1"/>
  <c r="AF171" i="15"/>
  <c r="AG171" i="15"/>
  <c r="C172" i="15" s="1"/>
  <c r="AI171" i="15"/>
  <c r="K172" i="15"/>
  <c r="B172" i="15" l="1"/>
  <c r="AH171" i="15"/>
  <c r="D172" i="15" s="1"/>
  <c r="AK171" i="15"/>
  <c r="AL171" i="15"/>
  <c r="AJ171" i="15"/>
  <c r="O172" i="15"/>
  <c r="U172" i="15" l="1"/>
  <c r="V172" i="15" s="1"/>
  <c r="L172" i="15"/>
  <c r="M172" i="15" s="1"/>
  <c r="I172" i="15"/>
  <c r="E172" i="15"/>
  <c r="F172" i="15" l="1"/>
  <c r="P172" i="15"/>
  <c r="N172" i="15"/>
  <c r="Y172" i="15"/>
  <c r="W172" i="15"/>
  <c r="Z172" i="15"/>
  <c r="R172" i="15"/>
  <c r="X172" i="15" l="1"/>
  <c r="AA172" i="15" s="1"/>
  <c r="AB172" i="15" s="1"/>
  <c r="Q172" i="15"/>
  <c r="S172" i="15" s="1"/>
  <c r="G172" i="15"/>
  <c r="AC172" i="15"/>
  <c r="H173" i="15"/>
  <c r="J173" i="15" l="1"/>
  <c r="AI172" i="15"/>
  <c r="AF172" i="15"/>
  <c r="AD172" i="15"/>
  <c r="AE172" i="15" s="1"/>
  <c r="AG172" i="15"/>
  <c r="C173" i="15" s="1"/>
  <c r="T172" i="15"/>
  <c r="K173" i="15"/>
  <c r="B173" i="15" l="1"/>
  <c r="AH172" i="15"/>
  <c r="D173" i="15" s="1"/>
  <c r="AJ172" i="15"/>
  <c r="AK172" i="15"/>
  <c r="AL172" i="15"/>
  <c r="O173" i="15"/>
  <c r="U173" i="15" l="1"/>
  <c r="V173" i="15" s="1"/>
  <c r="L173" i="15"/>
  <c r="M173" i="15" s="1"/>
  <c r="I173" i="15"/>
  <c r="E173" i="15"/>
  <c r="F173" i="15" l="1"/>
  <c r="P173" i="15"/>
  <c r="N173" i="15"/>
  <c r="W173" i="15"/>
  <c r="Y173" i="15"/>
  <c r="Z173" i="15"/>
  <c r="R173" i="15"/>
  <c r="X173" i="15" l="1"/>
  <c r="AA173" i="15" s="1"/>
  <c r="AB173" i="15" s="1"/>
  <c r="Q173" i="15"/>
  <c r="S173" i="15" s="1"/>
  <c r="G173" i="15"/>
  <c r="H174" i="15"/>
  <c r="AC173" i="15"/>
  <c r="J174" i="15" l="1"/>
  <c r="AG173" i="15"/>
  <c r="C174" i="15" s="1"/>
  <c r="AF173" i="15"/>
  <c r="AI173" i="15"/>
  <c r="AD173" i="15"/>
  <c r="AE173" i="15" s="1"/>
  <c r="T173" i="15"/>
  <c r="K174" i="15"/>
  <c r="AH173" i="15" l="1"/>
  <c r="D174" i="15" s="1"/>
  <c r="B174" i="15"/>
  <c r="AK173" i="15"/>
  <c r="AL173" i="15"/>
  <c r="AJ173" i="15"/>
  <c r="O174" i="15"/>
  <c r="I174" i="15" l="1"/>
  <c r="U174" i="15"/>
  <c r="V174" i="15" s="1"/>
  <c r="L174" i="15"/>
  <c r="M174" i="15" s="1"/>
  <c r="E174" i="15"/>
  <c r="F174" i="15" l="1"/>
  <c r="P174" i="15"/>
  <c r="N174" i="15"/>
  <c r="W174" i="15"/>
  <c r="Y174" i="15"/>
  <c r="R174" i="15"/>
  <c r="Z174" i="15"/>
  <c r="X174" i="15" l="1"/>
  <c r="AA174" i="15" s="1"/>
  <c r="AB174" i="15" s="1"/>
  <c r="Q174" i="15"/>
  <c r="S174" i="15" s="1"/>
  <c r="G174" i="15"/>
  <c r="H175" i="15"/>
  <c r="AC174" i="15"/>
  <c r="J175" i="15" l="1"/>
  <c r="AD174" i="15"/>
  <c r="AE174" i="15" s="1"/>
  <c r="AI174" i="15"/>
  <c r="AG174" i="15"/>
  <c r="C175" i="15" s="1"/>
  <c r="AF174" i="15"/>
  <c r="T174" i="15"/>
  <c r="K175" i="15"/>
  <c r="AJ174" i="15" l="1"/>
  <c r="AK174" i="15"/>
  <c r="AL174" i="15"/>
  <c r="AH174" i="15"/>
  <c r="D175" i="15" s="1"/>
  <c r="B175" i="15"/>
  <c r="O175" i="15"/>
  <c r="L175" i="15" l="1"/>
  <c r="M175" i="15" s="1"/>
  <c r="U175" i="15"/>
  <c r="V175" i="15" s="1"/>
  <c r="I175" i="15"/>
  <c r="E175" i="15"/>
  <c r="F175" i="15" l="1"/>
  <c r="W175" i="15"/>
  <c r="Y175" i="15"/>
  <c r="P175" i="15"/>
  <c r="N175" i="15"/>
  <c r="Z175" i="15"/>
  <c r="R175" i="15"/>
  <c r="X175" i="15" l="1"/>
  <c r="AA175" i="15" s="1"/>
  <c r="AB175" i="15" s="1"/>
  <c r="Q175" i="15"/>
  <c r="S175" i="15" s="1"/>
  <c r="G175" i="15"/>
  <c r="H176" i="15"/>
  <c r="AC175" i="15"/>
  <c r="J176" i="15" l="1"/>
  <c r="AI175" i="15"/>
  <c r="AG175" i="15"/>
  <c r="C176" i="15" s="1"/>
  <c r="AF175" i="15"/>
  <c r="AD175" i="15"/>
  <c r="AE175" i="15" s="1"/>
  <c r="T175" i="15"/>
  <c r="K176" i="15"/>
  <c r="AJ175" i="15" l="1"/>
  <c r="AK175" i="15"/>
  <c r="AL175" i="15"/>
  <c r="B176" i="15"/>
  <c r="AH175" i="15"/>
  <c r="D176" i="15" s="1"/>
  <c r="O176" i="15"/>
  <c r="I176" i="15" l="1"/>
  <c r="U176" i="15"/>
  <c r="V176" i="15" s="1"/>
  <c r="L176" i="15"/>
  <c r="M176" i="15" s="1"/>
  <c r="E176" i="15"/>
  <c r="F176" i="15" l="1"/>
  <c r="N176" i="15"/>
  <c r="P176" i="15"/>
  <c r="W176" i="15"/>
  <c r="Y176" i="15"/>
  <c r="Z176" i="15"/>
  <c r="R176" i="15"/>
  <c r="X176" i="15" l="1"/>
  <c r="AA176" i="15" s="1"/>
  <c r="AB176" i="15" s="1"/>
  <c r="Q176" i="15"/>
  <c r="S176" i="15" s="1"/>
  <c r="G176" i="15"/>
  <c r="H177" i="15"/>
  <c r="AC176" i="15"/>
  <c r="J177" i="15" l="1"/>
  <c r="AI176" i="15"/>
  <c r="AG176" i="15"/>
  <c r="C177" i="15" s="1"/>
  <c r="AD176" i="15"/>
  <c r="AE176" i="15" s="1"/>
  <c r="AF176" i="15"/>
  <c r="K177" i="15"/>
  <c r="T176" i="15"/>
  <c r="AJ176" i="15" l="1"/>
  <c r="AL176" i="15"/>
  <c r="AK176" i="15"/>
  <c r="AH176" i="15"/>
  <c r="D177" i="15" s="1"/>
  <c r="B177" i="15"/>
  <c r="O177" i="15"/>
  <c r="U177" i="15" l="1"/>
  <c r="V177" i="15" s="1"/>
  <c r="L177" i="15"/>
  <c r="M177" i="15" s="1"/>
  <c r="I177" i="15"/>
  <c r="E177" i="15"/>
  <c r="F177" i="15" l="1"/>
  <c r="N177" i="15"/>
  <c r="Q177" i="15" s="1"/>
  <c r="P177" i="15"/>
  <c r="Y177" i="15"/>
  <c r="W177" i="15"/>
  <c r="X177" i="15" s="1"/>
  <c r="Z177" i="15"/>
  <c r="R177" i="15"/>
  <c r="S177" i="15" l="1"/>
  <c r="AA177" i="15"/>
  <c r="AB177" i="15" s="1"/>
  <c r="G177" i="15"/>
  <c r="AC177" i="15"/>
  <c r="H178" i="15"/>
  <c r="J178" i="15" l="1"/>
  <c r="AG177" i="15"/>
  <c r="C178" i="15" s="1"/>
  <c r="AF177" i="15"/>
  <c r="AD177" i="15"/>
  <c r="AE177" i="15" s="1"/>
  <c r="AI177" i="15"/>
  <c r="T177" i="15"/>
  <c r="K178" i="15"/>
  <c r="AH177" i="15" l="1"/>
  <c r="D178" i="15" s="1"/>
  <c r="B178" i="15"/>
  <c r="AK177" i="15"/>
  <c r="AJ177" i="15"/>
  <c r="AL177" i="15"/>
  <c r="O178" i="15"/>
  <c r="I178" i="15" l="1"/>
  <c r="U178" i="15"/>
  <c r="V178" i="15" s="1"/>
  <c r="L178" i="15"/>
  <c r="M178" i="15" s="1"/>
  <c r="E178" i="15"/>
  <c r="F178" i="15" l="1"/>
  <c r="Y178" i="15"/>
  <c r="W178" i="15"/>
  <c r="N178" i="15"/>
  <c r="P178" i="15"/>
  <c r="Z178" i="15"/>
  <c r="R178" i="15"/>
  <c r="X178" i="15" l="1"/>
  <c r="AA178" i="15" s="1"/>
  <c r="AB178" i="15" s="1"/>
  <c r="Q178" i="15"/>
  <c r="S178" i="15" s="1"/>
  <c r="G178" i="15"/>
  <c r="AC178" i="15"/>
  <c r="H179" i="15"/>
  <c r="J179" i="15" l="1"/>
  <c r="AG178" i="15"/>
  <c r="C179" i="15" s="1"/>
  <c r="AF178" i="15"/>
  <c r="AI178" i="15"/>
  <c r="AD178" i="15"/>
  <c r="AE178" i="15" s="1"/>
  <c r="K179" i="15"/>
  <c r="T178" i="15"/>
  <c r="B179" i="15" l="1"/>
  <c r="AH178" i="15"/>
  <c r="D179" i="15" s="1"/>
  <c r="AK178" i="15"/>
  <c r="AL178" i="15"/>
  <c r="AJ178" i="15"/>
  <c r="O179" i="15"/>
  <c r="L179" i="15" l="1"/>
  <c r="M179" i="15" s="1"/>
  <c r="U179" i="15"/>
  <c r="V179" i="15" s="1"/>
  <c r="I179" i="15"/>
  <c r="E179" i="15"/>
  <c r="F179" i="15" l="1"/>
  <c r="W179" i="15"/>
  <c r="Y179" i="15"/>
  <c r="N179" i="15"/>
  <c r="P179" i="15"/>
  <c r="Z179" i="15"/>
  <c r="R179" i="15"/>
  <c r="X179" i="15" l="1"/>
  <c r="AA179" i="15" s="1"/>
  <c r="AB179" i="15" s="1"/>
  <c r="Q179" i="15"/>
  <c r="S179" i="15" s="1"/>
  <c r="T179" i="15" s="1"/>
  <c r="G179" i="15"/>
  <c r="H180" i="15"/>
  <c r="AC179" i="15"/>
  <c r="J180" i="15" l="1"/>
  <c r="AF179" i="15"/>
  <c r="AI179" i="15"/>
  <c r="AD179" i="15"/>
  <c r="AE179" i="15" s="1"/>
  <c r="AG179" i="15"/>
  <c r="C180" i="15" s="1"/>
  <c r="K180" i="15"/>
  <c r="AL179" i="15" l="1"/>
  <c r="AK179" i="15"/>
  <c r="AJ179" i="15"/>
  <c r="AH179" i="15"/>
  <c r="D180" i="15" s="1"/>
  <c r="B180" i="15"/>
  <c r="O180" i="15"/>
  <c r="L180" i="15" l="1"/>
  <c r="M180" i="15" s="1"/>
  <c r="U180" i="15"/>
  <c r="V180" i="15" s="1"/>
  <c r="I180" i="15"/>
  <c r="E180" i="15"/>
  <c r="F180" i="15" l="1"/>
  <c r="Y180" i="15"/>
  <c r="W180" i="15"/>
  <c r="N180" i="15"/>
  <c r="P180" i="15"/>
  <c r="Z180" i="15"/>
  <c r="R180" i="15"/>
  <c r="X180" i="15" l="1"/>
  <c r="AA180" i="15" s="1"/>
  <c r="AB180" i="15" s="1"/>
  <c r="Q180" i="15"/>
  <c r="S180" i="15" s="1"/>
  <c r="G180" i="15"/>
  <c r="AC180" i="15"/>
  <c r="H181" i="15"/>
  <c r="J181" i="15" l="1"/>
  <c r="AF180" i="15"/>
  <c r="AI180" i="15"/>
  <c r="AD180" i="15"/>
  <c r="AE180" i="15" s="1"/>
  <c r="AG180" i="15"/>
  <c r="C181" i="15" s="1"/>
  <c r="T180" i="15"/>
  <c r="K181" i="15"/>
  <c r="AJ180" i="15" l="1"/>
  <c r="AL180" i="15"/>
  <c r="AK180" i="15"/>
  <c r="B181" i="15"/>
  <c r="AH180" i="15"/>
  <c r="D181" i="15" s="1"/>
  <c r="O181" i="15"/>
  <c r="I181" i="15" l="1"/>
  <c r="L181" i="15"/>
  <c r="M181" i="15" s="1"/>
  <c r="U181" i="15"/>
  <c r="V181" i="15" s="1"/>
  <c r="E181" i="15"/>
  <c r="F181" i="15" l="1"/>
  <c r="Y181" i="15"/>
  <c r="W181" i="15"/>
  <c r="N181" i="15"/>
  <c r="P181" i="15"/>
  <c r="R181" i="15"/>
  <c r="Z181" i="15"/>
  <c r="X181" i="15" l="1"/>
  <c r="AA181" i="15" s="1"/>
  <c r="AB181" i="15" s="1"/>
  <c r="Q181" i="15"/>
  <c r="S181" i="15" s="1"/>
  <c r="T181" i="15" s="1"/>
  <c r="G181" i="15"/>
  <c r="AC181" i="15"/>
  <c r="H182" i="15"/>
  <c r="J182" i="15" l="1"/>
  <c r="AI181" i="15"/>
  <c r="AD181" i="15"/>
  <c r="AE181" i="15" s="1"/>
  <c r="AG181" i="15"/>
  <c r="C182" i="15" s="1"/>
  <c r="AF181" i="15"/>
  <c r="K182" i="15"/>
  <c r="AK181" i="15" l="1"/>
  <c r="AJ181" i="15"/>
  <c r="AL181" i="15"/>
  <c r="B182" i="15"/>
  <c r="AH181" i="15"/>
  <c r="D182" i="15" s="1"/>
  <c r="O182" i="15"/>
  <c r="I182" i="15" l="1"/>
  <c r="L182" i="15"/>
  <c r="M182" i="15" s="1"/>
  <c r="U182" i="15"/>
  <c r="V182" i="15" s="1"/>
  <c r="E182" i="15"/>
  <c r="F182" i="15" l="1"/>
  <c r="W182" i="15"/>
  <c r="Y182" i="15"/>
  <c r="P182" i="15"/>
  <c r="N182" i="15"/>
  <c r="Z182" i="15"/>
  <c r="R182" i="15"/>
  <c r="X182" i="15" l="1"/>
  <c r="AA182" i="15" s="1"/>
  <c r="AB182" i="15" s="1"/>
  <c r="Q182" i="15"/>
  <c r="S182" i="15" s="1"/>
  <c r="G182" i="15"/>
  <c r="AC182" i="15"/>
  <c r="H183" i="15"/>
  <c r="J183" i="15" l="1"/>
  <c r="AD182" i="15"/>
  <c r="AE182" i="15" s="1"/>
  <c r="AG182" i="15"/>
  <c r="C183" i="15" s="1"/>
  <c r="AF182" i="15"/>
  <c r="AI182" i="15"/>
  <c r="T182" i="15"/>
  <c r="K183" i="15"/>
  <c r="B183" i="15" l="1"/>
  <c r="AH182" i="15"/>
  <c r="D183" i="15" s="1"/>
  <c r="AL182" i="15"/>
  <c r="AJ182" i="15"/>
  <c r="AK182" i="15"/>
  <c r="O183" i="15"/>
  <c r="L183" i="15" l="1"/>
  <c r="M183" i="15" s="1"/>
  <c r="U183" i="15"/>
  <c r="V183" i="15" s="1"/>
  <c r="I183" i="15"/>
  <c r="E183" i="15"/>
  <c r="F183" i="15" l="1"/>
  <c r="Y183" i="15"/>
  <c r="W183" i="15"/>
  <c r="P183" i="15"/>
  <c r="N183" i="15"/>
  <c r="Z183" i="15"/>
  <c r="R183" i="15"/>
  <c r="X183" i="15" l="1"/>
  <c r="AA183" i="15" s="1"/>
  <c r="AB183" i="15" s="1"/>
  <c r="Q183" i="15"/>
  <c r="S183" i="15" s="1"/>
  <c r="G183" i="15"/>
  <c r="AC183" i="15"/>
  <c r="H184" i="15"/>
  <c r="J184" i="15" l="1"/>
  <c r="AF183" i="15"/>
  <c r="AI183" i="15"/>
  <c r="AD183" i="15"/>
  <c r="AE183" i="15" s="1"/>
  <c r="AG183" i="15"/>
  <c r="C184" i="15" s="1"/>
  <c r="T183" i="15"/>
  <c r="K184" i="15"/>
  <c r="AJ183" i="15" l="1"/>
  <c r="AK183" i="15"/>
  <c r="AL183" i="15"/>
  <c r="B184" i="15"/>
  <c r="AH183" i="15"/>
  <c r="D184" i="15" s="1"/>
  <c r="O184" i="15"/>
  <c r="I184" i="15" l="1"/>
  <c r="L184" i="15"/>
  <c r="M184" i="15" s="1"/>
  <c r="U184" i="15"/>
  <c r="V184" i="15" s="1"/>
  <c r="E184" i="15"/>
  <c r="F184" i="15" l="1"/>
  <c r="Y184" i="15"/>
  <c r="W184" i="15"/>
  <c r="P184" i="15"/>
  <c r="N184" i="15"/>
  <c r="Z184" i="15"/>
  <c r="R184" i="15"/>
  <c r="X184" i="15" l="1"/>
  <c r="AA184" i="15" s="1"/>
  <c r="AB184" i="15" s="1"/>
  <c r="Q184" i="15"/>
  <c r="S184" i="15" s="1"/>
  <c r="G184" i="15"/>
  <c r="H185" i="15"/>
  <c r="AC184" i="15"/>
  <c r="J185" i="15" l="1"/>
  <c r="AI184" i="15"/>
  <c r="AG184" i="15"/>
  <c r="C185" i="15" s="1"/>
  <c r="AD184" i="15"/>
  <c r="AE184" i="15" s="1"/>
  <c r="AF184" i="15"/>
  <c r="T184" i="15"/>
  <c r="K185" i="15"/>
  <c r="AJ184" i="15" l="1"/>
  <c r="AK184" i="15"/>
  <c r="AL184" i="15"/>
  <c r="AH184" i="15"/>
  <c r="D185" i="15" s="1"/>
  <c r="B185" i="15"/>
  <c r="O185" i="15"/>
  <c r="U185" i="15" l="1"/>
  <c r="V185" i="15" s="1"/>
  <c r="L185" i="15"/>
  <c r="M185" i="15" s="1"/>
  <c r="I185" i="15"/>
  <c r="E185" i="15"/>
  <c r="F185" i="15" l="1"/>
  <c r="P185" i="15"/>
  <c r="N185" i="15"/>
  <c r="Y185" i="15"/>
  <c r="W185" i="15"/>
  <c r="Z185" i="15"/>
  <c r="R185" i="15"/>
  <c r="X185" i="15" l="1"/>
  <c r="AA185" i="15" s="1"/>
  <c r="AB185" i="15" s="1"/>
  <c r="Q185" i="15"/>
  <c r="S185" i="15" s="1"/>
  <c r="G185" i="15"/>
  <c r="AC185" i="15"/>
  <c r="H186" i="15"/>
  <c r="J186" i="15" l="1"/>
  <c r="AG185" i="15"/>
  <c r="C186" i="15" s="1"/>
  <c r="AF185" i="15"/>
  <c r="AI185" i="15"/>
  <c r="AD185" i="15"/>
  <c r="AE185" i="15" s="1"/>
  <c r="K186" i="15"/>
  <c r="T185" i="15"/>
  <c r="AK185" i="15" l="1"/>
  <c r="AJ185" i="15"/>
  <c r="AL185" i="15"/>
  <c r="AH185" i="15"/>
  <c r="D186" i="15" s="1"/>
  <c r="B186" i="15"/>
  <c r="O186" i="15"/>
  <c r="U186" i="15" l="1"/>
  <c r="V186" i="15" s="1"/>
  <c r="L186" i="15"/>
  <c r="M186" i="15" s="1"/>
  <c r="I186" i="15"/>
  <c r="E186" i="15"/>
  <c r="F186" i="15" l="1"/>
  <c r="N186" i="15"/>
  <c r="P186" i="15"/>
  <c r="Y186" i="15"/>
  <c r="W186" i="15"/>
  <c r="X186" i="15" s="1"/>
  <c r="Z186" i="15"/>
  <c r="R186" i="15"/>
  <c r="Q186" i="15" l="1"/>
  <c r="S186" i="15" s="1"/>
  <c r="AA186" i="15"/>
  <c r="AB186" i="15" s="1"/>
  <c r="G186" i="15"/>
  <c r="AC186" i="15"/>
  <c r="H187" i="15"/>
  <c r="J187" i="15" l="1"/>
  <c r="AI186" i="15"/>
  <c r="AD186" i="15"/>
  <c r="AE186" i="15" s="1"/>
  <c r="AG186" i="15"/>
  <c r="C187" i="15" s="1"/>
  <c r="AF186" i="15"/>
  <c r="K187" i="15"/>
  <c r="T186" i="15"/>
  <c r="AL186" i="15" l="1"/>
  <c r="AJ186" i="15"/>
  <c r="AK186" i="15"/>
  <c r="AH186" i="15"/>
  <c r="D187" i="15" s="1"/>
  <c r="B187" i="15"/>
  <c r="O187" i="15"/>
  <c r="L187" i="15" l="1"/>
  <c r="M187" i="15" s="1"/>
  <c r="U187" i="15"/>
  <c r="V187" i="15" s="1"/>
  <c r="I187" i="15"/>
  <c r="E187" i="15"/>
  <c r="F187" i="15" l="1"/>
  <c r="Y187" i="15"/>
  <c r="W187" i="15"/>
  <c r="P187" i="15"/>
  <c r="N187" i="15"/>
  <c r="Z187" i="15"/>
  <c r="R187" i="15"/>
  <c r="X187" i="15" l="1"/>
  <c r="AA187" i="15" s="1"/>
  <c r="AB187" i="15" s="1"/>
  <c r="Q187" i="15"/>
  <c r="S187" i="15" s="1"/>
  <c r="G187" i="15"/>
  <c r="AC187" i="15"/>
  <c r="H188" i="15"/>
  <c r="J188" i="15" l="1"/>
  <c r="AI187" i="15"/>
  <c r="AD187" i="15"/>
  <c r="AE187" i="15" s="1"/>
  <c r="AG187" i="15"/>
  <c r="C188" i="15" s="1"/>
  <c r="AF187" i="15"/>
  <c r="K188" i="15"/>
  <c r="T187" i="15"/>
  <c r="AK187" i="15" l="1"/>
  <c r="AJ187" i="15"/>
  <c r="AL187" i="15"/>
  <c r="B188" i="15"/>
  <c r="AH187" i="15"/>
  <c r="D188" i="15" s="1"/>
  <c r="O188" i="15"/>
  <c r="I188" i="15" l="1"/>
  <c r="L188" i="15"/>
  <c r="M188" i="15" s="1"/>
  <c r="U188" i="15"/>
  <c r="V188" i="15" s="1"/>
  <c r="E188" i="15"/>
  <c r="F188" i="15" l="1"/>
  <c r="N188" i="15"/>
  <c r="P188" i="15"/>
  <c r="W188" i="15"/>
  <c r="Y188" i="15"/>
  <c r="Z188" i="15"/>
  <c r="R188" i="15"/>
  <c r="X188" i="15" l="1"/>
  <c r="AA188" i="15" s="1"/>
  <c r="AB188" i="15" s="1"/>
  <c r="Q188" i="15"/>
  <c r="S188" i="15" s="1"/>
  <c r="G188" i="15"/>
  <c r="AC188" i="15"/>
  <c r="H189" i="15"/>
  <c r="J189" i="15" l="1"/>
  <c r="AF188" i="15"/>
  <c r="AI188" i="15"/>
  <c r="AD188" i="15"/>
  <c r="AE188" i="15" s="1"/>
  <c r="AG188" i="15"/>
  <c r="C189" i="15" s="1"/>
  <c r="K189" i="15"/>
  <c r="T188" i="15"/>
  <c r="AJ188" i="15" l="1"/>
  <c r="AK188" i="15"/>
  <c r="AL188" i="15"/>
  <c r="AH188" i="15"/>
  <c r="D189" i="15" s="1"/>
  <c r="B189" i="15"/>
  <c r="O189" i="15"/>
  <c r="L189" i="15" l="1"/>
  <c r="M189" i="15" s="1"/>
  <c r="U189" i="15"/>
  <c r="V189" i="15" s="1"/>
  <c r="I189" i="15"/>
  <c r="E189" i="15"/>
  <c r="F189" i="15" l="1"/>
  <c r="W189" i="15"/>
  <c r="Y189" i="15"/>
  <c r="N189" i="15"/>
  <c r="P189" i="15"/>
  <c r="Z189" i="15"/>
  <c r="R189" i="15"/>
  <c r="X189" i="15" l="1"/>
  <c r="AA189" i="15" s="1"/>
  <c r="AB189" i="15" s="1"/>
  <c r="Q189" i="15"/>
  <c r="S189" i="15" s="1"/>
  <c r="G189" i="15"/>
  <c r="H190" i="15"/>
  <c r="AC189" i="15"/>
  <c r="J190" i="15" l="1"/>
  <c r="AF189" i="15"/>
  <c r="AI189" i="15"/>
  <c r="AD189" i="15"/>
  <c r="AE189" i="15" s="1"/>
  <c r="AG189" i="15"/>
  <c r="C190" i="15" s="1"/>
  <c r="T189" i="15"/>
  <c r="K190" i="15"/>
  <c r="AK189" i="15" l="1"/>
  <c r="AL189" i="15"/>
  <c r="AJ189" i="15"/>
  <c r="AH189" i="15"/>
  <c r="D190" i="15" s="1"/>
  <c r="B190" i="15"/>
  <c r="O190" i="15"/>
  <c r="L190" i="15" l="1"/>
  <c r="M190" i="15" s="1"/>
  <c r="U190" i="15"/>
  <c r="V190" i="15" s="1"/>
  <c r="I190" i="15"/>
  <c r="E190" i="15"/>
  <c r="F190" i="15" l="1"/>
  <c r="W190" i="15"/>
  <c r="Y190" i="15"/>
  <c r="P190" i="15"/>
  <c r="N190" i="15"/>
  <c r="Z190" i="15"/>
  <c r="R190" i="15"/>
  <c r="X190" i="15" l="1"/>
  <c r="AA190" i="15" s="1"/>
  <c r="AB190" i="15" s="1"/>
  <c r="Q190" i="15"/>
  <c r="S190" i="15" s="1"/>
  <c r="G190" i="15"/>
  <c r="H191" i="15"/>
  <c r="AC190" i="15"/>
  <c r="J191" i="15" l="1"/>
  <c r="AI190" i="15"/>
  <c r="AD190" i="15"/>
  <c r="AE190" i="15" s="1"/>
  <c r="AG190" i="15"/>
  <c r="C191" i="15" s="1"/>
  <c r="AF190" i="15"/>
  <c r="K191" i="15"/>
  <c r="T190" i="15"/>
  <c r="AL190" i="15" l="1"/>
  <c r="AK190" i="15"/>
  <c r="AJ190" i="15"/>
  <c r="AH190" i="15"/>
  <c r="D191" i="15" s="1"/>
  <c r="B191" i="15"/>
  <c r="O191" i="15"/>
  <c r="L191" i="15" l="1"/>
  <c r="M191" i="15" s="1"/>
  <c r="U191" i="15"/>
  <c r="V191" i="15" s="1"/>
  <c r="I191" i="15"/>
  <c r="E191" i="15"/>
  <c r="F191" i="15" l="1"/>
  <c r="W191" i="15"/>
  <c r="Y191" i="15"/>
  <c r="P191" i="15"/>
  <c r="N191" i="15"/>
  <c r="Z191" i="15"/>
  <c r="R191" i="15"/>
  <c r="X191" i="15" l="1"/>
  <c r="AA191" i="15" s="1"/>
  <c r="AB191" i="15" s="1"/>
  <c r="Q191" i="15"/>
  <c r="S191" i="15" s="1"/>
  <c r="G191" i="15"/>
  <c r="AC191" i="15"/>
  <c r="H192" i="15"/>
  <c r="J192" i="15" l="1"/>
  <c r="AF191" i="15"/>
  <c r="AD191" i="15"/>
  <c r="AE191" i="15" s="1"/>
  <c r="AG191" i="15"/>
  <c r="C192" i="15" s="1"/>
  <c r="AI191" i="15"/>
  <c r="T191" i="15"/>
  <c r="K192" i="15"/>
  <c r="B192" i="15" l="1"/>
  <c r="AH191" i="15"/>
  <c r="D192" i="15" s="1"/>
  <c r="AL191" i="15"/>
  <c r="AJ191" i="15"/>
  <c r="AK191" i="15"/>
  <c r="O192" i="15"/>
  <c r="L192" i="15" l="1"/>
  <c r="M192" i="15" s="1"/>
  <c r="U192" i="15"/>
  <c r="V192" i="15" s="1"/>
  <c r="I192" i="15"/>
  <c r="E192" i="15"/>
  <c r="F192" i="15" l="1"/>
  <c r="Y192" i="15"/>
  <c r="W192" i="15"/>
  <c r="N192" i="15"/>
  <c r="P192" i="15"/>
  <c r="Z192" i="15"/>
  <c r="R192" i="15"/>
  <c r="X192" i="15" l="1"/>
  <c r="AA192" i="15" s="1"/>
  <c r="AB192" i="15" s="1"/>
  <c r="Q192" i="15"/>
  <c r="S192" i="15" s="1"/>
  <c r="G192" i="15"/>
  <c r="AC192" i="15"/>
  <c r="H193" i="15"/>
  <c r="J193" i="15" l="1"/>
  <c r="AG192" i="15"/>
  <c r="C193" i="15" s="1"/>
  <c r="AF192" i="15"/>
  <c r="AI192" i="15"/>
  <c r="AD192" i="15"/>
  <c r="AE192" i="15" s="1"/>
  <c r="T192" i="15"/>
  <c r="K193" i="15"/>
  <c r="AK192" i="15" l="1"/>
  <c r="AJ192" i="15"/>
  <c r="AL192" i="15"/>
  <c r="B193" i="15"/>
  <c r="AH192" i="15"/>
  <c r="D193" i="15" s="1"/>
  <c r="O193" i="15"/>
  <c r="I193" i="15" l="1"/>
  <c r="U193" i="15"/>
  <c r="V193" i="15" s="1"/>
  <c r="L193" i="15"/>
  <c r="M193" i="15" s="1"/>
  <c r="E193" i="15"/>
  <c r="F193" i="15" l="1"/>
  <c r="N193" i="15"/>
  <c r="P193" i="15"/>
  <c r="Y193" i="15"/>
  <c r="W193" i="15"/>
  <c r="Z193" i="15"/>
  <c r="R193" i="15"/>
  <c r="X193" i="15" l="1"/>
  <c r="AA193" i="15" s="1"/>
  <c r="AB193" i="15" s="1"/>
  <c r="Q193" i="15"/>
  <c r="S193" i="15" s="1"/>
  <c r="G193" i="15"/>
  <c r="H194" i="15"/>
  <c r="AC193" i="15"/>
  <c r="J194" i="15" l="1"/>
  <c r="AI193" i="15"/>
  <c r="AG193" i="15"/>
  <c r="C194" i="15" s="1"/>
  <c r="AD193" i="15"/>
  <c r="AE193" i="15" s="1"/>
  <c r="AF193" i="15"/>
  <c r="T193" i="15"/>
  <c r="K194" i="15"/>
  <c r="AK193" i="15" l="1"/>
  <c r="AJ193" i="15"/>
  <c r="AL193" i="15"/>
  <c r="B194" i="15"/>
  <c r="AH193" i="15"/>
  <c r="D194" i="15" s="1"/>
  <c r="O194" i="15"/>
  <c r="I194" i="15" l="1"/>
  <c r="L194" i="15"/>
  <c r="M194" i="15" s="1"/>
  <c r="U194" i="15"/>
  <c r="V194" i="15" s="1"/>
  <c r="E194" i="15"/>
  <c r="F194" i="15" l="1"/>
  <c r="N194" i="15"/>
  <c r="P194" i="15"/>
  <c r="Y194" i="15"/>
  <c r="W194" i="15"/>
  <c r="X194" i="15" s="1"/>
  <c r="Z194" i="15"/>
  <c r="R194" i="15"/>
  <c r="Q194" i="15" l="1"/>
  <c r="S194" i="15" s="1"/>
  <c r="AA194" i="15"/>
  <c r="AB194" i="15" s="1"/>
  <c r="G194" i="15"/>
  <c r="AC194" i="15"/>
  <c r="H195" i="15"/>
  <c r="J195" i="15" l="1"/>
  <c r="AI194" i="15"/>
  <c r="AD194" i="15"/>
  <c r="AE194" i="15" s="1"/>
  <c r="AF194" i="15"/>
  <c r="AG194" i="15"/>
  <c r="C195" i="15" s="1"/>
  <c r="K195" i="15"/>
  <c r="T194" i="15"/>
  <c r="AL194" i="15" l="1"/>
  <c r="AK194" i="15"/>
  <c r="AJ194" i="15"/>
  <c r="AH194" i="15"/>
  <c r="D195" i="15" s="1"/>
  <c r="B195" i="15"/>
  <c r="O195" i="15"/>
  <c r="U195" i="15" l="1"/>
  <c r="V195" i="15" s="1"/>
  <c r="L195" i="15"/>
  <c r="M195" i="15" s="1"/>
  <c r="I195" i="15"/>
  <c r="E195" i="15"/>
  <c r="F195" i="15" l="1"/>
  <c r="N195" i="15"/>
  <c r="Q195" i="15" s="1"/>
  <c r="P195" i="15"/>
  <c r="Y195" i="15"/>
  <c r="W195" i="15"/>
  <c r="X195" i="15" s="1"/>
  <c r="R195" i="15"/>
  <c r="Z195" i="15"/>
  <c r="AA195" i="15" l="1"/>
  <c r="AB195" i="15" s="1"/>
  <c r="S195" i="15"/>
  <c r="G195" i="15"/>
  <c r="AC195" i="15"/>
  <c r="H196" i="15"/>
  <c r="J196" i="15" l="1"/>
  <c r="AG195" i="15"/>
  <c r="C196" i="15" s="1"/>
  <c r="AI195" i="15"/>
  <c r="AF195" i="15"/>
  <c r="AD195" i="15"/>
  <c r="AE195" i="15" s="1"/>
  <c r="T195" i="15"/>
  <c r="K196" i="15"/>
  <c r="B196" i="15" l="1"/>
  <c r="AH195" i="15"/>
  <c r="D196" i="15" s="1"/>
  <c r="AK195" i="15"/>
  <c r="AL195" i="15"/>
  <c r="AJ195" i="15"/>
  <c r="O196" i="15"/>
  <c r="L196" i="15" l="1"/>
  <c r="M196" i="15" s="1"/>
  <c r="U196" i="15"/>
  <c r="V196" i="15" s="1"/>
  <c r="I196" i="15"/>
  <c r="E196" i="15"/>
  <c r="F196" i="15" l="1"/>
  <c r="W196" i="15"/>
  <c r="Y196" i="15"/>
  <c r="P196" i="15"/>
  <c r="N196" i="15"/>
  <c r="R196" i="15"/>
  <c r="Z196" i="15"/>
  <c r="X196" i="15" l="1"/>
  <c r="AA196" i="15" s="1"/>
  <c r="AB196" i="15" s="1"/>
  <c r="Q196" i="15"/>
  <c r="S196" i="15" s="1"/>
  <c r="G196" i="15"/>
  <c r="H197" i="15"/>
  <c r="AC196" i="15"/>
  <c r="J197" i="15" l="1"/>
  <c r="AI196" i="15"/>
  <c r="AG196" i="15"/>
  <c r="C197" i="15" s="1"/>
  <c r="AF196" i="15"/>
  <c r="AD196" i="15"/>
  <c r="AE196" i="15" s="1"/>
  <c r="T196" i="15"/>
  <c r="K197" i="15"/>
  <c r="AH196" i="15" l="1"/>
  <c r="D197" i="15" s="1"/>
  <c r="B197" i="15"/>
  <c r="AL196" i="15"/>
  <c r="AK196" i="15"/>
  <c r="AJ196" i="15"/>
  <c r="O197" i="15"/>
  <c r="I197" i="15" l="1"/>
  <c r="U197" i="15"/>
  <c r="V197" i="15" s="1"/>
  <c r="L197" i="15"/>
  <c r="M197" i="15" s="1"/>
  <c r="E197" i="15"/>
  <c r="F197" i="15" l="1"/>
  <c r="Y197" i="15"/>
  <c r="W197" i="15"/>
  <c r="P197" i="15"/>
  <c r="N197" i="15"/>
  <c r="R197" i="15"/>
  <c r="Z197" i="15"/>
  <c r="X197" i="15" l="1"/>
  <c r="AA197" i="15" s="1"/>
  <c r="AB197" i="15" s="1"/>
  <c r="Q197" i="15"/>
  <c r="S197" i="15" s="1"/>
  <c r="G197" i="15"/>
  <c r="AC197" i="15"/>
  <c r="H198" i="15"/>
  <c r="J198" i="15" l="1"/>
  <c r="AF197" i="15"/>
  <c r="AG197" i="15"/>
  <c r="C198" i="15" s="1"/>
  <c r="AI197" i="15"/>
  <c r="AD197" i="15"/>
  <c r="AE197" i="15" s="1"/>
  <c r="T197" i="15"/>
  <c r="K198" i="15"/>
  <c r="B198" i="15" l="1"/>
  <c r="AH197" i="15"/>
  <c r="D198" i="15" s="1"/>
  <c r="AK197" i="15"/>
  <c r="AJ197" i="15"/>
  <c r="AL197" i="15"/>
  <c r="O198" i="15"/>
  <c r="L198" i="15" l="1"/>
  <c r="M198" i="15" s="1"/>
  <c r="U198" i="15"/>
  <c r="V198" i="15" s="1"/>
  <c r="I198" i="15"/>
  <c r="E198" i="15"/>
  <c r="F198" i="15" l="1"/>
  <c r="Y198" i="15"/>
  <c r="W198" i="15"/>
  <c r="N198" i="15"/>
  <c r="P198" i="15"/>
  <c r="Z198" i="15"/>
  <c r="R198" i="15"/>
  <c r="X198" i="15" l="1"/>
  <c r="AA198" i="15" s="1"/>
  <c r="AB198" i="15" s="1"/>
  <c r="Q198" i="15"/>
  <c r="S198" i="15" s="1"/>
  <c r="G198" i="15"/>
  <c r="H199" i="15"/>
  <c r="AC198" i="15"/>
  <c r="J199" i="15" l="1"/>
  <c r="AF198" i="15"/>
  <c r="AI198" i="15"/>
  <c r="AD198" i="15"/>
  <c r="AE198" i="15" s="1"/>
  <c r="AG198" i="15"/>
  <c r="C199" i="15" s="1"/>
  <c r="T198" i="15"/>
  <c r="K199" i="15"/>
  <c r="AJ198" i="15" l="1"/>
  <c r="AK198" i="15"/>
  <c r="AL198" i="15"/>
  <c r="B199" i="15"/>
  <c r="AH198" i="15"/>
  <c r="D199" i="15" s="1"/>
  <c r="O199" i="15"/>
  <c r="I199" i="15" l="1"/>
  <c r="U199" i="15"/>
  <c r="V199" i="15" s="1"/>
  <c r="L199" i="15"/>
  <c r="M199" i="15" s="1"/>
  <c r="E199" i="15"/>
  <c r="F199" i="15" l="1"/>
  <c r="N199" i="15"/>
  <c r="P199" i="15"/>
  <c r="Y199" i="15"/>
  <c r="W199" i="15"/>
  <c r="R199" i="15"/>
  <c r="Z199" i="15"/>
  <c r="X199" i="15" l="1"/>
  <c r="AA199" i="15" s="1"/>
  <c r="AB199" i="15" s="1"/>
  <c r="G199" i="15"/>
  <c r="Q199" i="15"/>
  <c r="S199" i="15" s="1"/>
  <c r="H200" i="15"/>
  <c r="AC199" i="15"/>
  <c r="J200" i="15" l="1"/>
  <c r="AF199" i="15"/>
  <c r="AG199" i="15"/>
  <c r="C200" i="15" s="1"/>
  <c r="AI199" i="15"/>
  <c r="AD199" i="15"/>
  <c r="AE199" i="15" s="1"/>
  <c r="T199" i="15"/>
  <c r="K200" i="15"/>
  <c r="AK199" i="15" l="1"/>
  <c r="AL199" i="15"/>
  <c r="AJ199" i="15"/>
  <c r="B200" i="15"/>
  <c r="AH199" i="15"/>
  <c r="D200" i="15" s="1"/>
  <c r="O200" i="15"/>
  <c r="I200" i="15" l="1"/>
  <c r="L200" i="15"/>
  <c r="M200" i="15" s="1"/>
  <c r="U200" i="15"/>
  <c r="V200" i="15" s="1"/>
  <c r="E200" i="15"/>
  <c r="F200" i="15" l="1"/>
  <c r="N200" i="15"/>
  <c r="P200" i="15"/>
  <c r="W200" i="15"/>
  <c r="Y200" i="15"/>
  <c r="Z200" i="15"/>
  <c r="R200" i="15"/>
  <c r="X200" i="15" l="1"/>
  <c r="AA200" i="15" s="1"/>
  <c r="AB200" i="15" s="1"/>
  <c r="Q200" i="15"/>
  <c r="S200" i="15" s="1"/>
  <c r="G200" i="15"/>
  <c r="AC200" i="15"/>
  <c r="H201" i="15"/>
  <c r="J201" i="15" l="1"/>
  <c r="AG200" i="15"/>
  <c r="C201" i="15" s="1"/>
  <c r="AI200" i="15"/>
  <c r="AD200" i="15"/>
  <c r="AE200" i="15" s="1"/>
  <c r="AF200" i="15"/>
  <c r="T200" i="15"/>
  <c r="K201" i="15"/>
  <c r="AJ200" i="15" l="1"/>
  <c r="AK200" i="15"/>
  <c r="AL200" i="15"/>
  <c r="AH200" i="15"/>
  <c r="D201" i="15" s="1"/>
  <c r="B201" i="15"/>
  <c r="O201" i="15"/>
  <c r="L201" i="15" l="1"/>
  <c r="M201" i="15" s="1"/>
  <c r="U201" i="15"/>
  <c r="V201" i="15" s="1"/>
  <c r="I201" i="15"/>
  <c r="E201" i="15"/>
  <c r="F201" i="15" l="1"/>
  <c r="Y201" i="15"/>
  <c r="W201" i="15"/>
  <c r="N201" i="15"/>
  <c r="P201" i="15"/>
  <c r="Z201" i="15"/>
  <c r="R201" i="15"/>
  <c r="X201" i="15" l="1"/>
  <c r="AA201" i="15" s="1"/>
  <c r="AB201" i="15" s="1"/>
  <c r="Q201" i="15"/>
  <c r="S201" i="15" s="1"/>
  <c r="T201" i="15" s="1"/>
  <c r="G201" i="15"/>
  <c r="AC201" i="15"/>
  <c r="H202" i="15"/>
  <c r="J202" i="15" l="1"/>
  <c r="AF201" i="15"/>
  <c r="AI201" i="15"/>
  <c r="AG201" i="15"/>
  <c r="C202" i="15" s="1"/>
  <c r="AD201" i="15"/>
  <c r="AE201" i="15" s="1"/>
  <c r="K202" i="15"/>
  <c r="AJ201" i="15" l="1"/>
  <c r="AL201" i="15"/>
  <c r="AK201" i="15"/>
  <c r="B202" i="15"/>
  <c r="AH201" i="15"/>
  <c r="D202" i="15" s="1"/>
  <c r="O202" i="15"/>
  <c r="I202" i="15" l="1"/>
  <c r="U202" i="15"/>
  <c r="V202" i="15" s="1"/>
  <c r="L202" i="15"/>
  <c r="M202" i="15" s="1"/>
  <c r="E202" i="15"/>
  <c r="F202" i="15" l="1"/>
  <c r="N202" i="15"/>
  <c r="Q202" i="15" s="1"/>
  <c r="P202" i="15"/>
  <c r="Y202" i="15"/>
  <c r="W202" i="15"/>
  <c r="Z202" i="15"/>
  <c r="R202" i="15"/>
  <c r="X202" i="15" l="1"/>
  <c r="AA202" i="15" s="1"/>
  <c r="AB202" i="15" s="1"/>
  <c r="S202" i="15"/>
  <c r="G202" i="15"/>
  <c r="H203" i="15"/>
  <c r="AC202" i="15"/>
  <c r="J203" i="15" l="1"/>
  <c r="AD202" i="15"/>
  <c r="AE202" i="15" s="1"/>
  <c r="AI202" i="15"/>
  <c r="AG202" i="15"/>
  <c r="C203" i="15" s="1"/>
  <c r="AF202" i="15"/>
  <c r="T202" i="15"/>
  <c r="K203" i="15"/>
  <c r="AK202" i="15" l="1"/>
  <c r="AL202" i="15"/>
  <c r="AJ202" i="15"/>
  <c r="AH202" i="15"/>
  <c r="D203" i="15" s="1"/>
  <c r="B203" i="15"/>
  <c r="O203" i="15"/>
  <c r="U203" i="15" l="1"/>
  <c r="V203" i="15" s="1"/>
  <c r="L203" i="15"/>
  <c r="M203" i="15" s="1"/>
  <c r="I203" i="15"/>
  <c r="E203" i="15"/>
  <c r="F203" i="15" l="1"/>
  <c r="P203" i="15"/>
  <c r="N203" i="15"/>
  <c r="Y203" i="15"/>
  <c r="W203" i="15"/>
  <c r="X203" i="15" s="1"/>
  <c r="R203" i="15"/>
  <c r="Z203" i="15"/>
  <c r="Q203" i="15" l="1"/>
  <c r="S203" i="15" s="1"/>
  <c r="AA203" i="15"/>
  <c r="AB203" i="15" s="1"/>
  <c r="G203" i="15"/>
  <c r="H204" i="15"/>
  <c r="AC203" i="15"/>
  <c r="J204" i="15" l="1"/>
  <c r="AG203" i="15"/>
  <c r="C204" i="15" s="1"/>
  <c r="AF203" i="15"/>
  <c r="AD203" i="15"/>
  <c r="AE203" i="15" s="1"/>
  <c r="AI203" i="15"/>
  <c r="T203" i="15"/>
  <c r="K204" i="15"/>
  <c r="AH203" i="15" l="1"/>
  <c r="D204" i="15" s="1"/>
  <c r="B204" i="15"/>
  <c r="AK203" i="15"/>
  <c r="AJ203" i="15"/>
  <c r="AL203" i="15"/>
  <c r="O204" i="15"/>
  <c r="I204" i="15" l="1"/>
  <c r="L204" i="15"/>
  <c r="M204" i="15" s="1"/>
  <c r="U204" i="15"/>
  <c r="V204" i="15" s="1"/>
  <c r="E204" i="15"/>
  <c r="F204" i="15" l="1"/>
  <c r="N204" i="15"/>
  <c r="P204" i="15"/>
  <c r="W204" i="15"/>
  <c r="Y204" i="15"/>
  <c r="R204" i="15"/>
  <c r="Z204" i="15"/>
  <c r="X204" i="15" l="1"/>
  <c r="AA204" i="15" s="1"/>
  <c r="AB204" i="15" s="1"/>
  <c r="Q204" i="15"/>
  <c r="S204" i="15" s="1"/>
  <c r="G204" i="15"/>
  <c r="H205" i="15"/>
  <c r="AC204" i="15"/>
  <c r="J205" i="15" l="1"/>
  <c r="AG204" i="15"/>
  <c r="C205" i="15" s="1"/>
  <c r="AF204" i="15"/>
  <c r="AI204" i="15"/>
  <c r="AD204" i="15"/>
  <c r="AE204" i="15" s="1"/>
  <c r="T204" i="15"/>
  <c r="K205" i="15"/>
  <c r="AJ204" i="15" l="1"/>
  <c r="AK204" i="15"/>
  <c r="AL204" i="15"/>
  <c r="AH204" i="15"/>
  <c r="D205" i="15" s="1"/>
  <c r="B205" i="15"/>
  <c r="O205" i="15"/>
  <c r="L205" i="15" l="1"/>
  <c r="M205" i="15" s="1"/>
  <c r="U205" i="15"/>
  <c r="V205" i="15" s="1"/>
  <c r="I205" i="15"/>
  <c r="E205" i="15"/>
  <c r="F205" i="15" l="1"/>
  <c r="W205" i="15"/>
  <c r="Y205" i="15"/>
  <c r="P205" i="15"/>
  <c r="N205" i="15"/>
  <c r="R205" i="15"/>
  <c r="Z205" i="15"/>
  <c r="X205" i="15" l="1"/>
  <c r="AA205" i="15" s="1"/>
  <c r="AB205" i="15" s="1"/>
  <c r="Q205" i="15"/>
  <c r="S205" i="15" s="1"/>
  <c r="G205" i="15"/>
  <c r="H206" i="15"/>
  <c r="AC205" i="15"/>
  <c r="J206" i="15" l="1"/>
  <c r="AI205" i="15"/>
  <c r="AD205" i="15"/>
  <c r="AE205" i="15" s="1"/>
  <c r="AG205" i="15"/>
  <c r="C206" i="15" s="1"/>
  <c r="AF205" i="15"/>
  <c r="T205" i="15"/>
  <c r="K206" i="15"/>
  <c r="AK205" i="15" l="1"/>
  <c r="AJ205" i="15"/>
  <c r="AL205" i="15"/>
  <c r="AH205" i="15"/>
  <c r="D206" i="15" s="1"/>
  <c r="B206" i="15"/>
  <c r="O206" i="15"/>
  <c r="L206" i="15" l="1"/>
  <c r="M206" i="15" s="1"/>
  <c r="U206" i="15"/>
  <c r="V206" i="15" s="1"/>
  <c r="I206" i="15"/>
  <c r="E206" i="15"/>
  <c r="F206" i="15" l="1"/>
  <c r="W206" i="15"/>
  <c r="Y206" i="15"/>
  <c r="P206" i="15"/>
  <c r="N206" i="15"/>
  <c r="Z206" i="15"/>
  <c r="R206" i="15"/>
  <c r="X206" i="15" l="1"/>
  <c r="AA206" i="15" s="1"/>
  <c r="AB206" i="15" s="1"/>
  <c r="Q206" i="15"/>
  <c r="S206" i="15" s="1"/>
  <c r="G206" i="15"/>
  <c r="AC206" i="15"/>
  <c r="H207" i="15"/>
  <c r="J207" i="15" l="1"/>
  <c r="AG206" i="15"/>
  <c r="C207" i="15" s="1"/>
  <c r="AF206" i="15"/>
  <c r="AI206" i="15"/>
  <c r="AD206" i="15"/>
  <c r="AE206" i="15" s="1"/>
  <c r="T206" i="15"/>
  <c r="K207" i="15"/>
  <c r="AL206" i="15" l="1"/>
  <c r="AJ206" i="15"/>
  <c r="AK206" i="15"/>
  <c r="AH206" i="15"/>
  <c r="D207" i="15" s="1"/>
  <c r="B207" i="15"/>
  <c r="O207" i="15"/>
  <c r="U207" i="15" l="1"/>
  <c r="V207" i="15" s="1"/>
  <c r="L207" i="15"/>
  <c r="M207" i="15" s="1"/>
  <c r="I207" i="15"/>
  <c r="E207" i="15"/>
  <c r="F207" i="15" l="1"/>
  <c r="N207" i="15"/>
  <c r="P207" i="15"/>
  <c r="Y207" i="15"/>
  <c r="W207" i="15"/>
  <c r="X207" i="15" s="1"/>
  <c r="Z207" i="15"/>
  <c r="R207" i="15"/>
  <c r="Q207" i="15" l="1"/>
  <c r="S207" i="15" s="1"/>
  <c r="AA207" i="15"/>
  <c r="AB207" i="15" s="1"/>
  <c r="G207" i="15"/>
  <c r="AC207" i="15"/>
  <c r="H208" i="15"/>
  <c r="J208" i="15" l="1"/>
  <c r="AG207" i="15"/>
  <c r="C208" i="15" s="1"/>
  <c r="AF207" i="15"/>
  <c r="AD207" i="15"/>
  <c r="AE207" i="15" s="1"/>
  <c r="AI207" i="15"/>
  <c r="T207" i="15"/>
  <c r="K208" i="15"/>
  <c r="B208" i="15" l="1"/>
  <c r="AH207" i="15"/>
  <c r="D208" i="15" s="1"/>
  <c r="AJ207" i="15"/>
  <c r="AK207" i="15"/>
  <c r="AL207" i="15"/>
  <c r="O208" i="15"/>
  <c r="L208" i="15" l="1"/>
  <c r="M208" i="15" s="1"/>
  <c r="U208" i="15"/>
  <c r="V208" i="15" s="1"/>
  <c r="I208" i="15"/>
  <c r="E208" i="15"/>
  <c r="F208" i="15" l="1"/>
  <c r="Y208" i="15"/>
  <c r="W208" i="15"/>
  <c r="P208" i="15"/>
  <c r="N208" i="15"/>
  <c r="R208" i="15"/>
  <c r="Z208" i="15"/>
  <c r="X208" i="15" l="1"/>
  <c r="AA208" i="15" s="1"/>
  <c r="AB208" i="15" s="1"/>
  <c r="Q208" i="15"/>
  <c r="S208" i="15" s="1"/>
  <c r="G208" i="15"/>
  <c r="C30" i="15" s="1"/>
  <c r="AC208" i="15"/>
  <c r="AF208" i="15" l="1"/>
  <c r="AG208" i="15"/>
  <c r="AI208" i="15"/>
  <c r="AD208" i="15"/>
  <c r="AE208" i="15" s="1"/>
  <c r="T208" i="15"/>
  <c r="AH208" i="15" l="1"/>
  <c r="AL208" i="15"/>
  <c r="AJ208" i="15"/>
  <c r="C31" i="15" s="1"/>
  <c r="AK208" i="15"/>
  <c r="F62" i="4" l="1"/>
  <c r="G62" i="4" s="1"/>
  <c r="Q62" i="4"/>
  <c r="S62" i="4" s="1"/>
  <c r="H63" i="4"/>
  <c r="AC62" i="4"/>
  <c r="X62" i="4" l="1"/>
  <c r="AA62" i="4" s="1"/>
  <c r="AB62" i="4" s="1"/>
  <c r="K63" i="4"/>
  <c r="AD62" i="4"/>
  <c r="AE62" i="4" s="1"/>
  <c r="AI62" i="4"/>
  <c r="AJ62" i="4" s="1"/>
  <c r="AG62" i="4"/>
  <c r="C63" i="4" s="1"/>
  <c r="AF62" i="4"/>
  <c r="T62" i="4"/>
  <c r="AK63" i="4" l="1"/>
  <c r="AH62" i="4"/>
  <c r="D63" i="4" s="1"/>
  <c r="B63" i="4"/>
  <c r="AL63" i="4"/>
  <c r="O64" i="4"/>
  <c r="L63" i="4" l="1"/>
  <c r="U63" i="4" s="1"/>
  <c r="V63" i="4" s="1"/>
  <c r="I63" i="4"/>
  <c r="E63" i="4"/>
  <c r="F63" i="4" l="1"/>
  <c r="Y63" i="4"/>
  <c r="W63" i="4"/>
  <c r="M63" i="4"/>
  <c r="Z63" i="4"/>
  <c r="X63" i="4" l="1"/>
  <c r="AA63" i="4" s="1"/>
  <c r="AB63" i="4" s="1"/>
  <c r="N63" i="4"/>
  <c r="Q63" i="4" s="1"/>
  <c r="P63" i="4"/>
  <c r="R63" i="4"/>
  <c r="S63" i="4" l="1"/>
  <c r="T63" i="4" s="1"/>
  <c r="G63" i="4"/>
  <c r="AC63" i="4"/>
  <c r="H64" i="4"/>
  <c r="K64" i="4" l="1"/>
  <c r="AI63" i="4"/>
  <c r="AJ63" i="4" s="1"/>
  <c r="AD63" i="4"/>
  <c r="AE63" i="4" s="1"/>
  <c r="AG63" i="4"/>
  <c r="C64" i="4" s="1"/>
  <c r="AF63" i="4"/>
  <c r="AH63" i="4" l="1"/>
  <c r="D64" i="4" s="1"/>
  <c r="L64" i="4" s="1"/>
  <c r="U64" i="4" s="1"/>
  <c r="V64" i="4" s="1"/>
  <c r="AL64" i="4"/>
  <c r="B64" i="4"/>
  <c r="AK64" i="4"/>
  <c r="O65" i="4"/>
  <c r="M64" i="4" l="1"/>
  <c r="P64" i="4" s="1"/>
  <c r="W64" i="4"/>
  <c r="Y64" i="4"/>
  <c r="I64" i="4"/>
  <c r="N64" i="4"/>
  <c r="E64" i="4"/>
  <c r="Z64" i="4"/>
  <c r="R64" i="4"/>
  <c r="F64" i="4" l="1"/>
  <c r="Q64" i="4"/>
  <c r="S64" i="4" s="1"/>
  <c r="AC64" i="4"/>
  <c r="H65" i="4"/>
  <c r="K65" i="4" l="1"/>
  <c r="AI64" i="4"/>
  <c r="AJ64" i="4" s="1"/>
  <c r="AD64" i="4"/>
  <c r="AE64" i="4" s="1"/>
  <c r="AG64" i="4"/>
  <c r="C65" i="4" s="1"/>
  <c r="AF64" i="4"/>
  <c r="T64" i="4"/>
  <c r="G64" i="4"/>
  <c r="X64" i="4"/>
  <c r="AA64" i="4" s="1"/>
  <c r="AB64" i="4" s="1"/>
  <c r="AH64" i="4" l="1"/>
  <c r="D65" i="4" s="1"/>
  <c r="L65" i="4" s="1"/>
  <c r="U65" i="4" s="1"/>
  <c r="V65" i="4" s="1"/>
  <c r="AK65" i="4"/>
  <c r="AL65" i="4"/>
  <c r="B65" i="4"/>
  <c r="O66" i="4"/>
  <c r="M65" i="4" l="1"/>
  <c r="N65" i="4" s="1"/>
  <c r="W65" i="4"/>
  <c r="Y65" i="4"/>
  <c r="I65" i="4"/>
  <c r="P65" i="4"/>
  <c r="R65" i="4"/>
  <c r="E65" i="4"/>
  <c r="Z65" i="4"/>
  <c r="F65" i="4" l="1"/>
  <c r="G65" i="4" s="1"/>
  <c r="Q65" i="4"/>
  <c r="S65" i="4" s="1"/>
  <c r="T65" i="4" s="1"/>
  <c r="AC65" i="4"/>
  <c r="H66" i="4"/>
  <c r="X65" i="4" l="1"/>
  <c r="AA65" i="4" s="1"/>
  <c r="AB65" i="4" s="1"/>
  <c r="K66" i="4"/>
  <c r="AI65" i="4"/>
  <c r="AJ65" i="4" s="1"/>
  <c r="AD65" i="4"/>
  <c r="AE65" i="4" s="1"/>
  <c r="AG65" i="4"/>
  <c r="C66" i="4" s="1"/>
  <c r="AF65" i="4"/>
  <c r="AH65" i="4" l="1"/>
  <c r="D66" i="4" s="1"/>
  <c r="L66" i="4" s="1"/>
  <c r="U66" i="4" s="1"/>
  <c r="V66" i="4" s="1"/>
  <c r="B66" i="4"/>
  <c r="I66" i="4" s="1"/>
  <c r="AK66" i="4"/>
  <c r="AL66" i="4"/>
  <c r="O67" i="4"/>
  <c r="E66" i="4"/>
  <c r="M66" i="4" l="1"/>
  <c r="N66" i="4" s="1"/>
  <c r="F66" i="4"/>
  <c r="W66" i="4"/>
  <c r="Y66" i="4"/>
  <c r="Z66" i="4"/>
  <c r="X66" i="4" l="1"/>
  <c r="AA66" i="4" s="1"/>
  <c r="AB66" i="4" s="1"/>
  <c r="Q66" i="4"/>
  <c r="P66" i="4"/>
  <c r="G66" i="4"/>
  <c r="R66" i="4"/>
  <c r="S66" i="4" l="1"/>
  <c r="H67" i="4"/>
  <c r="AC66" i="4"/>
  <c r="AG66" i="4" l="1"/>
  <c r="AF66" i="4"/>
  <c r="B67" i="4" s="1"/>
  <c r="AI66" i="4"/>
  <c r="AJ66" i="4" s="1"/>
  <c r="AD66" i="4"/>
  <c r="AE66" i="4" s="1"/>
  <c r="C67" i="4"/>
  <c r="K67" i="4"/>
  <c r="T66" i="4"/>
  <c r="O68" i="4"/>
  <c r="AK67" i="4" l="1"/>
  <c r="AL67" i="4"/>
  <c r="AH66" i="4"/>
  <c r="D67" i="4" s="1"/>
  <c r="L67" i="4" s="1"/>
  <c r="U67" i="4" s="1"/>
  <c r="V67" i="4" s="1"/>
  <c r="Y67" i="4" s="1"/>
  <c r="I67" i="4"/>
  <c r="Z67" i="4"/>
  <c r="E67" i="4"/>
  <c r="W67" i="4" l="1"/>
  <c r="M67" i="4"/>
  <c r="P67" i="4" s="1"/>
  <c r="F67" i="4"/>
  <c r="R67" i="4"/>
  <c r="N67" i="4" l="1"/>
  <c r="Q67" i="4" s="1"/>
  <c r="S67" i="4" s="1"/>
  <c r="T67" i="4" s="1"/>
  <c r="X67" i="4"/>
  <c r="AA67" i="4" s="1"/>
  <c r="AB67" i="4" s="1"/>
  <c r="H68" i="4"/>
  <c r="AC67" i="4"/>
  <c r="G67" i="4" l="1"/>
  <c r="K68" i="4"/>
  <c r="AD67" i="4"/>
  <c r="AE67" i="4" s="1"/>
  <c r="AI67" i="4"/>
  <c r="AJ67" i="4" s="1"/>
  <c r="AG67" i="4"/>
  <c r="C68" i="4" s="1"/>
  <c r="AF67" i="4"/>
  <c r="AH67" i="4" l="1"/>
  <c r="D68" i="4" s="1"/>
  <c r="L68" i="4" s="1"/>
  <c r="U68" i="4" s="1"/>
  <c r="V68" i="4" s="1"/>
  <c r="AK68" i="4"/>
  <c r="AL68" i="4"/>
  <c r="B68" i="4"/>
  <c r="O69" i="4"/>
  <c r="Y68" i="4" l="1"/>
  <c r="W68" i="4"/>
  <c r="I68" i="4"/>
  <c r="M68" i="4"/>
  <c r="Z68" i="4"/>
  <c r="E68" i="4"/>
  <c r="F68" i="4" l="1"/>
  <c r="X68" i="4" s="1"/>
  <c r="AA68" i="4" s="1"/>
  <c r="AB68" i="4" s="1"/>
  <c r="N68" i="4"/>
  <c r="P68" i="4"/>
  <c r="R68" i="4"/>
  <c r="Q68" i="4" l="1"/>
  <c r="S68" i="4" s="1"/>
  <c r="G68" i="4"/>
  <c r="AC68" i="4"/>
  <c r="H69" i="4"/>
  <c r="K69" i="4" l="1"/>
  <c r="AD68" i="4"/>
  <c r="AE68" i="4" s="1"/>
  <c r="AI68" i="4"/>
  <c r="AJ68" i="4" s="1"/>
  <c r="AG68" i="4"/>
  <c r="C69" i="4" s="1"/>
  <c r="AF68" i="4"/>
  <c r="T68" i="4"/>
  <c r="AH68" i="4" l="1"/>
  <c r="D69" i="4" s="1"/>
  <c r="L69" i="4" s="1"/>
  <c r="U69" i="4" s="1"/>
  <c r="V69" i="4" s="1"/>
  <c r="AK69" i="4"/>
  <c r="AL69" i="4"/>
  <c r="B69" i="4"/>
  <c r="O70" i="4"/>
  <c r="Y69" i="4" l="1"/>
  <c r="W69" i="4"/>
  <c r="I69" i="4"/>
  <c r="M69" i="4"/>
  <c r="Z69" i="4"/>
  <c r="E69" i="4"/>
  <c r="F69" i="4" l="1"/>
  <c r="X69" i="4" s="1"/>
  <c r="AA69" i="4" s="1"/>
  <c r="AB69" i="4" s="1"/>
  <c r="N69" i="4"/>
  <c r="P69" i="4"/>
  <c r="R69" i="4"/>
  <c r="Q69" i="4" l="1"/>
  <c r="S69" i="4" s="1"/>
  <c r="G69" i="4"/>
  <c r="AC69" i="4"/>
  <c r="H70" i="4"/>
  <c r="K70" i="4" l="1"/>
  <c r="AI69" i="4"/>
  <c r="AJ69" i="4" s="1"/>
  <c r="AD69" i="4"/>
  <c r="AE69" i="4" s="1"/>
  <c r="AG69" i="4"/>
  <c r="C70" i="4" s="1"/>
  <c r="AF69" i="4"/>
  <c r="T69" i="4"/>
  <c r="AH69" i="4" l="1"/>
  <c r="D70" i="4" s="1"/>
  <c r="L70" i="4" s="1"/>
  <c r="U70" i="4" s="1"/>
  <c r="V70" i="4" s="1"/>
  <c r="AK70" i="4"/>
  <c r="B70" i="4"/>
  <c r="AL70" i="4"/>
  <c r="O71" i="4"/>
  <c r="W70" i="4" l="1"/>
  <c r="Y70" i="4"/>
  <c r="I70" i="4"/>
  <c r="M70" i="4"/>
  <c r="Z70" i="4"/>
  <c r="E70" i="4"/>
  <c r="F70" i="4" l="1"/>
  <c r="P70" i="4"/>
  <c r="N70" i="4"/>
  <c r="Q70" i="4" s="1"/>
  <c r="R70" i="4"/>
  <c r="S70" i="4" l="1"/>
  <c r="T70" i="4" s="1"/>
  <c r="G70" i="4"/>
  <c r="X70" i="4"/>
  <c r="AA70" i="4" s="1"/>
  <c r="AB70" i="4" s="1"/>
  <c r="AC70" i="4"/>
  <c r="H71" i="4"/>
  <c r="K71" i="4" l="1"/>
  <c r="AI70" i="4"/>
  <c r="AJ70" i="4" s="1"/>
  <c r="AD70" i="4"/>
  <c r="AE70" i="4" s="1"/>
  <c r="AG70" i="4"/>
  <c r="C71" i="4" s="1"/>
  <c r="AF70" i="4"/>
  <c r="AH70" i="4" l="1"/>
  <c r="D71" i="4" s="1"/>
  <c r="L71" i="4" s="1"/>
  <c r="U71" i="4" s="1"/>
  <c r="V71" i="4" s="1"/>
  <c r="AK71" i="4"/>
  <c r="AL71" i="4"/>
  <c r="B71" i="4"/>
  <c r="O72" i="4"/>
  <c r="M71" i="4" l="1"/>
  <c r="N71" i="4" s="1"/>
  <c r="Y71" i="4"/>
  <c r="W71" i="4"/>
  <c r="I71" i="4"/>
  <c r="E71" i="4"/>
  <c r="Z71" i="4"/>
  <c r="P71" i="4" l="1"/>
  <c r="F71" i="4"/>
  <c r="G71" i="4" s="1"/>
  <c r="Q71" i="4"/>
  <c r="X71" i="4"/>
  <c r="AA71" i="4" s="1"/>
  <c r="AB71" i="4" s="1"/>
  <c r="R71" i="4"/>
  <c r="S71" i="4" l="1"/>
  <c r="AC71" i="4"/>
  <c r="H72" i="4"/>
  <c r="AF71" i="4" l="1"/>
  <c r="AI71" i="4"/>
  <c r="AJ71" i="4" s="1"/>
  <c r="AD71" i="4"/>
  <c r="AE71" i="4" s="1"/>
  <c r="AG71" i="4"/>
  <c r="C72" i="4" s="1"/>
  <c r="K72" i="4"/>
  <c r="T71" i="4"/>
  <c r="AL72" i="4"/>
  <c r="AH71" i="4" l="1"/>
  <c r="D72" i="4" s="1"/>
  <c r="L72" i="4" s="1"/>
  <c r="U72" i="4" s="1"/>
  <c r="V72" i="4" s="1"/>
  <c r="B72" i="4"/>
  <c r="AK72" i="4"/>
  <c r="O73" i="4"/>
  <c r="W72" i="4" l="1"/>
  <c r="M72" i="4"/>
  <c r="P72" i="4" s="1"/>
  <c r="I72" i="4"/>
  <c r="Y72" i="4"/>
  <c r="Z72" i="4"/>
  <c r="R72" i="4"/>
  <c r="E72" i="4"/>
  <c r="N72" i="4" l="1"/>
  <c r="Q72" i="4" s="1"/>
  <c r="S72" i="4" s="1"/>
  <c r="T72" i="4" s="1"/>
  <c r="F72" i="4"/>
  <c r="X72" i="4" s="1"/>
  <c r="AA72" i="4" s="1"/>
  <c r="AB72" i="4" s="1"/>
  <c r="H73" i="4"/>
  <c r="AC72" i="4"/>
  <c r="G72" i="4" l="1"/>
  <c r="K73" i="4"/>
  <c r="AI72" i="4"/>
  <c r="AJ72" i="4" s="1"/>
  <c r="AD72" i="4"/>
  <c r="AE72" i="4" s="1"/>
  <c r="AG72" i="4"/>
  <c r="C73" i="4" s="1"/>
  <c r="AF72" i="4"/>
  <c r="AH72" i="4" l="1"/>
  <c r="D73" i="4" s="1"/>
  <c r="L73" i="4" s="1"/>
  <c r="U73" i="4" s="1"/>
  <c r="V73" i="4" s="1"/>
  <c r="AK73" i="4"/>
  <c r="B73" i="4"/>
  <c r="AL73" i="4"/>
  <c r="O74" i="4"/>
  <c r="W73" i="4" l="1"/>
  <c r="Y73" i="4"/>
  <c r="I73" i="4"/>
  <c r="M73" i="4"/>
  <c r="E73" i="4"/>
  <c r="Z73" i="4"/>
  <c r="F73" i="4" l="1"/>
  <c r="N73" i="4"/>
  <c r="Q73" i="4" s="1"/>
  <c r="P73" i="4"/>
  <c r="R73" i="4"/>
  <c r="S73" i="4" l="1"/>
  <c r="T73" i="4" s="1"/>
  <c r="G73" i="4"/>
  <c r="X73" i="4"/>
  <c r="AA73" i="4" s="1"/>
  <c r="AB73" i="4" s="1"/>
  <c r="H74" i="4"/>
  <c r="AC73" i="4"/>
  <c r="K74" i="4" l="1"/>
  <c r="AD73" i="4"/>
  <c r="AE73" i="4" s="1"/>
  <c r="AI73" i="4"/>
  <c r="AJ73" i="4" s="1"/>
  <c r="AG73" i="4"/>
  <c r="C74" i="4" s="1"/>
  <c r="AF73" i="4"/>
  <c r="AH73" i="4" l="1"/>
  <c r="D74" i="4" s="1"/>
  <c r="L74" i="4" s="1"/>
  <c r="U74" i="4" s="1"/>
  <c r="V74" i="4" s="1"/>
  <c r="AK74" i="4"/>
  <c r="B74" i="4"/>
  <c r="AL74" i="4"/>
  <c r="O75" i="4"/>
  <c r="W74" i="4" l="1"/>
  <c r="Y74" i="4"/>
  <c r="M74" i="4"/>
  <c r="I74" i="4"/>
  <c r="E74" i="4"/>
  <c r="Z74" i="4"/>
  <c r="F74" i="4" l="1"/>
  <c r="N74" i="4"/>
  <c r="Q74" i="4" s="1"/>
  <c r="P74" i="4"/>
  <c r="R74" i="4"/>
  <c r="S74" i="4" l="1"/>
  <c r="T74" i="4" s="1"/>
  <c r="G74" i="4"/>
  <c r="X74" i="4"/>
  <c r="AA74" i="4" s="1"/>
  <c r="AB74" i="4" s="1"/>
  <c r="H75" i="4"/>
  <c r="AC74" i="4"/>
  <c r="K75" i="4" l="1"/>
  <c r="AI74" i="4"/>
  <c r="AJ74" i="4" s="1"/>
  <c r="AD74" i="4"/>
  <c r="AE74" i="4" s="1"/>
  <c r="AG74" i="4"/>
  <c r="C75" i="4" s="1"/>
  <c r="AF74" i="4"/>
  <c r="AH74" i="4" l="1"/>
  <c r="D75" i="4" s="1"/>
  <c r="L75" i="4" s="1"/>
  <c r="U75" i="4" s="1"/>
  <c r="V75" i="4" s="1"/>
  <c r="AK75" i="4"/>
  <c r="AL75" i="4"/>
  <c r="B75" i="4"/>
  <c r="O76" i="4"/>
  <c r="Y75" i="4" l="1"/>
  <c r="W75" i="4"/>
  <c r="I75" i="4"/>
  <c r="M75" i="4"/>
  <c r="Z75" i="4"/>
  <c r="E75" i="4"/>
  <c r="F75" i="4" l="1"/>
  <c r="X75" i="4" s="1"/>
  <c r="AA75" i="4" s="1"/>
  <c r="AB75" i="4" s="1"/>
  <c r="P75" i="4"/>
  <c r="N75" i="4"/>
  <c r="Q75" i="4" s="1"/>
  <c r="R75" i="4"/>
  <c r="S75" i="4" l="1"/>
  <c r="T75" i="4" s="1"/>
  <c r="G75" i="4"/>
  <c r="H76" i="4"/>
  <c r="AC75" i="4"/>
  <c r="K76" i="4" l="1"/>
  <c r="AD75" i="4"/>
  <c r="AE75" i="4" s="1"/>
  <c r="AI75" i="4"/>
  <c r="AJ75" i="4" s="1"/>
  <c r="AG75" i="4"/>
  <c r="C76" i="4" s="1"/>
  <c r="AF75" i="4"/>
  <c r="AH75" i="4" l="1"/>
  <c r="D76" i="4" s="1"/>
  <c r="L76" i="4" s="1"/>
  <c r="U76" i="4" s="1"/>
  <c r="V76" i="4" s="1"/>
  <c r="AK76" i="4"/>
  <c r="AL76" i="4"/>
  <c r="B76" i="4"/>
  <c r="O77" i="4"/>
  <c r="Y76" i="4" l="1"/>
  <c r="W76" i="4"/>
  <c r="M76" i="4"/>
  <c r="I76" i="4"/>
  <c r="Z76" i="4"/>
  <c r="E76" i="4"/>
  <c r="F76" i="4" l="1"/>
  <c r="P76" i="4"/>
  <c r="N76" i="4"/>
  <c r="Q76" i="4" s="1"/>
  <c r="R76" i="4"/>
  <c r="S76" i="4" l="1"/>
  <c r="T76" i="4" s="1"/>
  <c r="G76" i="4"/>
  <c r="X76" i="4"/>
  <c r="AA76" i="4" s="1"/>
  <c r="AB76" i="4" s="1"/>
  <c r="AC76" i="4"/>
  <c r="H77" i="4"/>
  <c r="K77" i="4" l="1"/>
  <c r="AI76" i="4"/>
  <c r="AJ76" i="4" s="1"/>
  <c r="AD76" i="4"/>
  <c r="AE76" i="4" s="1"/>
  <c r="AG76" i="4"/>
  <c r="C77" i="4" s="1"/>
  <c r="AF76" i="4"/>
  <c r="B77" i="4" s="1"/>
  <c r="O78" i="4"/>
  <c r="I77" i="4" l="1"/>
  <c r="AK77" i="4"/>
  <c r="AL77" i="4"/>
  <c r="AH76" i="4"/>
  <c r="D77" i="4" s="1"/>
  <c r="E77" i="4"/>
  <c r="F77" i="4" l="1"/>
  <c r="L77" i="4"/>
  <c r="U77" i="4" s="1"/>
  <c r="V77" i="4" s="1"/>
  <c r="W77" i="4" l="1"/>
  <c r="Y77" i="4"/>
  <c r="M77" i="4"/>
  <c r="Z77" i="4"/>
  <c r="N77" i="4" l="1"/>
  <c r="Q77" i="4" s="1"/>
  <c r="P77" i="4"/>
  <c r="X77" i="4"/>
  <c r="AA77" i="4" s="1"/>
  <c r="AB77" i="4" s="1"/>
  <c r="R77" i="4"/>
  <c r="S77" i="4" l="1"/>
  <c r="T77" i="4" s="1"/>
  <c r="G77" i="4"/>
  <c r="H78" i="4"/>
  <c r="AC77" i="4"/>
  <c r="K78" i="4" l="1"/>
  <c r="AD77" i="4"/>
  <c r="AE77" i="4" s="1"/>
  <c r="AI77" i="4"/>
  <c r="AJ77" i="4" s="1"/>
  <c r="AG77" i="4"/>
  <c r="C78" i="4" s="1"/>
  <c r="AF77" i="4"/>
  <c r="AH77" i="4" l="1"/>
  <c r="D78" i="4" s="1"/>
  <c r="L78" i="4" s="1"/>
  <c r="U78" i="4" s="1"/>
  <c r="V78" i="4" s="1"/>
  <c r="AK78" i="4"/>
  <c r="AL78" i="4"/>
  <c r="B78" i="4"/>
  <c r="O79" i="4"/>
  <c r="W78" i="4" l="1"/>
  <c r="Y78" i="4"/>
  <c r="I78" i="4"/>
  <c r="M78" i="4"/>
  <c r="E78" i="4"/>
  <c r="Z78" i="4"/>
  <c r="F78" i="4" l="1"/>
  <c r="P78" i="4"/>
  <c r="N78" i="4"/>
  <c r="Q78" i="4" s="1"/>
  <c r="R78" i="4"/>
  <c r="S78" i="4" l="1"/>
  <c r="T78" i="4" s="1"/>
  <c r="G78" i="4"/>
  <c r="X78" i="4"/>
  <c r="AA78" i="4" s="1"/>
  <c r="AB78" i="4" s="1"/>
  <c r="H79" i="4"/>
  <c r="AC78" i="4"/>
  <c r="K79" i="4" l="1"/>
  <c r="AI78" i="4"/>
  <c r="AJ78" i="4" s="1"/>
  <c r="AD78" i="4"/>
  <c r="AE78" i="4" s="1"/>
  <c r="AG78" i="4"/>
  <c r="C79" i="4" s="1"/>
  <c r="AF78" i="4"/>
  <c r="AH78" i="4" l="1"/>
  <c r="D79" i="4" s="1"/>
  <c r="L79" i="4" s="1"/>
  <c r="U79" i="4" s="1"/>
  <c r="AL79" i="4"/>
  <c r="AK79" i="4"/>
  <c r="B79" i="4"/>
  <c r="O80" i="4"/>
  <c r="V79" i="4" l="1"/>
  <c r="W79" i="4" s="1"/>
  <c r="I79" i="4"/>
  <c r="M79" i="4"/>
  <c r="E79" i="4"/>
  <c r="Y79" i="4" l="1"/>
  <c r="F79" i="4"/>
  <c r="P79" i="4"/>
  <c r="N79" i="4"/>
  <c r="Q79" i="4" s="1"/>
  <c r="Z79" i="4"/>
  <c r="R79" i="4"/>
  <c r="S79" i="4" l="1"/>
  <c r="G79" i="4"/>
  <c r="X79" i="4"/>
  <c r="AA79" i="4" s="1"/>
  <c r="AB79" i="4" s="1"/>
  <c r="AC79" i="4"/>
  <c r="H80" i="4"/>
  <c r="K80" i="4" l="1"/>
  <c r="AG79" i="4"/>
  <c r="C80" i="4" s="1"/>
  <c r="AD79" i="4"/>
  <c r="AE79" i="4" s="1"/>
  <c r="AI79" i="4"/>
  <c r="AJ79" i="4" s="1"/>
  <c r="AF79" i="4"/>
  <c r="T79" i="4"/>
  <c r="AH79" i="4" l="1"/>
  <c r="D80" i="4" s="1"/>
  <c r="L80" i="4" s="1"/>
  <c r="U80" i="4" s="1"/>
  <c r="V80" i="4" s="1"/>
  <c r="AK80" i="4"/>
  <c r="B80" i="4"/>
  <c r="AL80" i="4"/>
  <c r="O81" i="4"/>
  <c r="W80" i="4" l="1"/>
  <c r="Y80" i="4"/>
  <c r="I80" i="4"/>
  <c r="M80" i="4"/>
  <c r="Z80" i="4"/>
  <c r="E80" i="4"/>
  <c r="F80" i="4" l="1"/>
  <c r="P80" i="4"/>
  <c r="N80" i="4"/>
  <c r="R80" i="4"/>
  <c r="Q80" i="4" l="1"/>
  <c r="S80" i="4" s="1"/>
  <c r="G80" i="4"/>
  <c r="X80" i="4"/>
  <c r="AA80" i="4" s="1"/>
  <c r="AB80" i="4" s="1"/>
  <c r="H81" i="4"/>
  <c r="AC80" i="4"/>
  <c r="K81" i="4" l="1"/>
  <c r="AI80" i="4"/>
  <c r="AJ80" i="4" s="1"/>
  <c r="AD80" i="4"/>
  <c r="AE80" i="4" s="1"/>
  <c r="AG80" i="4"/>
  <c r="C81" i="4" s="1"/>
  <c r="AF80" i="4"/>
  <c r="T80" i="4"/>
  <c r="AH80" i="4" l="1"/>
  <c r="D81" i="4" s="1"/>
  <c r="L81" i="4" s="1"/>
  <c r="U81" i="4" s="1"/>
  <c r="V81" i="4" s="1"/>
  <c r="AL81" i="4"/>
  <c r="AK81" i="4"/>
  <c r="B81" i="4"/>
  <c r="O82" i="4"/>
  <c r="Y81" i="4" l="1"/>
  <c r="W81" i="4"/>
  <c r="I81" i="4"/>
  <c r="M81" i="4"/>
  <c r="E81" i="4"/>
  <c r="Z81" i="4"/>
  <c r="F81" i="4" l="1"/>
  <c r="N81" i="4"/>
  <c r="Q81" i="4" s="1"/>
  <c r="P81" i="4"/>
  <c r="R81" i="4"/>
  <c r="S81" i="4" l="1"/>
  <c r="T81" i="4" s="1"/>
  <c r="G81" i="4"/>
  <c r="X81" i="4"/>
  <c r="AA81" i="4" s="1"/>
  <c r="AB81" i="4" s="1"/>
  <c r="H82" i="4"/>
  <c r="AC81" i="4"/>
  <c r="K82" i="4" l="1"/>
  <c r="AD81" i="4"/>
  <c r="AE81" i="4" s="1"/>
  <c r="AI81" i="4"/>
  <c r="AJ81" i="4" s="1"/>
  <c r="AG81" i="4"/>
  <c r="C82" i="4" s="1"/>
  <c r="AF81" i="4"/>
  <c r="AH81" i="4" l="1"/>
  <c r="D82" i="4" s="1"/>
  <c r="L82" i="4" s="1"/>
  <c r="U82" i="4" s="1"/>
  <c r="V82" i="4" s="1"/>
  <c r="AK82" i="4"/>
  <c r="B82" i="4"/>
  <c r="AL82" i="4"/>
  <c r="O83" i="4"/>
  <c r="W82" i="4" l="1"/>
  <c r="Y82" i="4"/>
  <c r="I82" i="4"/>
  <c r="M82" i="4"/>
  <c r="E82" i="4"/>
  <c r="Z82" i="4"/>
  <c r="F82" i="4" l="1"/>
  <c r="N82" i="4"/>
  <c r="Q82" i="4" s="1"/>
  <c r="P82" i="4"/>
  <c r="R82" i="4"/>
  <c r="S82" i="4" l="1"/>
  <c r="T82" i="4" s="1"/>
  <c r="G82" i="4"/>
  <c r="X82" i="4"/>
  <c r="AA82" i="4" s="1"/>
  <c r="AB82" i="4" s="1"/>
  <c r="H83" i="4"/>
  <c r="AC82" i="4"/>
  <c r="K83" i="4" l="1"/>
  <c r="AI82" i="4"/>
  <c r="AJ82" i="4" s="1"/>
  <c r="AD82" i="4"/>
  <c r="AE82" i="4" s="1"/>
  <c r="AG82" i="4"/>
  <c r="C83" i="4" s="1"/>
  <c r="AF82" i="4"/>
  <c r="AH82" i="4" l="1"/>
  <c r="D83" i="4" s="1"/>
  <c r="L83" i="4" s="1"/>
  <c r="U83" i="4" s="1"/>
  <c r="V83" i="4" s="1"/>
  <c r="AL83" i="4"/>
  <c r="B83" i="4"/>
  <c r="AK83" i="4"/>
  <c r="O84" i="4"/>
  <c r="W83" i="4" l="1"/>
  <c r="Y83" i="4"/>
  <c r="I83" i="4"/>
  <c r="M83" i="4"/>
  <c r="E83" i="4"/>
  <c r="Z83" i="4"/>
  <c r="F83" i="4" l="1"/>
  <c r="X83" i="4" s="1"/>
  <c r="AA83" i="4" s="1"/>
  <c r="AB83" i="4" s="1"/>
  <c r="N83" i="4"/>
  <c r="Q83" i="4" s="1"/>
  <c r="P83" i="4"/>
  <c r="R83" i="4"/>
  <c r="S83" i="4" l="1"/>
  <c r="T83" i="4" s="1"/>
  <c r="G83" i="4"/>
  <c r="H84" i="4"/>
  <c r="AC83" i="4"/>
  <c r="K84" i="4" l="1"/>
  <c r="AI83" i="4"/>
  <c r="AJ83" i="4" s="1"/>
  <c r="AD83" i="4"/>
  <c r="AE83" i="4" s="1"/>
  <c r="AG83" i="4"/>
  <c r="C84" i="4" s="1"/>
  <c r="AF83" i="4"/>
  <c r="AH83" i="4" l="1"/>
  <c r="D84" i="4" s="1"/>
  <c r="L84" i="4" s="1"/>
  <c r="U84" i="4" s="1"/>
  <c r="V84" i="4" s="1"/>
  <c r="AL84" i="4"/>
  <c r="AK84" i="4"/>
  <c r="B84" i="4"/>
  <c r="O85" i="4"/>
  <c r="Y84" i="4" l="1"/>
  <c r="W84" i="4"/>
  <c r="I84" i="4"/>
  <c r="M84" i="4"/>
  <c r="E84" i="4"/>
  <c r="Z84" i="4"/>
  <c r="F84" i="4" l="1"/>
  <c r="X84" i="4" s="1"/>
  <c r="AA84" i="4" s="1"/>
  <c r="AB84" i="4" s="1"/>
  <c r="P84" i="4"/>
  <c r="N84" i="4"/>
  <c r="Q84" i="4" s="1"/>
  <c r="R84" i="4"/>
  <c r="S84" i="4" l="1"/>
  <c r="T84" i="4" s="1"/>
  <c r="G84" i="4"/>
  <c r="H85" i="4"/>
  <c r="AC84" i="4"/>
  <c r="K85" i="4" l="1"/>
  <c r="AI84" i="4"/>
  <c r="AJ84" i="4" s="1"/>
  <c r="AD84" i="4"/>
  <c r="AE84" i="4" s="1"/>
  <c r="AG84" i="4"/>
  <c r="C85" i="4" s="1"/>
  <c r="AF84" i="4"/>
  <c r="AH84" i="4" l="1"/>
  <c r="D85" i="4" s="1"/>
  <c r="L85" i="4" s="1"/>
  <c r="U85" i="4" s="1"/>
  <c r="V85" i="4" s="1"/>
  <c r="AL85" i="4"/>
  <c r="AK85" i="4"/>
  <c r="B85" i="4"/>
  <c r="O86" i="4"/>
  <c r="W85" i="4" l="1"/>
  <c r="Y85" i="4"/>
  <c r="I85" i="4"/>
  <c r="M85" i="4"/>
  <c r="E85" i="4"/>
  <c r="Z85" i="4"/>
  <c r="F85" i="4" l="1"/>
  <c r="P85" i="4"/>
  <c r="N85" i="4"/>
  <c r="R85" i="4"/>
  <c r="Q85" i="4" l="1"/>
  <c r="S85" i="4" s="1"/>
  <c r="G85" i="4"/>
  <c r="X85" i="4"/>
  <c r="AA85" i="4" s="1"/>
  <c r="AB85" i="4" s="1"/>
  <c r="H86" i="4"/>
  <c r="AC85" i="4"/>
  <c r="K86" i="4" l="1"/>
  <c r="AI85" i="4"/>
  <c r="AJ85" i="4" s="1"/>
  <c r="AD85" i="4"/>
  <c r="AE85" i="4" s="1"/>
  <c r="AG85" i="4"/>
  <c r="C86" i="4" s="1"/>
  <c r="AF85" i="4"/>
  <c r="T85" i="4"/>
  <c r="AH85" i="4" l="1"/>
  <c r="D86" i="4" s="1"/>
  <c r="L86" i="4" s="1"/>
  <c r="U86" i="4" s="1"/>
  <c r="V86" i="4" s="1"/>
  <c r="AL86" i="4"/>
  <c r="AK86" i="4"/>
  <c r="B86" i="4"/>
  <c r="O87" i="4"/>
  <c r="M86" i="4" l="1"/>
  <c r="N86" i="4" s="1"/>
  <c r="W86" i="4"/>
  <c r="Y86" i="4"/>
  <c r="I86" i="4"/>
  <c r="E86" i="4"/>
  <c r="Z86" i="4"/>
  <c r="P86" i="4" l="1"/>
  <c r="F86" i="4"/>
  <c r="G86" i="4" s="1"/>
  <c r="Q86" i="4"/>
  <c r="R86" i="4"/>
  <c r="S86" i="4" l="1"/>
  <c r="X86" i="4"/>
  <c r="AA86" i="4" s="1"/>
  <c r="AB86" i="4" s="1"/>
  <c r="AC86" i="4"/>
  <c r="H87" i="4"/>
  <c r="AD86" i="4" l="1"/>
  <c r="AE86" i="4" s="1"/>
  <c r="AG86" i="4"/>
  <c r="C87" i="4" s="1"/>
  <c r="AI86" i="4"/>
  <c r="AJ86" i="4" s="1"/>
  <c r="AF86" i="4"/>
  <c r="AH86" i="4" s="1"/>
  <c r="D87" i="4" s="1"/>
  <c r="K87" i="4"/>
  <c r="T86" i="4"/>
  <c r="B87" i="4" l="1"/>
  <c r="AL87" i="4"/>
  <c r="AK87" i="4"/>
  <c r="L87" i="4"/>
  <c r="U87" i="4" s="1"/>
  <c r="V87" i="4" s="1"/>
  <c r="W87" i="4" s="1"/>
  <c r="I87" i="4"/>
  <c r="E87" i="4"/>
  <c r="O88" i="4"/>
  <c r="Y87" i="4" l="1"/>
  <c r="M87" i="4"/>
  <c r="F87" i="4"/>
  <c r="X87" i="4" s="1"/>
  <c r="Z87" i="4"/>
  <c r="AA87" i="4" l="1"/>
  <c r="AB87" i="4" s="1"/>
  <c r="N87" i="4"/>
  <c r="P87" i="4"/>
  <c r="R87" i="4"/>
  <c r="Q87" i="4" l="1"/>
  <c r="S87" i="4" s="1"/>
  <c r="T87" i="4" s="1"/>
  <c r="G87" i="4"/>
  <c r="AC87" i="4"/>
  <c r="H88" i="4"/>
  <c r="K88" i="4" l="1"/>
  <c r="AI87" i="4"/>
  <c r="AJ87" i="4" s="1"/>
  <c r="AD87" i="4"/>
  <c r="AE87" i="4" s="1"/>
  <c r="AG87" i="4"/>
  <c r="C88" i="4" s="1"/>
  <c r="AF87" i="4"/>
  <c r="B88" i="4" s="1"/>
  <c r="O89" i="4"/>
  <c r="AL88" i="4" l="1"/>
  <c r="I88" i="4"/>
  <c r="AH87" i="4"/>
  <c r="D88" i="4" s="1"/>
  <c r="AK88" i="4"/>
  <c r="E88" i="4"/>
  <c r="F88" i="4" l="1"/>
  <c r="L88" i="4"/>
  <c r="U88" i="4" s="1"/>
  <c r="V88" i="4" s="1"/>
  <c r="M88" i="4" l="1"/>
  <c r="P88" i="4" s="1"/>
  <c r="W88" i="4"/>
  <c r="X88" i="4" s="1"/>
  <c r="Y88" i="4"/>
  <c r="Z88" i="4"/>
  <c r="R88" i="4"/>
  <c r="N88" i="4" l="1"/>
  <c r="G88" i="4" s="1"/>
  <c r="AA88" i="4"/>
  <c r="AB88" i="4" s="1"/>
  <c r="Q88" i="4" l="1"/>
  <c r="S88" i="4" s="1"/>
  <c r="T88" i="4" s="1"/>
  <c r="AC88" i="4"/>
  <c r="H89" i="4"/>
  <c r="AI88" i="4" l="1"/>
  <c r="AJ88" i="4" s="1"/>
  <c r="AD88" i="4"/>
  <c r="AE88" i="4" s="1"/>
  <c r="AG88" i="4"/>
  <c r="C89" i="4" s="1"/>
  <c r="AF88" i="4"/>
  <c r="K89" i="4"/>
  <c r="AK89" i="4" l="1"/>
  <c r="AH88" i="4"/>
  <c r="D89" i="4" s="1"/>
  <c r="L89" i="4" s="1"/>
  <c r="U89" i="4" s="1"/>
  <c r="V89" i="4" s="1"/>
  <c r="AL89" i="4"/>
  <c r="B89" i="4"/>
  <c r="O90" i="4"/>
  <c r="M89" i="4" l="1"/>
  <c r="N89" i="4" s="1"/>
  <c r="Y89" i="4"/>
  <c r="I89" i="4"/>
  <c r="W89" i="4"/>
  <c r="P89" i="4"/>
  <c r="Z89" i="4"/>
  <c r="E89" i="4"/>
  <c r="R89" i="4"/>
  <c r="F89" i="4" l="1"/>
  <c r="X89" i="4" s="1"/>
  <c r="AA89" i="4" s="1"/>
  <c r="AB89" i="4" s="1"/>
  <c r="Q89" i="4"/>
  <c r="S89" i="4" s="1"/>
  <c r="T89" i="4" s="1"/>
  <c r="AC89" i="4"/>
  <c r="H90" i="4"/>
  <c r="G89" i="4" l="1"/>
  <c r="K90" i="4"/>
  <c r="AF89" i="4"/>
  <c r="AD89" i="4"/>
  <c r="AE89" i="4" s="1"/>
  <c r="AI89" i="4"/>
  <c r="AJ89" i="4" s="1"/>
  <c r="AG89" i="4"/>
  <c r="C90" i="4" s="1"/>
  <c r="AH89" i="4" l="1"/>
  <c r="D90" i="4" s="1"/>
  <c r="L90" i="4" s="1"/>
  <c r="U90" i="4" s="1"/>
  <c r="V90" i="4" s="1"/>
  <c r="AL90" i="4"/>
  <c r="AK90" i="4"/>
  <c r="B90" i="4"/>
  <c r="O91" i="4"/>
  <c r="Y90" i="4" l="1"/>
  <c r="W90" i="4"/>
  <c r="I90" i="4"/>
  <c r="M90" i="4"/>
  <c r="Z90" i="4"/>
  <c r="E90" i="4"/>
  <c r="F90" i="4" l="1"/>
  <c r="N90" i="4"/>
  <c r="P90" i="4"/>
  <c r="R90" i="4"/>
  <c r="Q90" i="4" l="1"/>
  <c r="S90" i="4" s="1"/>
  <c r="X90" i="4"/>
  <c r="AA90" i="4" s="1"/>
  <c r="AB90" i="4" s="1"/>
  <c r="G90" i="4"/>
  <c r="H91" i="4"/>
  <c r="AC90" i="4"/>
  <c r="K91" i="4" l="1"/>
  <c r="AF90" i="4"/>
  <c r="B91" i="4" s="1"/>
  <c r="AD90" i="4"/>
  <c r="AE90" i="4" s="1"/>
  <c r="AI90" i="4"/>
  <c r="AJ90" i="4" s="1"/>
  <c r="AG90" i="4"/>
  <c r="C91" i="4" s="1"/>
  <c r="T90" i="4"/>
  <c r="O92" i="4"/>
  <c r="I91" i="4" l="1"/>
  <c r="AK91" i="4"/>
  <c r="AL91" i="4"/>
  <c r="AH90" i="4"/>
  <c r="D91" i="4" s="1"/>
  <c r="E91" i="4"/>
  <c r="F91" i="4" l="1"/>
  <c r="L91" i="4"/>
  <c r="U91" i="4" s="1"/>
  <c r="V91" i="4" s="1"/>
  <c r="M91" i="4" l="1"/>
  <c r="P91" i="4" s="1"/>
  <c r="W91" i="4"/>
  <c r="X91" i="4" s="1"/>
  <c r="Y91" i="4"/>
  <c r="N91" i="4"/>
  <c r="Q91" i="4" s="1"/>
  <c r="R91" i="4"/>
  <c r="Z91" i="4"/>
  <c r="G91" i="4" l="1"/>
  <c r="S91" i="4"/>
  <c r="T91" i="4" s="1"/>
  <c r="AA91" i="4"/>
  <c r="AB91" i="4" s="1"/>
  <c r="H92" i="4"/>
  <c r="AC91" i="4"/>
  <c r="K92" i="4" l="1"/>
  <c r="AI91" i="4"/>
  <c r="AJ91" i="4" s="1"/>
  <c r="AD91" i="4"/>
  <c r="AE91" i="4" s="1"/>
  <c r="AG91" i="4"/>
  <c r="C92" i="4" s="1"/>
  <c r="AF91" i="4"/>
  <c r="AH91" i="4" l="1"/>
  <c r="D92" i="4" s="1"/>
  <c r="L92" i="4" s="1"/>
  <c r="U92" i="4" s="1"/>
  <c r="V92" i="4" s="1"/>
  <c r="AL92" i="4"/>
  <c r="AK92" i="4"/>
  <c r="B92" i="4"/>
  <c r="O93" i="4"/>
  <c r="I92" i="4" l="1"/>
  <c r="W92" i="4"/>
  <c r="Y92" i="4"/>
  <c r="M92" i="4"/>
  <c r="E92" i="4"/>
  <c r="Z92" i="4"/>
  <c r="F92" i="4" l="1"/>
  <c r="X92" i="4" s="1"/>
  <c r="AA92" i="4" s="1"/>
  <c r="AB92" i="4" s="1"/>
  <c r="P92" i="4"/>
  <c r="N92" i="4"/>
  <c r="Q92" i="4" s="1"/>
  <c r="R92" i="4"/>
  <c r="S92" i="4" l="1"/>
  <c r="G92" i="4"/>
  <c r="H93" i="4"/>
  <c r="AC92" i="4"/>
  <c r="K93" i="4" l="1"/>
  <c r="AI92" i="4"/>
  <c r="AJ92" i="4" s="1"/>
  <c r="AD92" i="4"/>
  <c r="AE92" i="4" s="1"/>
  <c r="AG92" i="4"/>
  <c r="C93" i="4" s="1"/>
  <c r="AF92" i="4"/>
  <c r="T92" i="4"/>
  <c r="AH92" i="4" l="1"/>
  <c r="D93" i="4" s="1"/>
  <c r="L93" i="4" s="1"/>
  <c r="U93" i="4" s="1"/>
  <c r="V93" i="4" s="1"/>
  <c r="AK93" i="4"/>
  <c r="B93" i="4"/>
  <c r="AL93" i="4"/>
  <c r="O94" i="4"/>
  <c r="I93" i="4" l="1"/>
  <c r="Y93" i="4"/>
  <c r="W93" i="4"/>
  <c r="M93" i="4"/>
  <c r="E93" i="4"/>
  <c r="Z93" i="4"/>
  <c r="F93" i="4" l="1"/>
  <c r="N93" i="4"/>
  <c r="Q93" i="4" s="1"/>
  <c r="P93" i="4"/>
  <c r="R93" i="4"/>
  <c r="X93" i="4" l="1"/>
  <c r="AA93" i="4" s="1"/>
  <c r="AB93" i="4" s="1"/>
  <c r="G93" i="4"/>
  <c r="S93" i="4"/>
  <c r="T93" i="4" s="1"/>
  <c r="H94" i="4"/>
  <c r="AC93" i="4"/>
  <c r="K94" i="4" l="1"/>
  <c r="AI93" i="4"/>
  <c r="AJ93" i="4" s="1"/>
  <c r="AD93" i="4"/>
  <c r="AE93" i="4" s="1"/>
  <c r="AG93" i="4"/>
  <c r="C94" i="4" s="1"/>
  <c r="AF93" i="4"/>
  <c r="AH93" i="4" l="1"/>
  <c r="D94" i="4" s="1"/>
  <c r="L94" i="4" s="1"/>
  <c r="U94" i="4" s="1"/>
  <c r="AK94" i="4"/>
  <c r="AL94" i="4"/>
  <c r="B94" i="4"/>
  <c r="O95" i="4"/>
  <c r="M94" i="4" l="1"/>
  <c r="N94" i="4" s="1"/>
  <c r="V94" i="4"/>
  <c r="W94" i="4" s="1"/>
  <c r="I94" i="4"/>
  <c r="E94" i="4"/>
  <c r="Y94" i="4" l="1"/>
  <c r="P94" i="4"/>
  <c r="F94" i="4"/>
  <c r="Q94" i="4"/>
  <c r="Z94" i="4"/>
  <c r="R94" i="4"/>
  <c r="S94" i="4" l="1"/>
  <c r="T94" i="4" s="1"/>
  <c r="G94" i="4"/>
  <c r="X94" i="4"/>
  <c r="AA94" i="4" s="1"/>
  <c r="AB94" i="4" s="1"/>
  <c r="AC94" i="4"/>
  <c r="H95" i="4"/>
  <c r="AF94" i="4" l="1"/>
  <c r="B95" i="4" s="1"/>
  <c r="AI94" i="4"/>
  <c r="AJ94" i="4" s="1"/>
  <c r="AD94" i="4"/>
  <c r="AE94" i="4" s="1"/>
  <c r="AG94" i="4"/>
  <c r="C95" i="4" s="1"/>
  <c r="K95" i="4"/>
  <c r="O96" i="4"/>
  <c r="AK95" i="4" l="1"/>
  <c r="AL95" i="4"/>
  <c r="AH94" i="4"/>
  <c r="D95" i="4" s="1"/>
  <c r="L95" i="4" s="1"/>
  <c r="U95" i="4" s="1"/>
  <c r="V95" i="4" s="1"/>
  <c r="Y95" i="4" s="1"/>
  <c r="I95" i="4"/>
  <c r="E95" i="4"/>
  <c r="Z95" i="4"/>
  <c r="W95" i="4" l="1"/>
  <c r="M95" i="4"/>
  <c r="P95" i="4" s="1"/>
  <c r="F95" i="4"/>
  <c r="R95" i="4"/>
  <c r="N95" i="4" l="1"/>
  <c r="Q95" i="4" s="1"/>
  <c r="S95" i="4" s="1"/>
  <c r="X95" i="4"/>
  <c r="AA95" i="4" s="1"/>
  <c r="AB95" i="4" s="1"/>
  <c r="AC95" i="4"/>
  <c r="H96" i="4"/>
  <c r="G95" i="4" l="1"/>
  <c r="AD95" i="4"/>
  <c r="AE95" i="4" s="1"/>
  <c r="AI95" i="4"/>
  <c r="AJ95" i="4" s="1"/>
  <c r="AG95" i="4"/>
  <c r="C96" i="4" s="1"/>
  <c r="AF95" i="4"/>
  <c r="B96" i="4" s="1"/>
  <c r="K96" i="4"/>
  <c r="T95" i="4"/>
  <c r="O97" i="4"/>
  <c r="AL96" i="4" l="1"/>
  <c r="AH95" i="4"/>
  <c r="D96" i="4" s="1"/>
  <c r="L96" i="4" s="1"/>
  <c r="U96" i="4" s="1"/>
  <c r="V96" i="4" s="1"/>
  <c r="AK96" i="4"/>
  <c r="I96" i="4"/>
  <c r="E96" i="4"/>
  <c r="F96" i="4" l="1"/>
  <c r="W96" i="4"/>
  <c r="Y96" i="4"/>
  <c r="M96" i="4"/>
  <c r="Z96" i="4"/>
  <c r="X96" i="4" l="1"/>
  <c r="AA96" i="4" s="1"/>
  <c r="AB96" i="4" s="1"/>
  <c r="P96" i="4"/>
  <c r="N96" i="4"/>
  <c r="R96" i="4"/>
  <c r="Q96" i="4" l="1"/>
  <c r="S96" i="4" s="1"/>
  <c r="G96" i="4"/>
  <c r="AC96" i="4"/>
  <c r="H97" i="4"/>
  <c r="K97" i="4" l="1"/>
  <c r="AG96" i="4"/>
  <c r="C97" i="4" s="1"/>
  <c r="AF96" i="4"/>
  <c r="B97" i="4" s="1"/>
  <c r="AI96" i="4"/>
  <c r="AJ96" i="4" s="1"/>
  <c r="AD96" i="4"/>
  <c r="AE96" i="4" s="1"/>
  <c r="T96" i="4"/>
  <c r="O98" i="4"/>
  <c r="AH96" i="4" l="1"/>
  <c r="D97" i="4" s="1"/>
  <c r="AK97" i="4"/>
  <c r="AL97" i="4"/>
  <c r="I97" i="4"/>
  <c r="E97" i="4"/>
  <c r="F97" i="4" l="1"/>
  <c r="L97" i="4"/>
  <c r="U97" i="4" s="1"/>
  <c r="V97" i="4" s="1"/>
  <c r="M97" i="4" l="1"/>
  <c r="N97" i="4" s="1"/>
  <c r="Q97" i="4" s="1"/>
  <c r="W97" i="4"/>
  <c r="X97" i="4" s="1"/>
  <c r="Y97" i="4"/>
  <c r="Z97" i="4"/>
  <c r="P97" i="4" l="1"/>
  <c r="G97" i="4"/>
  <c r="AA97" i="4"/>
  <c r="AB97" i="4" s="1"/>
  <c r="R97" i="4"/>
  <c r="S97" i="4" l="1"/>
  <c r="T97" i="4" s="1"/>
  <c r="AC97" i="4"/>
  <c r="H98" i="4"/>
  <c r="AD97" i="4" l="1"/>
  <c r="AE97" i="4" s="1"/>
  <c r="AI97" i="4"/>
  <c r="AJ97" i="4" s="1"/>
  <c r="AG97" i="4"/>
  <c r="C98" i="4" s="1"/>
  <c r="AF97" i="4"/>
  <c r="B98" i="4" s="1"/>
  <c r="K98" i="4"/>
  <c r="O99" i="4"/>
  <c r="AK98" i="4" l="1"/>
  <c r="AL98" i="4"/>
  <c r="AH97" i="4"/>
  <c r="D98" i="4" s="1"/>
  <c r="L98" i="4" s="1"/>
  <c r="U98" i="4" s="1"/>
  <c r="V98" i="4" s="1"/>
  <c r="W98" i="4" s="1"/>
  <c r="I98" i="4"/>
  <c r="E98" i="4"/>
  <c r="M98" i="4" l="1"/>
  <c r="N98" i="4" s="1"/>
  <c r="Y98" i="4"/>
  <c r="F98" i="4"/>
  <c r="Z98" i="4"/>
  <c r="P98" i="4" l="1"/>
  <c r="G98" i="4"/>
  <c r="Q98" i="4"/>
  <c r="X98" i="4"/>
  <c r="AA98" i="4" s="1"/>
  <c r="AB98" i="4" s="1"/>
  <c r="R98" i="4"/>
  <c r="S98" i="4" l="1"/>
  <c r="AC98" i="4"/>
  <c r="H99" i="4"/>
  <c r="AF98" i="4" l="1"/>
  <c r="B99" i="4" s="1"/>
  <c r="AI98" i="4"/>
  <c r="AJ98" i="4" s="1"/>
  <c r="AG98" i="4"/>
  <c r="C99" i="4" s="1"/>
  <c r="AD98" i="4"/>
  <c r="AE98" i="4" s="1"/>
  <c r="K99" i="4"/>
  <c r="T98" i="4"/>
  <c r="O100" i="4"/>
  <c r="AK99" i="4" l="1"/>
  <c r="AH98" i="4"/>
  <c r="D99" i="4" s="1"/>
  <c r="L99" i="4" s="1"/>
  <c r="U99" i="4" s="1"/>
  <c r="V99" i="4" s="1"/>
  <c r="W99" i="4" s="1"/>
  <c r="AL99" i="4"/>
  <c r="I99" i="4"/>
  <c r="E99" i="4"/>
  <c r="M99" i="4" l="1"/>
  <c r="N99" i="4" s="1"/>
  <c r="Y99" i="4"/>
  <c r="P99" i="4"/>
  <c r="F99" i="4"/>
  <c r="X99" i="4" s="1"/>
  <c r="Q99" i="4"/>
  <c r="R99" i="4"/>
  <c r="Z99" i="4"/>
  <c r="G99" i="4" l="1"/>
  <c r="AA99" i="4"/>
  <c r="AB99" i="4" s="1"/>
  <c r="S99" i="4"/>
  <c r="H100" i="4"/>
  <c r="AC99" i="4"/>
  <c r="AF99" i="4" l="1"/>
  <c r="AI99" i="4"/>
  <c r="AJ99" i="4" s="1"/>
  <c r="AD99" i="4"/>
  <c r="AE99" i="4" s="1"/>
  <c r="AG99" i="4"/>
  <c r="C100" i="4" s="1"/>
  <c r="K100" i="4"/>
  <c r="T99" i="4"/>
  <c r="AL100" i="4"/>
  <c r="AK100" i="4"/>
  <c r="AH99" i="4" l="1"/>
  <c r="D100" i="4" s="1"/>
  <c r="L100" i="4" s="1"/>
  <c r="U100" i="4" s="1"/>
  <c r="V100" i="4" s="1"/>
  <c r="B100" i="4"/>
  <c r="O101" i="4"/>
  <c r="Y100" i="4" l="1"/>
  <c r="M100" i="4"/>
  <c r="I100" i="4"/>
  <c r="W100" i="4"/>
  <c r="Z100" i="4"/>
  <c r="E100" i="4"/>
  <c r="P100" i="4" l="1"/>
  <c r="N100" i="4"/>
  <c r="Q100" i="4" s="1"/>
  <c r="F100" i="4"/>
  <c r="R100" i="4"/>
  <c r="S100" i="4" l="1"/>
  <c r="T100" i="4" s="1"/>
  <c r="X100" i="4"/>
  <c r="AA100" i="4" s="1"/>
  <c r="AB100" i="4" s="1"/>
  <c r="G100" i="4"/>
  <c r="H101" i="4"/>
  <c r="AC100" i="4"/>
  <c r="K101" i="4" l="1"/>
  <c r="AG100" i="4"/>
  <c r="C101" i="4" s="1"/>
  <c r="AF100" i="4"/>
  <c r="AI100" i="4"/>
  <c r="AJ100" i="4" s="1"/>
  <c r="AD100" i="4"/>
  <c r="AE100" i="4" s="1"/>
  <c r="AH100" i="4" l="1"/>
  <c r="D101" i="4" s="1"/>
  <c r="L101" i="4" s="1"/>
  <c r="U101" i="4" s="1"/>
  <c r="V101" i="4" s="1"/>
  <c r="AK101" i="4"/>
  <c r="AL101" i="4"/>
  <c r="B101" i="4"/>
  <c r="O102" i="4"/>
  <c r="W101" i="4" l="1"/>
  <c r="Y101" i="4"/>
  <c r="I101" i="4"/>
  <c r="M101" i="4"/>
  <c r="E101" i="4"/>
  <c r="Z101" i="4"/>
  <c r="F101" i="4" l="1"/>
  <c r="N101" i="4"/>
  <c r="Q101" i="4" s="1"/>
  <c r="P101" i="4"/>
  <c r="R101" i="4"/>
  <c r="S101" i="4" l="1"/>
  <c r="G101" i="4"/>
  <c r="X101" i="4"/>
  <c r="AA101" i="4" s="1"/>
  <c r="AB101" i="4" s="1"/>
  <c r="H102" i="4"/>
  <c r="AC101" i="4"/>
  <c r="K102" i="4" l="1"/>
  <c r="AF101" i="4"/>
  <c r="AG101" i="4"/>
  <c r="C102" i="4" s="1"/>
  <c r="AI101" i="4"/>
  <c r="AJ101" i="4" s="1"/>
  <c r="AD101" i="4"/>
  <c r="AE101" i="4" s="1"/>
  <c r="T101" i="4"/>
  <c r="AK102" i="4" l="1"/>
  <c r="AL102" i="4"/>
  <c r="B102" i="4"/>
  <c r="AH101" i="4"/>
  <c r="D102" i="4" s="1"/>
  <c r="O103" i="4"/>
  <c r="L102" i="4" l="1"/>
  <c r="U102" i="4" s="1"/>
  <c r="V102" i="4" s="1"/>
  <c r="I102" i="4"/>
  <c r="E102" i="4"/>
  <c r="M102" i="4" l="1"/>
  <c r="N102" i="4" s="1"/>
  <c r="F102" i="4"/>
  <c r="W102" i="4"/>
  <c r="Y102" i="4"/>
  <c r="Z102" i="4"/>
  <c r="P102" i="4" l="1"/>
  <c r="X102" i="4"/>
  <c r="AA102" i="4" s="1"/>
  <c r="AB102" i="4" s="1"/>
  <c r="Q102" i="4"/>
  <c r="G102" i="4"/>
  <c r="R102" i="4"/>
  <c r="S102" i="4" l="1"/>
  <c r="T102" i="4" s="1"/>
  <c r="H103" i="4"/>
  <c r="AC102" i="4"/>
  <c r="AF102" i="4" l="1"/>
  <c r="AI102" i="4"/>
  <c r="AJ102" i="4" s="1"/>
  <c r="AG102" i="4"/>
  <c r="C103" i="4" s="1"/>
  <c r="AD102" i="4"/>
  <c r="AE102" i="4" s="1"/>
  <c r="K103" i="4"/>
  <c r="AK103" i="4" l="1"/>
  <c r="AL103" i="4"/>
  <c r="AH102" i="4"/>
  <c r="D103" i="4" s="1"/>
  <c r="L103" i="4" s="1"/>
  <c r="U103" i="4" s="1"/>
  <c r="V103" i="4" s="1"/>
  <c r="B103" i="4"/>
  <c r="O104" i="4"/>
  <c r="Y103" i="4" l="1"/>
  <c r="I103" i="4"/>
  <c r="M103" i="4"/>
  <c r="W103" i="4"/>
  <c r="Z103" i="4"/>
  <c r="E103" i="4"/>
  <c r="F103" i="4" l="1"/>
  <c r="X103" i="4" s="1"/>
  <c r="AA103" i="4" s="1"/>
  <c r="AB103" i="4" s="1"/>
  <c r="N103" i="4"/>
  <c r="Q103" i="4" s="1"/>
  <c r="P103" i="4"/>
  <c r="R103" i="4"/>
  <c r="S103" i="4" l="1"/>
  <c r="G103" i="4"/>
  <c r="AC103" i="4"/>
  <c r="H104" i="4"/>
  <c r="K104" i="4" l="1"/>
  <c r="AF103" i="4"/>
  <c r="AI103" i="4"/>
  <c r="AJ103" i="4" s="1"/>
  <c r="AG103" i="4"/>
  <c r="C104" i="4" s="1"/>
  <c r="AD103" i="4"/>
  <c r="AE103" i="4" s="1"/>
  <c r="T103" i="4"/>
  <c r="AH103" i="4" l="1"/>
  <c r="D104" i="4" s="1"/>
  <c r="L104" i="4" s="1"/>
  <c r="U104" i="4" s="1"/>
  <c r="V104" i="4" s="1"/>
  <c r="AL104" i="4"/>
  <c r="AK104" i="4"/>
  <c r="B104" i="4"/>
  <c r="O105" i="4"/>
  <c r="W104" i="4" l="1"/>
  <c r="M104" i="4"/>
  <c r="N104" i="4" s="1"/>
  <c r="I104" i="4"/>
  <c r="Y104" i="4"/>
  <c r="E104" i="4"/>
  <c r="Z104" i="4"/>
  <c r="P104" i="4" l="1"/>
  <c r="F104" i="4"/>
  <c r="Q104" i="4"/>
  <c r="R104" i="4"/>
  <c r="S104" i="4" l="1"/>
  <c r="G104" i="4"/>
  <c r="X104" i="4"/>
  <c r="AA104" i="4" s="1"/>
  <c r="AB104" i="4" s="1"/>
  <c r="AC104" i="4"/>
  <c r="H105" i="4"/>
  <c r="AG104" i="4" l="1"/>
  <c r="C105" i="4" s="1"/>
  <c r="AI104" i="4"/>
  <c r="AJ104" i="4" s="1"/>
  <c r="AD104" i="4"/>
  <c r="AE104" i="4" s="1"/>
  <c r="AF104" i="4"/>
  <c r="K105" i="4"/>
  <c r="T104" i="4"/>
  <c r="AL105" i="4"/>
  <c r="AH104" i="4" l="1"/>
  <c r="D105" i="4" s="1"/>
  <c r="L105" i="4" s="1"/>
  <c r="U105" i="4" s="1"/>
  <c r="V105" i="4" s="1"/>
  <c r="B105" i="4"/>
  <c r="AK105" i="4"/>
  <c r="O106" i="4"/>
  <c r="Y105" i="4" l="1"/>
  <c r="M105" i="4"/>
  <c r="P105" i="4" s="1"/>
  <c r="W105" i="4"/>
  <c r="I105" i="4"/>
  <c r="E105" i="4"/>
  <c r="R105" i="4"/>
  <c r="Z105" i="4"/>
  <c r="N105" i="4" l="1"/>
  <c r="Q105" i="4" s="1"/>
  <c r="S105" i="4" s="1"/>
  <c r="F105" i="4"/>
  <c r="AC105" i="4"/>
  <c r="H106" i="4"/>
  <c r="G105" i="4" l="1"/>
  <c r="X105" i="4"/>
  <c r="AA105" i="4" s="1"/>
  <c r="AB105" i="4" s="1"/>
  <c r="AD105" i="4"/>
  <c r="AE105" i="4" s="1"/>
  <c r="AG105" i="4"/>
  <c r="C106" i="4" s="1"/>
  <c r="AF105" i="4"/>
  <c r="B106" i="4" s="1"/>
  <c r="AI105" i="4"/>
  <c r="AJ105" i="4" s="1"/>
  <c r="K106" i="4"/>
  <c r="T105" i="4"/>
  <c r="O107" i="4"/>
  <c r="AH105" i="4" l="1"/>
  <c r="D106" i="4" s="1"/>
  <c r="L106" i="4" s="1"/>
  <c r="U106" i="4" s="1"/>
  <c r="V106" i="4" s="1"/>
  <c r="I106" i="4"/>
  <c r="AK106" i="4"/>
  <c r="AL106" i="4"/>
  <c r="E106" i="4"/>
  <c r="F106" i="4" l="1"/>
  <c r="M106" i="4"/>
  <c r="P106" i="4" s="1"/>
  <c r="Y106" i="4"/>
  <c r="W106" i="4"/>
  <c r="R106" i="4"/>
  <c r="Z106" i="4"/>
  <c r="X106" i="4" l="1"/>
  <c r="N106" i="4"/>
  <c r="G106" i="4" s="1"/>
  <c r="AA106" i="4"/>
  <c r="AB106" i="4" s="1"/>
  <c r="Q106" i="4" l="1"/>
  <c r="S106" i="4" s="1"/>
  <c r="T106" i="4" s="1"/>
  <c r="AC106" i="4"/>
  <c r="H107" i="4"/>
  <c r="AD106" i="4" l="1"/>
  <c r="AE106" i="4" s="1"/>
  <c r="AF106" i="4"/>
  <c r="B107" i="4" s="1"/>
  <c r="AG106" i="4"/>
  <c r="C107" i="4" s="1"/>
  <c r="AI106" i="4"/>
  <c r="AJ106" i="4" s="1"/>
  <c r="K107" i="4"/>
  <c r="O108" i="4"/>
  <c r="AH106" i="4" l="1"/>
  <c r="D107" i="4" s="1"/>
  <c r="L107" i="4" s="1"/>
  <c r="U107" i="4" s="1"/>
  <c r="V107" i="4" s="1"/>
  <c r="AK107" i="4"/>
  <c r="AL107" i="4"/>
  <c r="I107" i="4"/>
  <c r="E107" i="4"/>
  <c r="M107" i="4" l="1"/>
  <c r="N107" i="4" s="1"/>
  <c r="F107" i="4"/>
  <c r="W107" i="4"/>
  <c r="Y107" i="4"/>
  <c r="Z107" i="4"/>
  <c r="P107" i="4" l="1"/>
  <c r="X107" i="4"/>
  <c r="AA107" i="4" s="1"/>
  <c r="AB107" i="4" s="1"/>
  <c r="Q107" i="4"/>
  <c r="G107" i="4"/>
  <c r="R107" i="4"/>
  <c r="S107" i="4" l="1"/>
  <c r="AC107" i="4"/>
  <c r="H108" i="4"/>
  <c r="AF107" i="4" l="1"/>
  <c r="B108" i="4" s="1"/>
  <c r="AI107" i="4"/>
  <c r="AJ107" i="4" s="1"/>
  <c r="AD107" i="4"/>
  <c r="AE107" i="4" s="1"/>
  <c r="AG107" i="4"/>
  <c r="C108" i="4" s="1"/>
  <c r="K108" i="4"/>
  <c r="T107" i="4"/>
  <c r="O109" i="4"/>
  <c r="AK108" i="4" l="1"/>
  <c r="AH107" i="4"/>
  <c r="D108" i="4" s="1"/>
  <c r="L108" i="4" s="1"/>
  <c r="U108" i="4" s="1"/>
  <c r="V108" i="4" s="1"/>
  <c r="AL108" i="4"/>
  <c r="I108" i="4"/>
  <c r="E108" i="4"/>
  <c r="F108" i="4" l="1"/>
  <c r="Y108" i="4"/>
  <c r="M108" i="4"/>
  <c r="W108" i="4"/>
  <c r="Z108" i="4"/>
  <c r="X108" i="4" l="1"/>
  <c r="AA108" i="4" s="1"/>
  <c r="AB108" i="4" s="1"/>
  <c r="P108" i="4"/>
  <c r="N108" i="4"/>
  <c r="G108" i="4" s="1"/>
  <c r="R108" i="4"/>
  <c r="Q108" i="4" l="1"/>
  <c r="S108" i="4" s="1"/>
  <c r="H109" i="4"/>
  <c r="AC108" i="4"/>
  <c r="K109" i="4" l="1"/>
  <c r="AD108" i="4"/>
  <c r="AE108" i="4" s="1"/>
  <c r="AI108" i="4"/>
  <c r="AJ108" i="4" s="1"/>
  <c r="AF108" i="4"/>
  <c r="B109" i="4" s="1"/>
  <c r="AG108" i="4"/>
  <c r="C109" i="4" s="1"/>
  <c r="T108" i="4"/>
  <c r="O110" i="4"/>
  <c r="AK109" i="4" l="1"/>
  <c r="I109" i="4"/>
  <c r="AH108" i="4"/>
  <c r="D109" i="4" s="1"/>
  <c r="AL109" i="4"/>
  <c r="E109" i="4"/>
  <c r="F109" i="4" l="1"/>
  <c r="L109" i="4"/>
  <c r="U109" i="4" s="1"/>
  <c r="V109" i="4" s="1"/>
  <c r="M109" i="4" l="1"/>
  <c r="N109" i="4" s="1"/>
  <c r="W109" i="4"/>
  <c r="X109" i="4" s="1"/>
  <c r="Y109" i="4"/>
  <c r="Z109" i="4"/>
  <c r="P109" i="4" l="1"/>
  <c r="Q109" i="4"/>
  <c r="AA109" i="4"/>
  <c r="AB109" i="4" s="1"/>
  <c r="G109" i="4"/>
  <c r="R109" i="4"/>
  <c r="S109" i="4" l="1"/>
  <c r="AC109" i="4"/>
  <c r="H110" i="4"/>
  <c r="AG109" i="4" l="1"/>
  <c r="C110" i="4" s="1"/>
  <c r="AD109" i="4"/>
  <c r="AE109" i="4" s="1"/>
  <c r="AI109" i="4"/>
  <c r="AJ109" i="4" s="1"/>
  <c r="AF109" i="4"/>
  <c r="B110" i="4" s="1"/>
  <c r="K110" i="4"/>
  <c r="T109" i="4"/>
  <c r="O111" i="4"/>
  <c r="AL110" i="4" l="1"/>
  <c r="AK110" i="4"/>
  <c r="AH109" i="4"/>
  <c r="D110" i="4" s="1"/>
  <c r="L110" i="4" s="1"/>
  <c r="U110" i="4" s="1"/>
  <c r="V110" i="4" s="1"/>
  <c r="I110" i="4"/>
  <c r="E110" i="4"/>
  <c r="F110" i="4" l="1"/>
  <c r="Y110" i="4"/>
  <c r="W110" i="4"/>
  <c r="X110" i="4" s="1"/>
  <c r="M110" i="4"/>
  <c r="Z110" i="4"/>
  <c r="P110" i="4" l="1"/>
  <c r="N110" i="4"/>
  <c r="AA110" i="4"/>
  <c r="AB110" i="4" s="1"/>
  <c r="R110" i="4"/>
  <c r="Q110" i="4" l="1"/>
  <c r="S110" i="4" s="1"/>
  <c r="G110" i="4"/>
  <c r="H111" i="4"/>
  <c r="AC110" i="4"/>
  <c r="K111" i="4" l="1"/>
  <c r="AG110" i="4"/>
  <c r="C111" i="4" s="1"/>
  <c r="AI110" i="4"/>
  <c r="AJ110" i="4" s="1"/>
  <c r="AD110" i="4"/>
  <c r="AE110" i="4" s="1"/>
  <c r="AF110" i="4"/>
  <c r="T110" i="4"/>
  <c r="AK111" i="4" l="1"/>
  <c r="B111" i="4"/>
  <c r="AH110" i="4"/>
  <c r="D111" i="4" s="1"/>
  <c r="AL111" i="4"/>
  <c r="O112" i="4"/>
  <c r="L111" i="4" l="1"/>
  <c r="U111" i="4" s="1"/>
  <c r="V111" i="4" s="1"/>
  <c r="I111" i="4"/>
  <c r="E111" i="4"/>
  <c r="F111" i="4" l="1"/>
  <c r="W111" i="4"/>
  <c r="Y111" i="4"/>
  <c r="M111" i="4"/>
  <c r="Z111" i="4"/>
  <c r="X111" i="4" l="1"/>
  <c r="AA111" i="4" s="1"/>
  <c r="AB111" i="4" s="1"/>
  <c r="N111" i="4"/>
  <c r="Q111" i="4" s="1"/>
  <c r="P111" i="4"/>
  <c r="R111" i="4"/>
  <c r="S111" i="4" l="1"/>
  <c r="G111" i="4"/>
  <c r="H112" i="4"/>
  <c r="AC111" i="4"/>
  <c r="K112" i="4" l="1"/>
  <c r="AD111" i="4"/>
  <c r="AE111" i="4" s="1"/>
  <c r="AI111" i="4"/>
  <c r="AJ111" i="4" s="1"/>
  <c r="AG111" i="4"/>
  <c r="C112" i="4" s="1"/>
  <c r="AF111" i="4"/>
  <c r="T111" i="4"/>
  <c r="AH111" i="4" l="1"/>
  <c r="D112" i="4" s="1"/>
  <c r="L112" i="4" s="1"/>
  <c r="U112" i="4" s="1"/>
  <c r="V112" i="4" s="1"/>
  <c r="B112" i="4"/>
  <c r="AK112" i="4"/>
  <c r="AL112" i="4"/>
  <c r="O113" i="4"/>
  <c r="M112" i="4" l="1"/>
  <c r="N112" i="4" s="1"/>
  <c r="Y112" i="4"/>
  <c r="I112" i="4"/>
  <c r="W112" i="4"/>
  <c r="E112" i="4"/>
  <c r="Z112" i="4"/>
  <c r="P112" i="4" l="1"/>
  <c r="F112" i="4"/>
  <c r="G112" i="4" s="1"/>
  <c r="Q112" i="4"/>
  <c r="R112" i="4"/>
  <c r="S112" i="4" l="1"/>
  <c r="X112" i="4"/>
  <c r="AA112" i="4" s="1"/>
  <c r="AB112" i="4" s="1"/>
  <c r="AC112" i="4"/>
  <c r="H113" i="4"/>
  <c r="AG112" i="4" l="1"/>
  <c r="C113" i="4" s="1"/>
  <c r="AF112" i="4"/>
  <c r="B113" i="4" s="1"/>
  <c r="AI112" i="4"/>
  <c r="AJ112" i="4" s="1"/>
  <c r="AD112" i="4"/>
  <c r="AE112" i="4" s="1"/>
  <c r="K113" i="4"/>
  <c r="T112" i="4"/>
  <c r="O114" i="4"/>
  <c r="AH112" i="4" l="1"/>
  <c r="D113" i="4" s="1"/>
  <c r="L113" i="4" s="1"/>
  <c r="U113" i="4" s="1"/>
  <c r="V113" i="4" s="1"/>
  <c r="Y113" i="4" s="1"/>
  <c r="AK113" i="4"/>
  <c r="AL113" i="4"/>
  <c r="I113" i="4"/>
  <c r="Z113" i="4"/>
  <c r="E113" i="4"/>
  <c r="M113" i="4" l="1"/>
  <c r="N113" i="4" s="1"/>
  <c r="W113" i="4"/>
  <c r="F113" i="4"/>
  <c r="G113" i="4" l="1"/>
  <c r="Q113" i="4"/>
  <c r="P113" i="4"/>
  <c r="X113" i="4"/>
  <c r="AA113" i="4" s="1"/>
  <c r="AB113" i="4" s="1"/>
  <c r="R113" i="4"/>
  <c r="S113" i="4" l="1"/>
  <c r="H114" i="4"/>
  <c r="AC113" i="4"/>
  <c r="K114" i="4" l="1"/>
  <c r="AD113" i="4"/>
  <c r="AE113" i="4" s="1"/>
  <c r="AF113" i="4"/>
  <c r="B114" i="4" s="1"/>
  <c r="AI113" i="4"/>
  <c r="AJ113" i="4" s="1"/>
  <c r="AG113" i="4"/>
  <c r="C114" i="4" s="1"/>
  <c r="T113" i="4"/>
  <c r="O115" i="4"/>
  <c r="AL114" i="4" l="1"/>
  <c r="I114" i="4"/>
  <c r="AK114" i="4"/>
  <c r="AH113" i="4"/>
  <c r="D114" i="4" s="1"/>
  <c r="L114" i="4" s="1"/>
  <c r="U114" i="4" s="1"/>
  <c r="V114" i="4" s="1"/>
  <c r="Y114" i="4" s="1"/>
  <c r="E114" i="4"/>
  <c r="Z114" i="4"/>
  <c r="F114" i="4" l="1"/>
  <c r="W114" i="4"/>
  <c r="X114" i="4" s="1"/>
  <c r="AA114" i="4" s="1"/>
  <c r="AB114" i="4" s="1"/>
  <c r="M114" i="4"/>
  <c r="N114" i="4" s="1"/>
  <c r="P114" i="4" l="1"/>
  <c r="G114" i="4"/>
  <c r="Q114" i="4"/>
  <c r="R114" i="4"/>
  <c r="S114" i="4" l="1"/>
  <c r="T114" i="4"/>
  <c r="H115" i="4"/>
  <c r="AC114" i="4"/>
  <c r="K115" i="4" l="1"/>
  <c r="AD114" i="4"/>
  <c r="AE114" i="4" s="1"/>
  <c r="AF114" i="4"/>
  <c r="AG114" i="4"/>
  <c r="C115" i="4" s="1"/>
  <c r="AI114" i="4"/>
  <c r="AJ114" i="4" s="1"/>
  <c r="AL115" i="4" l="1"/>
  <c r="AK115" i="4"/>
  <c r="B115" i="4"/>
  <c r="AH114" i="4"/>
  <c r="D115" i="4" s="1"/>
  <c r="L115" i="4" s="1"/>
  <c r="U115" i="4" s="1"/>
  <c r="V115" i="4" s="1"/>
  <c r="Y115" i="4" s="1"/>
  <c r="Z115" i="4"/>
  <c r="O116" i="4"/>
  <c r="M115" i="4" l="1"/>
  <c r="N115" i="4" s="1"/>
  <c r="W115" i="4"/>
  <c r="I115" i="4"/>
  <c r="E115" i="4"/>
  <c r="P115" i="4" l="1"/>
  <c r="F115" i="4"/>
  <c r="G115" i="4" s="1"/>
  <c r="Q115" i="4"/>
  <c r="X115" i="4"/>
  <c r="AA115" i="4" s="1"/>
  <c r="AB115" i="4" s="1"/>
  <c r="R115" i="4"/>
  <c r="S115" i="4" l="1"/>
  <c r="H116" i="4"/>
  <c r="AC115" i="4"/>
  <c r="K116" i="4" l="1"/>
  <c r="AG115" i="4"/>
  <c r="C116" i="4" s="1"/>
  <c r="AF115" i="4"/>
  <c r="B116" i="4" s="1"/>
  <c r="AD115" i="4"/>
  <c r="AE115" i="4" s="1"/>
  <c r="AI115" i="4"/>
  <c r="AJ115" i="4" s="1"/>
  <c r="T115" i="4"/>
  <c r="O117" i="4"/>
  <c r="AL116" i="4" l="1"/>
  <c r="AH115" i="4"/>
  <c r="D116" i="4" s="1"/>
  <c r="L116" i="4" s="1"/>
  <c r="U116" i="4" s="1"/>
  <c r="V116" i="4" s="1"/>
  <c r="Y116" i="4" s="1"/>
  <c r="AK116" i="4"/>
  <c r="I116" i="4"/>
  <c r="E116" i="4"/>
  <c r="Z116" i="4"/>
  <c r="W116" i="4" l="1"/>
  <c r="X116" i="4" s="1"/>
  <c r="AA116" i="4" s="1"/>
  <c r="AB116" i="4" s="1"/>
  <c r="M116" i="4"/>
  <c r="F116" i="4"/>
  <c r="P116" i="4" l="1"/>
  <c r="N116" i="4"/>
  <c r="R116" i="4"/>
  <c r="Q116" i="4" l="1"/>
  <c r="S116" i="4" s="1"/>
  <c r="G116" i="4"/>
  <c r="AC116" i="4"/>
  <c r="H117" i="4"/>
  <c r="K117" i="4" l="1"/>
  <c r="AD116" i="4"/>
  <c r="AE116" i="4" s="1"/>
  <c r="AI116" i="4"/>
  <c r="AJ116" i="4" s="1"/>
  <c r="AG116" i="4"/>
  <c r="C117" i="4" s="1"/>
  <c r="AF116" i="4"/>
  <c r="T116" i="4"/>
  <c r="AH116" i="4" l="1"/>
  <c r="D117" i="4" s="1"/>
  <c r="L117" i="4" s="1"/>
  <c r="U117" i="4" s="1"/>
  <c r="V117" i="4" s="1"/>
  <c r="AK117" i="4"/>
  <c r="AL117" i="4"/>
  <c r="B117" i="4"/>
  <c r="Y117" i="4" s="1"/>
  <c r="M117" i="4"/>
  <c r="Z117" i="4"/>
  <c r="O118" i="4"/>
  <c r="W117" i="4" l="1"/>
  <c r="I117" i="4"/>
  <c r="P117" i="4"/>
  <c r="N117" i="4"/>
  <c r="R117" i="4"/>
  <c r="E117" i="4"/>
  <c r="F117" i="4" l="1"/>
  <c r="X117" i="4" s="1"/>
  <c r="AA117" i="4" s="1"/>
  <c r="AB117" i="4" s="1"/>
  <c r="Q117" i="4"/>
  <c r="S117" i="4" s="1"/>
  <c r="T117" i="4" s="1"/>
  <c r="AC117" i="4"/>
  <c r="H118" i="4"/>
  <c r="G117" i="4" l="1"/>
  <c r="K118" i="4"/>
  <c r="AI117" i="4"/>
  <c r="AJ117" i="4" s="1"/>
  <c r="AG117" i="4"/>
  <c r="C118" i="4" s="1"/>
  <c r="AD117" i="4"/>
  <c r="AE117" i="4" s="1"/>
  <c r="AF117" i="4"/>
  <c r="AH117" i="4" l="1"/>
  <c r="D118" i="4" s="1"/>
  <c r="L118" i="4" s="1"/>
  <c r="U118" i="4" s="1"/>
  <c r="V118" i="4" s="1"/>
  <c r="B118" i="4"/>
  <c r="AK118" i="4"/>
  <c r="AL118" i="4"/>
  <c r="O119" i="4"/>
  <c r="Y118" i="4" l="1"/>
  <c r="M118" i="4"/>
  <c r="P118" i="4" s="1"/>
  <c r="I118" i="4"/>
  <c r="W118" i="4"/>
  <c r="E118" i="4"/>
  <c r="Z118" i="4"/>
  <c r="R118" i="4"/>
  <c r="N118" i="4" l="1"/>
  <c r="Q118" i="4" s="1"/>
  <c r="S118" i="4" s="1"/>
  <c r="T118" i="4" s="1"/>
  <c r="F118" i="4"/>
  <c r="H119" i="4"/>
  <c r="AC118" i="4"/>
  <c r="G118" i="4" l="1"/>
  <c r="X118" i="4"/>
  <c r="AA118" i="4" s="1"/>
  <c r="AB118" i="4" s="1"/>
  <c r="K119" i="4"/>
  <c r="AI118" i="4"/>
  <c r="AJ118" i="4" s="1"/>
  <c r="AD118" i="4"/>
  <c r="AE118" i="4" s="1"/>
  <c r="AG118" i="4"/>
  <c r="C119" i="4" s="1"/>
  <c r="AF118" i="4"/>
  <c r="AH118" i="4" l="1"/>
  <c r="D119" i="4" s="1"/>
  <c r="L119" i="4" s="1"/>
  <c r="U119" i="4" s="1"/>
  <c r="V119" i="4" s="1"/>
  <c r="AK119" i="4"/>
  <c r="B119" i="4"/>
  <c r="AL119" i="4"/>
  <c r="O120" i="4"/>
  <c r="W119" i="4" l="1"/>
  <c r="Y119" i="4"/>
  <c r="M119" i="4"/>
  <c r="P119" i="4" s="1"/>
  <c r="I119" i="4"/>
  <c r="E119" i="4"/>
  <c r="R119" i="4"/>
  <c r="Z119" i="4"/>
  <c r="N119" i="4" l="1"/>
  <c r="Q119" i="4" s="1"/>
  <c r="S119" i="4" s="1"/>
  <c r="F119" i="4"/>
  <c r="X119" i="4" s="1"/>
  <c r="AA119" i="4" s="1"/>
  <c r="AB119" i="4" s="1"/>
  <c r="H120" i="4"/>
  <c r="AC119" i="4"/>
  <c r="G119" i="4" l="1"/>
  <c r="K120" i="4"/>
  <c r="AI119" i="4"/>
  <c r="AJ119" i="4" s="1"/>
  <c r="AG119" i="4"/>
  <c r="C120" i="4" s="1"/>
  <c r="AD119" i="4"/>
  <c r="AE119" i="4" s="1"/>
  <c r="AF119" i="4"/>
  <c r="T119" i="4"/>
  <c r="AH119" i="4" l="1"/>
  <c r="D120" i="4" s="1"/>
  <c r="L120" i="4" s="1"/>
  <c r="U120" i="4" s="1"/>
  <c r="V120" i="4" s="1"/>
  <c r="B120" i="4"/>
  <c r="AK120" i="4"/>
  <c r="AL120" i="4"/>
  <c r="O121" i="4"/>
  <c r="M120" i="4" l="1"/>
  <c r="N120" i="4" s="1"/>
  <c r="Y120" i="4"/>
  <c r="I120" i="4"/>
  <c r="W120" i="4"/>
  <c r="P120" i="4"/>
  <c r="E120" i="4"/>
  <c r="Z120" i="4"/>
  <c r="R120" i="4"/>
  <c r="F120" i="4" l="1"/>
  <c r="G120" i="4" s="1"/>
  <c r="Q120" i="4"/>
  <c r="S120" i="4" s="1"/>
  <c r="AC120" i="4"/>
  <c r="H121" i="4"/>
  <c r="X120" i="4" l="1"/>
  <c r="AA120" i="4" s="1"/>
  <c r="AB120" i="4" s="1"/>
  <c r="K121" i="4"/>
  <c r="AD120" i="4"/>
  <c r="AE120" i="4" s="1"/>
  <c r="AI120" i="4"/>
  <c r="AJ120" i="4" s="1"/>
  <c r="AG120" i="4"/>
  <c r="C121" i="4" s="1"/>
  <c r="AF120" i="4"/>
  <c r="T120" i="4"/>
  <c r="AL121" i="4" l="1"/>
  <c r="AK121" i="4"/>
  <c r="AH120" i="4"/>
  <c r="D121" i="4" s="1"/>
  <c r="B121" i="4"/>
  <c r="O122" i="4"/>
  <c r="L121" i="4" l="1"/>
  <c r="U121" i="4" s="1"/>
  <c r="V121" i="4" s="1"/>
  <c r="I121" i="4"/>
  <c r="E121" i="4"/>
  <c r="F121" i="4" l="1"/>
  <c r="W121" i="4"/>
  <c r="Y121" i="4"/>
  <c r="M121" i="4"/>
  <c r="Z121" i="4"/>
  <c r="X121" i="4" l="1"/>
  <c r="AA121" i="4" s="1"/>
  <c r="AB121" i="4" s="1"/>
  <c r="N121" i="4"/>
  <c r="P121" i="4"/>
  <c r="R121" i="4"/>
  <c r="Q121" i="4" l="1"/>
  <c r="S121" i="4" s="1"/>
  <c r="G121" i="4"/>
  <c r="AC121" i="4"/>
  <c r="H122" i="4"/>
  <c r="K122" i="4" l="1"/>
  <c r="AD121" i="4"/>
  <c r="AE121" i="4" s="1"/>
  <c r="AI121" i="4"/>
  <c r="AJ121" i="4" s="1"/>
  <c r="AG121" i="4"/>
  <c r="C122" i="4" s="1"/>
  <c r="AF121" i="4"/>
  <c r="T121" i="4"/>
  <c r="AH121" i="4" l="1"/>
  <c r="D122" i="4" s="1"/>
  <c r="L122" i="4" s="1"/>
  <c r="U122" i="4" s="1"/>
  <c r="V122" i="4" s="1"/>
  <c r="AL122" i="4"/>
  <c r="B122" i="4"/>
  <c r="AK122" i="4"/>
  <c r="O123" i="4"/>
  <c r="Y122" i="4" l="1"/>
  <c r="W122" i="4"/>
  <c r="M122" i="4"/>
  <c r="P122" i="4" s="1"/>
  <c r="I122" i="4"/>
  <c r="E122" i="4"/>
  <c r="R122" i="4"/>
  <c r="Z122" i="4"/>
  <c r="N122" i="4" l="1"/>
  <c r="Q122" i="4" s="1"/>
  <c r="S122" i="4" s="1"/>
  <c r="F122" i="4"/>
  <c r="X122" i="4" s="1"/>
  <c r="AA122" i="4" s="1"/>
  <c r="AB122" i="4" s="1"/>
  <c r="H123" i="4"/>
  <c r="AC122" i="4"/>
  <c r="G122" i="4" l="1"/>
  <c r="K123" i="4"/>
  <c r="AD122" i="4"/>
  <c r="AE122" i="4" s="1"/>
  <c r="AI122" i="4"/>
  <c r="AJ122" i="4" s="1"/>
  <c r="AG122" i="4"/>
  <c r="C123" i="4" s="1"/>
  <c r="AF122" i="4"/>
  <c r="T122" i="4"/>
  <c r="AH122" i="4" l="1"/>
  <c r="D123" i="4" s="1"/>
  <c r="L123" i="4" s="1"/>
  <c r="U123" i="4" s="1"/>
  <c r="V123" i="4" s="1"/>
  <c r="B123" i="4"/>
  <c r="AK123" i="4"/>
  <c r="AL123" i="4"/>
  <c r="O124" i="4"/>
  <c r="M123" i="4" l="1"/>
  <c r="N123" i="4" s="1"/>
  <c r="W123" i="4"/>
  <c r="Y123" i="4"/>
  <c r="I123" i="4"/>
  <c r="E123" i="4"/>
  <c r="Z123" i="4"/>
  <c r="P123" i="4" l="1"/>
  <c r="F123" i="4"/>
  <c r="G123" i="4" s="1"/>
  <c r="Q123" i="4"/>
  <c r="R123" i="4"/>
  <c r="S123" i="4" l="1"/>
  <c r="X123" i="4"/>
  <c r="AA123" i="4" s="1"/>
  <c r="AB123" i="4" s="1"/>
  <c r="H124" i="4"/>
  <c r="AC123" i="4"/>
  <c r="K124" i="4" l="1"/>
  <c r="AG123" i="4"/>
  <c r="C124" i="4" s="1"/>
  <c r="AF123" i="4"/>
  <c r="AH123" i="4" s="1"/>
  <c r="D124" i="4" s="1"/>
  <c r="L124" i="4" s="1"/>
  <c r="U124" i="4" s="1"/>
  <c r="V124" i="4" s="1"/>
  <c r="AD123" i="4"/>
  <c r="AE123" i="4" s="1"/>
  <c r="AI123" i="4"/>
  <c r="AJ123" i="4" s="1"/>
  <c r="T123" i="4"/>
  <c r="AL124" i="4"/>
  <c r="M124" i="4" l="1"/>
  <c r="B124" i="4"/>
  <c r="I124" i="4" s="1"/>
  <c r="AK124" i="4"/>
  <c r="O125" i="4"/>
  <c r="E124" i="4"/>
  <c r="N124" i="4" l="1"/>
  <c r="Q124" i="4" s="1"/>
  <c r="W124" i="4"/>
  <c r="P124" i="4"/>
  <c r="Y124" i="4"/>
  <c r="F124" i="4"/>
  <c r="R124" i="4"/>
  <c r="Z124" i="4"/>
  <c r="X124" i="4" l="1"/>
  <c r="AA124" i="4" s="1"/>
  <c r="AB124" i="4" s="1"/>
  <c r="S124" i="4"/>
  <c r="T124" i="4" s="1"/>
  <c r="G124" i="4"/>
  <c r="AC124" i="4"/>
  <c r="H125" i="4"/>
  <c r="AG124" i="4" l="1"/>
  <c r="C125" i="4" s="1"/>
  <c r="AI124" i="4"/>
  <c r="AJ124" i="4" s="1"/>
  <c r="AD124" i="4"/>
  <c r="AE124" i="4" s="1"/>
  <c r="AF124" i="4"/>
  <c r="B125" i="4" s="1"/>
  <c r="K125" i="4"/>
  <c r="O126" i="4"/>
  <c r="AL125" i="4" l="1"/>
  <c r="I125" i="4"/>
  <c r="AK125" i="4"/>
  <c r="AH124" i="4"/>
  <c r="D125" i="4" s="1"/>
  <c r="L125" i="4" s="1"/>
  <c r="U125" i="4" s="1"/>
  <c r="V125" i="4" s="1"/>
  <c r="E125" i="4"/>
  <c r="F125" i="4" l="1"/>
  <c r="W125" i="4"/>
  <c r="Y125" i="4"/>
  <c r="M125" i="4"/>
  <c r="Z125" i="4"/>
  <c r="X125" i="4" l="1"/>
  <c r="AA125" i="4" s="1"/>
  <c r="AB125" i="4" s="1"/>
  <c r="N125" i="4"/>
  <c r="P125" i="4"/>
  <c r="R125" i="4"/>
  <c r="Q125" i="4" l="1"/>
  <c r="S125" i="4" s="1"/>
  <c r="T125" i="4" s="1"/>
  <c r="G125" i="4"/>
  <c r="H126" i="4"/>
  <c r="AC125" i="4"/>
  <c r="K126" i="4" l="1"/>
  <c r="AI125" i="4"/>
  <c r="AJ125" i="4" s="1"/>
  <c r="AD125" i="4"/>
  <c r="AE125" i="4" s="1"/>
  <c r="AF125" i="4"/>
  <c r="AG125" i="4"/>
  <c r="C126" i="4" s="1"/>
  <c r="AL126" i="4" l="1"/>
  <c r="AK126" i="4"/>
  <c r="AH125" i="4"/>
  <c r="D126" i="4" s="1"/>
  <c r="B126" i="4"/>
  <c r="O127" i="4"/>
  <c r="L126" i="4" l="1"/>
  <c r="U126" i="4" s="1"/>
  <c r="V126" i="4" s="1"/>
  <c r="I126" i="4"/>
  <c r="E126" i="4"/>
  <c r="F126" i="4" l="1"/>
  <c r="Y126" i="4"/>
  <c r="W126" i="4"/>
  <c r="X126" i="4" s="1"/>
  <c r="M126" i="4"/>
  <c r="Z126" i="4"/>
  <c r="N126" i="4" l="1"/>
  <c r="Q126" i="4" s="1"/>
  <c r="P126" i="4"/>
  <c r="AA126" i="4"/>
  <c r="AB126" i="4" s="1"/>
  <c r="R126" i="4"/>
  <c r="S126" i="4" l="1"/>
  <c r="G126" i="4"/>
  <c r="H127" i="4"/>
  <c r="AC126" i="4"/>
  <c r="K127" i="4" l="1"/>
  <c r="AI126" i="4"/>
  <c r="AJ126" i="4" s="1"/>
  <c r="AD126" i="4"/>
  <c r="AE126" i="4" s="1"/>
  <c r="AG126" i="4"/>
  <c r="C127" i="4" s="1"/>
  <c r="AF126" i="4"/>
  <c r="B127" i="4" s="1"/>
  <c r="T126" i="4"/>
  <c r="O128" i="4"/>
  <c r="I127" i="4" l="1"/>
  <c r="AL127" i="4"/>
  <c r="AK127" i="4"/>
  <c r="AH126" i="4"/>
  <c r="D127" i="4" s="1"/>
  <c r="E127" i="4"/>
  <c r="F127" i="4" l="1"/>
  <c r="L127" i="4"/>
  <c r="U127" i="4" s="1"/>
  <c r="V127" i="4" s="1"/>
  <c r="M127" i="4" l="1"/>
  <c r="P127" i="4" s="1"/>
  <c r="W127" i="4"/>
  <c r="X127" i="4" s="1"/>
  <c r="Y127" i="4"/>
  <c r="R127" i="4"/>
  <c r="Z127" i="4"/>
  <c r="N127" i="4" l="1"/>
  <c r="Q127" i="4" s="1"/>
  <c r="S127" i="4" s="1"/>
  <c r="T127" i="4" s="1"/>
  <c r="AA127" i="4"/>
  <c r="AB127" i="4" s="1"/>
  <c r="H128" i="4"/>
  <c r="AC127" i="4"/>
  <c r="G127" i="4" l="1"/>
  <c r="AI127" i="4"/>
  <c r="AJ127" i="4" s="1"/>
  <c r="AD127" i="4"/>
  <c r="AE127" i="4" s="1"/>
  <c r="AF127" i="4"/>
  <c r="B128" i="4" s="1"/>
  <c r="AG127" i="4"/>
  <c r="C128" i="4" s="1"/>
  <c r="K128" i="4"/>
  <c r="O129" i="4"/>
  <c r="AK128" i="4" l="1"/>
  <c r="AL128" i="4"/>
  <c r="AH127" i="4"/>
  <c r="D128" i="4" s="1"/>
  <c r="I128" i="4"/>
  <c r="E128" i="4"/>
  <c r="F128" i="4" l="1"/>
  <c r="L128" i="4"/>
  <c r="U128" i="4" s="1"/>
  <c r="V128" i="4" s="1"/>
  <c r="M128" i="4" l="1"/>
  <c r="P128" i="4" s="1"/>
  <c r="W128" i="4"/>
  <c r="X128" i="4" s="1"/>
  <c r="Y128" i="4"/>
  <c r="Z128" i="4"/>
  <c r="R128" i="4"/>
  <c r="N128" i="4" l="1"/>
  <c r="Q128" i="4" s="1"/>
  <c r="S128" i="4" s="1"/>
  <c r="T128" i="4" s="1"/>
  <c r="AA128" i="4"/>
  <c r="AB128" i="4" s="1"/>
  <c r="AC128" i="4"/>
  <c r="H129" i="4"/>
  <c r="G128" i="4" l="1"/>
  <c r="K129" i="4"/>
  <c r="AD128" i="4"/>
  <c r="AE128" i="4" s="1"/>
  <c r="AG128" i="4"/>
  <c r="C129" i="4" s="1"/>
  <c r="AI128" i="4"/>
  <c r="AJ128" i="4" s="1"/>
  <c r="AF128" i="4"/>
  <c r="AH128" i="4" l="1"/>
  <c r="D129" i="4" s="1"/>
  <c r="L129" i="4" s="1"/>
  <c r="U129" i="4" s="1"/>
  <c r="V129" i="4" s="1"/>
  <c r="B129" i="4"/>
  <c r="I129" i="4" s="1"/>
  <c r="AL129" i="4"/>
  <c r="AK129" i="4"/>
  <c r="O130" i="4"/>
  <c r="E129" i="4"/>
  <c r="M129" i="4" l="1"/>
  <c r="P129" i="4" s="1"/>
  <c r="W129" i="4"/>
  <c r="Y129" i="4"/>
  <c r="F129" i="4"/>
  <c r="N129" i="4"/>
  <c r="Z129" i="4"/>
  <c r="R129" i="4"/>
  <c r="X129" i="4" l="1"/>
  <c r="AA129" i="4" s="1"/>
  <c r="AB129" i="4" s="1"/>
  <c r="Q129" i="4"/>
  <c r="S129" i="4" s="1"/>
  <c r="G129" i="4"/>
  <c r="H130" i="4"/>
  <c r="AC129" i="4"/>
  <c r="K130" i="4" l="1"/>
  <c r="AD129" i="4"/>
  <c r="AE129" i="4" s="1"/>
  <c r="AI129" i="4"/>
  <c r="AJ129" i="4" s="1"/>
  <c r="AG129" i="4"/>
  <c r="C130" i="4" s="1"/>
  <c r="AF129" i="4"/>
  <c r="T129" i="4"/>
  <c r="AH129" i="4" l="1"/>
  <c r="D130" i="4" s="1"/>
  <c r="L130" i="4" s="1"/>
  <c r="U130" i="4" s="1"/>
  <c r="V130" i="4" s="1"/>
  <c r="AL130" i="4"/>
  <c r="B130" i="4"/>
  <c r="AK130" i="4"/>
  <c r="O131" i="4"/>
  <c r="M130" i="4" l="1"/>
  <c r="P130" i="4" s="1"/>
  <c r="Y130" i="4"/>
  <c r="I130" i="4"/>
  <c r="W130" i="4"/>
  <c r="E130" i="4"/>
  <c r="R130" i="4"/>
  <c r="Z130" i="4"/>
  <c r="N130" i="4" l="1"/>
  <c r="Q130" i="4" s="1"/>
  <c r="S130" i="4" s="1"/>
  <c r="F130" i="4"/>
  <c r="AC130" i="4"/>
  <c r="H131" i="4"/>
  <c r="T130" i="4" l="1"/>
  <c r="G130" i="4"/>
  <c r="X130" i="4"/>
  <c r="AA130" i="4" s="1"/>
  <c r="AB130" i="4" s="1"/>
  <c r="K131" i="4"/>
  <c r="AI130" i="4"/>
  <c r="AJ130" i="4" s="1"/>
  <c r="AD130" i="4"/>
  <c r="AE130" i="4" s="1"/>
  <c r="AG130" i="4"/>
  <c r="C131" i="4" s="1"/>
  <c r="AF130" i="4"/>
  <c r="AH130" i="4" l="1"/>
  <c r="D131" i="4" s="1"/>
  <c r="L131" i="4" s="1"/>
  <c r="U131" i="4" s="1"/>
  <c r="V131" i="4" s="1"/>
  <c r="AK131" i="4"/>
  <c r="B131" i="4"/>
  <c r="AL131" i="4"/>
  <c r="O132" i="4"/>
  <c r="M131" i="4" l="1"/>
  <c r="N131" i="4" s="1"/>
  <c r="I131" i="4"/>
  <c r="W131" i="4"/>
  <c r="Y131" i="4"/>
  <c r="E131" i="4"/>
  <c r="Z131" i="4"/>
  <c r="P131" i="4" l="1"/>
  <c r="F131" i="4"/>
  <c r="G131" i="4" s="1"/>
  <c r="X131" i="4"/>
  <c r="AA131" i="4" s="1"/>
  <c r="AB131" i="4" s="1"/>
  <c r="Q131" i="4"/>
  <c r="R131" i="4"/>
  <c r="S131" i="4" l="1"/>
  <c r="H132" i="4"/>
  <c r="AC131" i="4"/>
  <c r="K132" i="4" l="1"/>
  <c r="AI131" i="4"/>
  <c r="AJ131" i="4" s="1"/>
  <c r="AD131" i="4"/>
  <c r="AE131" i="4" s="1"/>
  <c r="AF131" i="4"/>
  <c r="B132" i="4" s="1"/>
  <c r="AG131" i="4"/>
  <c r="C132" i="4" s="1"/>
  <c r="T131" i="4"/>
  <c r="O133" i="4"/>
  <c r="AH131" i="4" l="1"/>
  <c r="D132" i="4" s="1"/>
  <c r="L132" i="4" s="1"/>
  <c r="U132" i="4" s="1"/>
  <c r="V132" i="4" s="1"/>
  <c r="I132" i="4"/>
  <c r="AK132" i="4"/>
  <c r="AL132" i="4"/>
  <c r="E132" i="4"/>
  <c r="F132" i="4" l="1"/>
  <c r="Y132" i="4"/>
  <c r="W132" i="4"/>
  <c r="X132" i="4" s="1"/>
  <c r="M132" i="4"/>
  <c r="Z132" i="4"/>
  <c r="AA132" i="4" l="1"/>
  <c r="AB132" i="4" s="1"/>
  <c r="P132" i="4"/>
  <c r="N132" i="4"/>
  <c r="R132" i="4"/>
  <c r="G132" i="4" l="1"/>
  <c r="Q132" i="4"/>
  <c r="S132" i="4" s="1"/>
  <c r="T132" i="4" s="1"/>
  <c r="AC132" i="4"/>
  <c r="H133" i="4"/>
  <c r="K133" i="4" l="1"/>
  <c r="AD132" i="4"/>
  <c r="AE132" i="4" s="1"/>
  <c r="AI132" i="4"/>
  <c r="AJ132" i="4" s="1"/>
  <c r="AF132" i="4"/>
  <c r="AG132" i="4"/>
  <c r="C133" i="4" s="1"/>
  <c r="AL133" i="4" l="1"/>
  <c r="AH132" i="4"/>
  <c r="D133" i="4" s="1"/>
  <c r="L133" i="4" s="1"/>
  <c r="U133" i="4" s="1"/>
  <c r="V133" i="4" s="1"/>
  <c r="B133" i="4"/>
  <c r="AK133" i="4"/>
  <c r="O134" i="4"/>
  <c r="M133" i="4" l="1"/>
  <c r="P133" i="4" s="1"/>
  <c r="I133" i="4"/>
  <c r="Y133" i="4"/>
  <c r="W133" i="4"/>
  <c r="E133" i="4"/>
  <c r="R133" i="4"/>
  <c r="Z133" i="4"/>
  <c r="N133" i="4" l="1"/>
  <c r="Q133" i="4" s="1"/>
  <c r="S133" i="4" s="1"/>
  <c r="F133" i="4"/>
  <c r="X133" i="4" s="1"/>
  <c r="AA133" i="4" s="1"/>
  <c r="AB133" i="4" s="1"/>
  <c r="AC133" i="4"/>
  <c r="H134" i="4"/>
  <c r="G133" i="4" l="1"/>
  <c r="AD133" i="4"/>
  <c r="AE133" i="4" s="1"/>
  <c r="AI133" i="4"/>
  <c r="AJ133" i="4" s="1"/>
  <c r="AG133" i="4"/>
  <c r="C134" i="4" s="1"/>
  <c r="AF133" i="4"/>
  <c r="K134" i="4"/>
  <c r="T133" i="4"/>
  <c r="AK134" i="4" l="1"/>
  <c r="AL134" i="4"/>
  <c r="AH133" i="4"/>
  <c r="D134" i="4" s="1"/>
  <c r="L134" i="4" s="1"/>
  <c r="U134" i="4" s="1"/>
  <c r="V134" i="4" s="1"/>
  <c r="B134" i="4"/>
  <c r="O135" i="4"/>
  <c r="M134" i="4" l="1"/>
  <c r="P134" i="4" s="1"/>
  <c r="I134" i="4"/>
  <c r="W134" i="4"/>
  <c r="Y134" i="4"/>
  <c r="E134" i="4"/>
  <c r="R134" i="4"/>
  <c r="Z134" i="4"/>
  <c r="N134" i="4" l="1"/>
  <c r="Q134" i="4" s="1"/>
  <c r="S134" i="4" s="1"/>
  <c r="T134" i="4" s="1"/>
  <c r="F134" i="4"/>
  <c r="X134" i="4" s="1"/>
  <c r="AA134" i="4" s="1"/>
  <c r="AB134" i="4" s="1"/>
  <c r="AC134" i="4"/>
  <c r="H135" i="4"/>
  <c r="G134" i="4" l="1"/>
  <c r="K135" i="4"/>
  <c r="AG134" i="4"/>
  <c r="C135" i="4" s="1"/>
  <c r="AF134" i="4"/>
  <c r="AD134" i="4"/>
  <c r="AE134" i="4" s="1"/>
  <c r="AI134" i="4"/>
  <c r="AJ134" i="4" s="1"/>
  <c r="AH134" i="4" l="1"/>
  <c r="D135" i="4" s="1"/>
  <c r="L135" i="4" s="1"/>
  <c r="U135" i="4" s="1"/>
  <c r="V135" i="4" s="1"/>
  <c r="B135" i="4"/>
  <c r="AK135" i="4"/>
  <c r="AL135" i="4"/>
  <c r="O136" i="4"/>
  <c r="M135" i="4" l="1"/>
  <c r="P135" i="4" s="1"/>
  <c r="W135" i="4"/>
  <c r="I135" i="4"/>
  <c r="Y135" i="4"/>
  <c r="E135" i="4"/>
  <c r="R135" i="4"/>
  <c r="Z135" i="4"/>
  <c r="N135" i="4" l="1"/>
  <c r="F135" i="4"/>
  <c r="X135" i="4" s="1"/>
  <c r="AA135" i="4" s="1"/>
  <c r="AB135" i="4" s="1"/>
  <c r="Q135" i="4"/>
  <c r="S135" i="4" s="1"/>
  <c r="H136" i="4"/>
  <c r="AC135" i="4"/>
  <c r="G135" i="4" l="1"/>
  <c r="K136" i="4"/>
  <c r="AF135" i="4"/>
  <c r="AG135" i="4"/>
  <c r="C136" i="4" s="1"/>
  <c r="AD135" i="4"/>
  <c r="AE135" i="4" s="1"/>
  <c r="AI135" i="4"/>
  <c r="AJ135" i="4" s="1"/>
  <c r="T135" i="4"/>
  <c r="AH135" i="4" l="1"/>
  <c r="D136" i="4" s="1"/>
  <c r="L136" i="4" s="1"/>
  <c r="U136" i="4" s="1"/>
  <c r="V136" i="4" s="1"/>
  <c r="AK136" i="4"/>
  <c r="B136" i="4"/>
  <c r="AL136" i="4"/>
  <c r="O137" i="4"/>
  <c r="M136" i="4" l="1"/>
  <c r="P136" i="4" s="1"/>
  <c r="Y136" i="4"/>
  <c r="W136" i="4"/>
  <c r="I136" i="4"/>
  <c r="E136" i="4"/>
  <c r="Z136" i="4"/>
  <c r="R136" i="4"/>
  <c r="N136" i="4" l="1"/>
  <c r="Q136" i="4" s="1"/>
  <c r="S136" i="4" s="1"/>
  <c r="T136" i="4" s="1"/>
  <c r="F136" i="4"/>
  <c r="X136" i="4" s="1"/>
  <c r="AA136" i="4" s="1"/>
  <c r="AB136" i="4" s="1"/>
  <c r="AC136" i="4"/>
  <c r="H137" i="4"/>
  <c r="G136" i="4" l="1"/>
  <c r="K137" i="4"/>
  <c r="AF136" i="4"/>
  <c r="B137" i="4" s="1"/>
  <c r="AI136" i="4"/>
  <c r="AJ136" i="4" s="1"/>
  <c r="AD136" i="4"/>
  <c r="AE136" i="4" s="1"/>
  <c r="AG136" i="4"/>
  <c r="C137" i="4" s="1"/>
  <c r="O138" i="4"/>
  <c r="AK137" i="4" l="1"/>
  <c r="AH136" i="4"/>
  <c r="D137" i="4" s="1"/>
  <c r="L137" i="4" s="1"/>
  <c r="U137" i="4" s="1"/>
  <c r="V137" i="4" s="1"/>
  <c r="Y137" i="4" s="1"/>
  <c r="AL137" i="4"/>
  <c r="I137" i="4"/>
  <c r="E137" i="4"/>
  <c r="Z137" i="4"/>
  <c r="W137" i="4" l="1"/>
  <c r="M137" i="4"/>
  <c r="F137" i="4"/>
  <c r="X137" i="4" l="1"/>
  <c r="AA137" i="4" s="1"/>
  <c r="AB137" i="4" s="1"/>
  <c r="N137" i="4"/>
  <c r="P137" i="4"/>
  <c r="R137" i="4"/>
  <c r="G137" i="4" l="1"/>
  <c r="Q137" i="4"/>
  <c r="S137" i="4" s="1"/>
  <c r="H138" i="4"/>
  <c r="AC137" i="4"/>
  <c r="K138" i="4" l="1"/>
  <c r="AD137" i="4"/>
  <c r="AE137" i="4" s="1"/>
  <c r="AG137" i="4"/>
  <c r="C138" i="4" s="1"/>
  <c r="AF137" i="4"/>
  <c r="AI137" i="4"/>
  <c r="AJ137" i="4" s="1"/>
  <c r="T137" i="4"/>
  <c r="AH137" i="4" l="1"/>
  <c r="D138" i="4" s="1"/>
  <c r="L138" i="4" s="1"/>
  <c r="U138" i="4" s="1"/>
  <c r="V138" i="4" s="1"/>
  <c r="AL138" i="4"/>
  <c r="AK138" i="4"/>
  <c r="B138" i="4"/>
  <c r="O139" i="4"/>
  <c r="M138" i="4" l="1"/>
  <c r="N138" i="4" s="1"/>
  <c r="I138" i="4"/>
  <c r="Y138" i="4"/>
  <c r="W138" i="4"/>
  <c r="E138" i="4"/>
  <c r="Z138" i="4"/>
  <c r="P138" i="4" l="1"/>
  <c r="F138" i="4"/>
  <c r="Q138" i="4"/>
  <c r="R138" i="4"/>
  <c r="S138" i="4" l="1"/>
  <c r="T138" i="4" s="1"/>
  <c r="X138" i="4"/>
  <c r="AA138" i="4" s="1"/>
  <c r="AB138" i="4" s="1"/>
  <c r="G138" i="4"/>
  <c r="AC138" i="4"/>
  <c r="H139" i="4"/>
  <c r="K139" i="4" l="1"/>
  <c r="AI138" i="4"/>
  <c r="AF138" i="4"/>
  <c r="AD138" i="4"/>
  <c r="AE138" i="4" s="1"/>
  <c r="AG138" i="4"/>
  <c r="C139" i="4" s="1"/>
  <c r="AH138" i="4" l="1"/>
  <c r="D139" i="4" s="1"/>
  <c r="B139" i="4"/>
  <c r="AJ138" i="4"/>
  <c r="AK139" i="4"/>
  <c r="AL139" i="4"/>
  <c r="O140" i="4"/>
  <c r="I139" i="4" l="1"/>
  <c r="L139" i="4"/>
  <c r="U139" i="4" s="1"/>
  <c r="V139" i="4" s="1"/>
  <c r="M139" i="4"/>
  <c r="E139" i="4"/>
  <c r="F139" i="4" l="1"/>
  <c r="P139" i="4"/>
  <c r="N139" i="4"/>
  <c r="W139" i="4"/>
  <c r="Y139" i="4"/>
  <c r="Z139" i="4"/>
  <c r="R139" i="4"/>
  <c r="G139" i="4" l="1"/>
  <c r="Q139" i="4"/>
  <c r="S139" i="4" s="1"/>
  <c r="X139" i="4"/>
  <c r="AA139" i="4" s="1"/>
  <c r="AB139" i="4" s="1"/>
  <c r="AC139" i="4"/>
  <c r="H140" i="4"/>
  <c r="AI139" i="4" l="1"/>
  <c r="AJ139" i="4" s="1"/>
  <c r="AG139" i="4"/>
  <c r="C140" i="4" s="1"/>
  <c r="AD139" i="4"/>
  <c r="AE139" i="4" s="1"/>
  <c r="AF139" i="4"/>
  <c r="K140" i="4"/>
  <c r="T139" i="4"/>
  <c r="AL140" i="4" l="1"/>
  <c r="B140" i="4"/>
  <c r="AH139" i="4"/>
  <c r="D140" i="4" s="1"/>
  <c r="AK140" i="4"/>
  <c r="O141" i="4"/>
  <c r="L140" i="4" l="1"/>
  <c r="U140" i="4" s="1"/>
  <c r="V140" i="4" s="1"/>
  <c r="I140" i="4"/>
  <c r="E140" i="4"/>
  <c r="F140" i="4" l="1"/>
  <c r="Y140" i="4"/>
  <c r="W140" i="4"/>
  <c r="X140" i="4" s="1"/>
  <c r="M140" i="4"/>
  <c r="Z140" i="4"/>
  <c r="N140" i="4" l="1"/>
  <c r="G140" i="4" s="1"/>
  <c r="P140" i="4"/>
  <c r="AA140" i="4"/>
  <c r="AB140" i="4" s="1"/>
  <c r="R140" i="4"/>
  <c r="Q140" i="4" l="1"/>
  <c r="S140" i="4" s="1"/>
  <c r="H141" i="4"/>
  <c r="AC140" i="4"/>
  <c r="K141" i="4" l="1"/>
  <c r="AD140" i="4"/>
  <c r="AE140" i="4" s="1"/>
  <c r="AG140" i="4"/>
  <c r="C141" i="4" s="1"/>
  <c r="AF140" i="4"/>
  <c r="AI140" i="4"/>
  <c r="AJ140" i="4" s="1"/>
  <c r="T140" i="4"/>
  <c r="AL141" i="4" l="1"/>
  <c r="AK141" i="4"/>
  <c r="AH140" i="4"/>
  <c r="D141" i="4" s="1"/>
  <c r="B141" i="4"/>
  <c r="O142" i="4"/>
  <c r="I141" i="4" l="1"/>
  <c r="L141" i="4"/>
  <c r="U141" i="4" s="1"/>
  <c r="V141" i="4" s="1"/>
  <c r="E141" i="4"/>
  <c r="F141" i="4" l="1"/>
  <c r="Y141" i="4"/>
  <c r="W141" i="4"/>
  <c r="X141" i="4" s="1"/>
  <c r="M141" i="4"/>
  <c r="Z141" i="4"/>
  <c r="AA141" i="4" l="1"/>
  <c r="AB141" i="4" s="1"/>
  <c r="P141" i="4"/>
  <c r="N141" i="4"/>
  <c r="G141" i="4" s="1"/>
  <c r="R141" i="4"/>
  <c r="Q141" i="4" l="1"/>
  <c r="S141" i="4" s="1"/>
  <c r="H142" i="4"/>
  <c r="AC141" i="4"/>
  <c r="K142" i="4" l="1"/>
  <c r="AD141" i="4"/>
  <c r="AE141" i="4" s="1"/>
  <c r="AF141" i="4"/>
  <c r="AG141" i="4"/>
  <c r="C142" i="4" s="1"/>
  <c r="AI141" i="4"/>
  <c r="AJ141" i="4" s="1"/>
  <c r="T141" i="4"/>
  <c r="AH141" i="4" l="1"/>
  <c r="D142" i="4" s="1"/>
  <c r="L142" i="4" s="1"/>
  <c r="U142" i="4" s="1"/>
  <c r="V142" i="4" s="1"/>
  <c r="B142" i="4"/>
  <c r="AK142" i="4"/>
  <c r="AL142" i="4"/>
  <c r="O143" i="4"/>
  <c r="M142" i="4" l="1"/>
  <c r="N142" i="4" s="1"/>
  <c r="I142" i="4"/>
  <c r="W142" i="4"/>
  <c r="Y142" i="4"/>
  <c r="E142" i="4"/>
  <c r="Z142" i="4"/>
  <c r="P142" i="4" l="1"/>
  <c r="F142" i="4"/>
  <c r="G142" i="4" s="1"/>
  <c r="Q142" i="4"/>
  <c r="R142" i="4"/>
  <c r="S142" i="4" l="1"/>
  <c r="T142" i="4" s="1"/>
  <c r="X142" i="4"/>
  <c r="AA142" i="4" s="1"/>
  <c r="AB142" i="4" s="1"/>
  <c r="H143" i="4"/>
  <c r="AC142" i="4"/>
  <c r="K143" i="4" l="1"/>
  <c r="AF142" i="4"/>
  <c r="B143" i="4" s="1"/>
  <c r="AD142" i="4"/>
  <c r="AE142" i="4" s="1"/>
  <c r="AI142" i="4"/>
  <c r="AJ142" i="4" s="1"/>
  <c r="AG142" i="4"/>
  <c r="C143" i="4" s="1"/>
  <c r="O144" i="4"/>
  <c r="AL143" i="4" l="1"/>
  <c r="AK143" i="4"/>
  <c r="AH142" i="4"/>
  <c r="D143" i="4" s="1"/>
  <c r="L143" i="4" s="1"/>
  <c r="U143" i="4" s="1"/>
  <c r="V143" i="4" s="1"/>
  <c r="Y143" i="4" s="1"/>
  <c r="I143" i="4"/>
  <c r="E143" i="4"/>
  <c r="Z143" i="4"/>
  <c r="W143" i="4" l="1"/>
  <c r="M143" i="4"/>
  <c r="N143" i="4" s="1"/>
  <c r="F143" i="4"/>
  <c r="P143" i="4" l="1"/>
  <c r="G143" i="4"/>
  <c r="Q143" i="4"/>
  <c r="X143" i="4"/>
  <c r="AA143" i="4" s="1"/>
  <c r="AB143" i="4" s="1"/>
  <c r="R143" i="4"/>
  <c r="S143" i="4" l="1"/>
  <c r="H144" i="4"/>
  <c r="AC143" i="4"/>
  <c r="AF143" i="4" l="1"/>
  <c r="AI143" i="4"/>
  <c r="AK144" i="4" s="1"/>
  <c r="AD143" i="4"/>
  <c r="AE143" i="4" s="1"/>
  <c r="AG143" i="4"/>
  <c r="C144" i="4" s="1"/>
  <c r="K144" i="4"/>
  <c r="T143" i="4"/>
  <c r="AJ143" i="4"/>
  <c r="AL144" i="4"/>
  <c r="B144" i="4"/>
  <c r="O145" i="4"/>
  <c r="AH143" i="4" l="1"/>
  <c r="D144" i="4" s="1"/>
  <c r="L144" i="4" s="1"/>
  <c r="U144" i="4" s="1"/>
  <c r="V144" i="4" s="1"/>
  <c r="I144" i="4"/>
  <c r="E144" i="4"/>
  <c r="M144" i="4" l="1"/>
  <c r="P144" i="4" s="1"/>
  <c r="F144" i="4"/>
  <c r="Y144" i="4"/>
  <c r="W144" i="4"/>
  <c r="X144" i="4" s="1"/>
  <c r="Z144" i="4"/>
  <c r="R144" i="4"/>
  <c r="N144" i="4" l="1"/>
  <c r="Q144" i="4" s="1"/>
  <c r="S144" i="4" s="1"/>
  <c r="AA144" i="4"/>
  <c r="AB144" i="4" s="1"/>
  <c r="H145" i="4"/>
  <c r="AC144" i="4"/>
  <c r="G144" i="4" l="1"/>
  <c r="AD144" i="4"/>
  <c r="AE144" i="4" s="1"/>
  <c r="AI144" i="4"/>
  <c r="AJ144" i="4" s="1"/>
  <c r="AG144" i="4"/>
  <c r="C145" i="4" s="1"/>
  <c r="AF144" i="4"/>
  <c r="B145" i="4" s="1"/>
  <c r="K145" i="4"/>
  <c r="T144" i="4"/>
  <c r="O146" i="4"/>
  <c r="AL145" i="4" l="1"/>
  <c r="I145" i="4"/>
  <c r="AK145" i="4"/>
  <c r="AH144" i="4"/>
  <c r="D145" i="4" s="1"/>
  <c r="E145" i="4"/>
  <c r="F145" i="4" l="1"/>
  <c r="L145" i="4"/>
  <c r="U145" i="4" s="1"/>
  <c r="V145" i="4" s="1"/>
  <c r="Y145" i="4" l="1"/>
  <c r="W145" i="4"/>
  <c r="X145" i="4" s="1"/>
  <c r="M145" i="4"/>
  <c r="Z145" i="4"/>
  <c r="N145" i="4" l="1"/>
  <c r="Q145" i="4" s="1"/>
  <c r="P145" i="4"/>
  <c r="AA145" i="4"/>
  <c r="AB145" i="4" s="1"/>
  <c r="R145" i="4"/>
  <c r="S145" i="4" l="1"/>
  <c r="G145" i="4"/>
  <c r="AC145" i="4"/>
  <c r="H146" i="4"/>
  <c r="K146" i="4" l="1"/>
  <c r="AF145" i="4"/>
  <c r="AI145" i="4"/>
  <c r="AJ145" i="4" s="1"/>
  <c r="AD145" i="4"/>
  <c r="AE145" i="4" s="1"/>
  <c r="AG145" i="4"/>
  <c r="C146" i="4" s="1"/>
  <c r="T145" i="4"/>
  <c r="AH145" i="4" l="1"/>
  <c r="D146" i="4" s="1"/>
  <c r="L146" i="4" s="1"/>
  <c r="U146" i="4" s="1"/>
  <c r="V146" i="4" s="1"/>
  <c r="AL146" i="4"/>
  <c r="AK146" i="4"/>
  <c r="B146" i="4"/>
  <c r="O147" i="4"/>
  <c r="Y146" i="4" l="1"/>
  <c r="M146" i="4"/>
  <c r="P146" i="4" s="1"/>
  <c r="W146" i="4"/>
  <c r="I146" i="4"/>
  <c r="E146" i="4"/>
  <c r="R146" i="4"/>
  <c r="Z146" i="4"/>
  <c r="N146" i="4" l="1"/>
  <c r="Q146" i="4" s="1"/>
  <c r="S146" i="4" s="1"/>
  <c r="T146" i="4" s="1"/>
  <c r="F146" i="4"/>
  <c r="H147" i="4"/>
  <c r="K147" i="4" l="1"/>
  <c r="X146" i="4"/>
  <c r="AA146" i="4" s="1"/>
  <c r="AB146" i="4" s="1"/>
  <c r="G146" i="4"/>
  <c r="AC146" i="4"/>
  <c r="AD146" i="4" l="1"/>
  <c r="AE146" i="4" s="1"/>
  <c r="AG146" i="4"/>
  <c r="C147" i="4" s="1"/>
  <c r="AI146" i="4"/>
  <c r="AF146" i="4"/>
  <c r="AJ146" i="4" l="1"/>
  <c r="AL147" i="4"/>
  <c r="AK147" i="4"/>
  <c r="AH146" i="4"/>
  <c r="D147" i="4" s="1"/>
  <c r="B147" i="4"/>
  <c r="O148" i="4"/>
  <c r="L147" i="4" l="1"/>
  <c r="U147" i="4" s="1"/>
  <c r="V147" i="4" s="1"/>
  <c r="I147" i="4"/>
  <c r="E147" i="4"/>
  <c r="M147" i="4" l="1"/>
  <c r="P147" i="4" s="1"/>
  <c r="F147" i="4"/>
  <c r="W147" i="4"/>
  <c r="Y147" i="4"/>
  <c r="Z147" i="4"/>
  <c r="R147" i="4"/>
  <c r="N147" i="4" l="1"/>
  <c r="Q147" i="4" s="1"/>
  <c r="S147" i="4" s="1"/>
  <c r="T147" i="4" s="1"/>
  <c r="X147" i="4"/>
  <c r="AA147" i="4" s="1"/>
  <c r="AB147" i="4" s="1"/>
  <c r="H148" i="4"/>
  <c r="AC147" i="4"/>
  <c r="G147" i="4" l="1"/>
  <c r="K148" i="4"/>
  <c r="AI147" i="4"/>
  <c r="AJ147" i="4" s="1"/>
  <c r="AD147" i="4"/>
  <c r="AE147" i="4" s="1"/>
  <c r="AG147" i="4"/>
  <c r="C148" i="4" s="1"/>
  <c r="AF147" i="4"/>
  <c r="AH147" i="4" l="1"/>
  <c r="D148" i="4" s="1"/>
  <c r="L148" i="4" s="1"/>
  <c r="U148" i="4" s="1"/>
  <c r="V148" i="4" s="1"/>
  <c r="AL148" i="4"/>
  <c r="B148" i="4"/>
  <c r="AK148" i="4"/>
  <c r="O149" i="4"/>
  <c r="M148" i="4" l="1"/>
  <c r="N148" i="4" s="1"/>
  <c r="W148" i="4"/>
  <c r="I148" i="4"/>
  <c r="Y148" i="4"/>
  <c r="E148" i="4"/>
  <c r="Z148" i="4"/>
  <c r="P148" i="4" l="1"/>
  <c r="F148" i="4"/>
  <c r="Q148" i="4"/>
  <c r="R148" i="4"/>
  <c r="S148" i="4" l="1"/>
  <c r="T148" i="4" s="1"/>
  <c r="G148" i="4"/>
  <c r="X148" i="4"/>
  <c r="AA148" i="4" s="1"/>
  <c r="AB148" i="4" s="1"/>
  <c r="AC148" i="4"/>
  <c r="H149" i="4"/>
  <c r="K149" i="4" l="1"/>
  <c r="AI148" i="4"/>
  <c r="AD148" i="4"/>
  <c r="AE148" i="4" s="1"/>
  <c r="AG148" i="4"/>
  <c r="C149" i="4" s="1"/>
  <c r="AF148" i="4"/>
  <c r="B149" i="4" l="1"/>
  <c r="AH148" i="4"/>
  <c r="D149" i="4" s="1"/>
  <c r="AJ148" i="4"/>
  <c r="AK149" i="4"/>
  <c r="AL149" i="4"/>
  <c r="O150" i="4"/>
  <c r="L149" i="4" l="1"/>
  <c r="U149" i="4" s="1"/>
  <c r="V149" i="4" s="1"/>
  <c r="I149" i="4"/>
  <c r="E149" i="4"/>
  <c r="F149" i="4" l="1"/>
  <c r="M149" i="4"/>
  <c r="Y149" i="4"/>
  <c r="W149" i="4"/>
  <c r="Z149" i="4"/>
  <c r="X149" i="4" l="1"/>
  <c r="AA149" i="4" s="1"/>
  <c r="AB149" i="4" s="1"/>
  <c r="P149" i="4"/>
  <c r="N149" i="4"/>
  <c r="Q149" i="4" s="1"/>
  <c r="R149" i="4"/>
  <c r="S149" i="4" l="1"/>
  <c r="G149" i="4"/>
  <c r="T149" i="4"/>
  <c r="H150" i="4"/>
  <c r="AC149" i="4"/>
  <c r="K150" i="4" l="1"/>
  <c r="AI149" i="4"/>
  <c r="AJ149" i="4" s="1"/>
  <c r="AD149" i="4"/>
  <c r="AE149" i="4" s="1"/>
  <c r="AG149" i="4"/>
  <c r="C150" i="4" s="1"/>
  <c r="AF149" i="4"/>
  <c r="AK150" i="4" l="1"/>
  <c r="AL150" i="4"/>
  <c r="B150" i="4"/>
  <c r="AH149" i="4"/>
  <c r="D150" i="4" s="1"/>
  <c r="O151" i="4"/>
  <c r="L150" i="4" l="1"/>
  <c r="U150" i="4" s="1"/>
  <c r="V150" i="4" s="1"/>
  <c r="I150" i="4"/>
  <c r="E150" i="4"/>
  <c r="F150" i="4" l="1"/>
  <c r="Y150" i="4"/>
  <c r="W150" i="4"/>
  <c r="M150" i="4"/>
  <c r="Z150" i="4"/>
  <c r="N150" i="4" l="1"/>
  <c r="Q150" i="4" s="1"/>
  <c r="P150" i="4"/>
  <c r="X150" i="4"/>
  <c r="AA150" i="4" s="1"/>
  <c r="AB150" i="4" s="1"/>
  <c r="G150" i="4"/>
  <c r="R150" i="4"/>
  <c r="S150" i="4" l="1"/>
  <c r="T150" i="4" s="1"/>
  <c r="AC150" i="4"/>
  <c r="H151" i="4"/>
  <c r="K151" i="4" l="1"/>
  <c r="AI150" i="4"/>
  <c r="AJ150" i="4" s="1"/>
  <c r="AD150" i="4"/>
  <c r="AE150" i="4" s="1"/>
  <c r="AG150" i="4"/>
  <c r="C151" i="4" s="1"/>
  <c r="AF150" i="4"/>
  <c r="B151" i="4" s="1"/>
  <c r="O152" i="4"/>
  <c r="I151" i="4" l="1"/>
  <c r="AH150" i="4"/>
  <c r="D151" i="4" s="1"/>
  <c r="AL151" i="4"/>
  <c r="AK151" i="4"/>
  <c r="E151" i="4"/>
  <c r="F151" i="4" l="1"/>
  <c r="L151" i="4"/>
  <c r="U151" i="4" s="1"/>
  <c r="V151" i="4" s="1"/>
  <c r="M151" i="4" l="1"/>
  <c r="W151" i="4"/>
  <c r="X151" i="4" s="1"/>
  <c r="Y151" i="4"/>
  <c r="P151" i="4"/>
  <c r="N151" i="4"/>
  <c r="Q151" i="4" s="1"/>
  <c r="R151" i="4"/>
  <c r="Z151" i="4"/>
  <c r="G151" i="4" l="1"/>
  <c r="S151" i="4"/>
  <c r="T151" i="4" s="1"/>
  <c r="AA151" i="4"/>
  <c r="AB151" i="4" s="1"/>
  <c r="H152" i="4"/>
  <c r="AC151" i="4"/>
  <c r="AD151" i="4" l="1"/>
  <c r="AE151" i="4" s="1"/>
  <c r="AI151" i="4"/>
  <c r="AJ151" i="4" s="1"/>
  <c r="AF151" i="4"/>
  <c r="B152" i="4" s="1"/>
  <c r="AG151" i="4"/>
  <c r="C152" i="4" s="1"/>
  <c r="K152" i="4"/>
  <c r="O153" i="4"/>
  <c r="AL152" i="4" l="1"/>
  <c r="AH151" i="4"/>
  <c r="D152" i="4" s="1"/>
  <c r="L152" i="4" s="1"/>
  <c r="U152" i="4" s="1"/>
  <c r="V152" i="4" s="1"/>
  <c r="AK152" i="4"/>
  <c r="I152" i="4"/>
  <c r="E152" i="4"/>
  <c r="F152" i="4" l="1"/>
  <c r="Y152" i="4"/>
  <c r="W152" i="4"/>
  <c r="M152" i="4"/>
  <c r="Z152" i="4"/>
  <c r="P152" i="4" l="1"/>
  <c r="N152" i="4"/>
  <c r="Q152" i="4" s="1"/>
  <c r="X152" i="4"/>
  <c r="AA152" i="4" s="1"/>
  <c r="AB152" i="4" s="1"/>
  <c r="R152" i="4"/>
  <c r="S152" i="4" l="1"/>
  <c r="T152" i="4" s="1"/>
  <c r="G152" i="4"/>
  <c r="AC152" i="4"/>
  <c r="H153" i="4"/>
  <c r="K153" i="4" l="1"/>
  <c r="AI152" i="4"/>
  <c r="AJ152" i="4" s="1"/>
  <c r="AG152" i="4"/>
  <c r="C153" i="4" s="1"/>
  <c r="AD152" i="4"/>
  <c r="AE152" i="4" s="1"/>
  <c r="AF152" i="4"/>
  <c r="AH152" i="4" l="1"/>
  <c r="D153" i="4" s="1"/>
  <c r="L153" i="4" s="1"/>
  <c r="U153" i="4" s="1"/>
  <c r="V153" i="4" s="1"/>
  <c r="AL153" i="4"/>
  <c r="AK153" i="4"/>
  <c r="B153" i="4"/>
  <c r="O154" i="4"/>
  <c r="Y153" i="4" l="1"/>
  <c r="M153" i="4"/>
  <c r="P153" i="4" s="1"/>
  <c r="I153" i="4"/>
  <c r="W153" i="4"/>
  <c r="E153" i="4"/>
  <c r="Z153" i="4"/>
  <c r="R153" i="4"/>
  <c r="N153" i="4" l="1"/>
  <c r="F153" i="4"/>
  <c r="Q153" i="4"/>
  <c r="S153" i="4" s="1"/>
  <c r="H154" i="4"/>
  <c r="K154" i="4" l="1"/>
  <c r="T153" i="4"/>
  <c r="G153" i="4"/>
  <c r="X153" i="4"/>
  <c r="AA153" i="4" s="1"/>
  <c r="AB153" i="4" s="1"/>
  <c r="AC153" i="4"/>
  <c r="AI153" i="4" l="1"/>
  <c r="AD153" i="4"/>
  <c r="AE153" i="4" s="1"/>
  <c r="AG153" i="4"/>
  <c r="C154" i="4" s="1"/>
  <c r="AF153" i="4"/>
  <c r="B154" i="4" l="1"/>
  <c r="AH153" i="4"/>
  <c r="D154" i="4" s="1"/>
  <c r="AJ153" i="4"/>
  <c r="AL154" i="4"/>
  <c r="AK154" i="4"/>
  <c r="O155" i="4"/>
  <c r="L154" i="4" l="1"/>
  <c r="U154" i="4" s="1"/>
  <c r="V154" i="4" s="1"/>
  <c r="I154" i="4"/>
  <c r="E154" i="4"/>
  <c r="F154" i="4" l="1"/>
  <c r="W154" i="4"/>
  <c r="Y154" i="4"/>
  <c r="M154" i="4"/>
  <c r="Z154" i="4"/>
  <c r="X154" i="4" l="1"/>
  <c r="AA154" i="4" s="1"/>
  <c r="AB154" i="4" s="1"/>
  <c r="N154" i="4"/>
  <c r="G154" i="4" s="1"/>
  <c r="P154" i="4"/>
  <c r="R154" i="4"/>
  <c r="Q154" i="4" l="1"/>
  <c r="S154" i="4" s="1"/>
  <c r="T154" i="4" s="1"/>
  <c r="H155" i="4"/>
  <c r="AC154" i="4"/>
  <c r="K155" i="4" l="1"/>
  <c r="AI154" i="4"/>
  <c r="AJ154" i="4" s="1"/>
  <c r="AD154" i="4"/>
  <c r="AE154" i="4" s="1"/>
  <c r="AG154" i="4"/>
  <c r="C155" i="4" s="1"/>
  <c r="AF154" i="4"/>
  <c r="B155" i="4" s="1"/>
  <c r="O156" i="4"/>
  <c r="AH154" i="4" l="1"/>
  <c r="D155" i="4" s="1"/>
  <c r="AL155" i="4"/>
  <c r="I155" i="4"/>
  <c r="AK155" i="4"/>
  <c r="E155" i="4"/>
  <c r="F155" i="4" l="1"/>
  <c r="L155" i="4"/>
  <c r="U155" i="4" s="1"/>
  <c r="V155" i="4" s="1"/>
  <c r="Y155" i="4" l="1"/>
  <c r="W155" i="4"/>
  <c r="X155" i="4" s="1"/>
  <c r="M155" i="4"/>
  <c r="Z155" i="4"/>
  <c r="AA155" i="4" l="1"/>
  <c r="AB155" i="4" s="1"/>
  <c r="N155" i="4"/>
  <c r="P155" i="4"/>
  <c r="R155" i="4"/>
  <c r="Q155" i="4" l="1"/>
  <c r="S155" i="4" s="1"/>
  <c r="G155" i="4"/>
  <c r="AC155" i="4"/>
  <c r="H156" i="4"/>
  <c r="K156" i="4" l="1"/>
  <c r="AI155" i="4"/>
  <c r="AJ155" i="4" s="1"/>
  <c r="AD155" i="4"/>
  <c r="AE155" i="4" s="1"/>
  <c r="AG155" i="4"/>
  <c r="C156" i="4" s="1"/>
  <c r="AF155" i="4"/>
  <c r="T155" i="4"/>
  <c r="AH155" i="4" l="1"/>
  <c r="D156" i="4" s="1"/>
  <c r="L156" i="4" s="1"/>
  <c r="U156" i="4" s="1"/>
  <c r="V156" i="4" s="1"/>
  <c r="AL156" i="4"/>
  <c r="B156" i="4"/>
  <c r="AK156" i="4"/>
  <c r="O157" i="4"/>
  <c r="M156" i="4" l="1"/>
  <c r="N156" i="4" s="1"/>
  <c r="Y156" i="4"/>
  <c r="I156" i="4"/>
  <c r="W156" i="4"/>
  <c r="E156" i="4"/>
  <c r="Z156" i="4"/>
  <c r="P156" i="4" l="1"/>
  <c r="F156" i="4"/>
  <c r="X156" i="4" s="1"/>
  <c r="AA156" i="4" s="1"/>
  <c r="AB156" i="4" s="1"/>
  <c r="Q156" i="4"/>
  <c r="R156" i="4"/>
  <c r="S156" i="4" l="1"/>
  <c r="G156" i="4"/>
  <c r="T156" i="4"/>
  <c r="H157" i="4"/>
  <c r="AC156" i="4"/>
  <c r="K157" i="4" l="1"/>
  <c r="AF156" i="4"/>
  <c r="B157" i="4" s="1"/>
  <c r="AD156" i="4"/>
  <c r="AE156" i="4" s="1"/>
  <c r="AI156" i="4"/>
  <c r="AJ156" i="4" s="1"/>
  <c r="AG156" i="4"/>
  <c r="C157" i="4" s="1"/>
  <c r="O158" i="4"/>
  <c r="AH156" i="4" l="1"/>
  <c r="D157" i="4" s="1"/>
  <c r="L157" i="4" s="1"/>
  <c r="U157" i="4" s="1"/>
  <c r="V157" i="4" s="1"/>
  <c r="AK157" i="4"/>
  <c r="AL157" i="4"/>
  <c r="I157" i="4"/>
  <c r="E157" i="4"/>
  <c r="F157" i="4" l="1"/>
  <c r="M157" i="4"/>
  <c r="Y157" i="4"/>
  <c r="W157" i="4"/>
  <c r="Z157" i="4"/>
  <c r="X157" i="4" l="1"/>
  <c r="AA157" i="4" s="1"/>
  <c r="AB157" i="4" s="1"/>
  <c r="N157" i="4"/>
  <c r="G157" i="4" s="1"/>
  <c r="P157" i="4"/>
  <c r="R157" i="4"/>
  <c r="Q157" i="4" l="1"/>
  <c r="S157" i="4" s="1"/>
  <c r="H158" i="4"/>
  <c r="AC157" i="4"/>
  <c r="K158" i="4" l="1"/>
  <c r="AG157" i="4"/>
  <c r="C158" i="4" s="1"/>
  <c r="AD157" i="4"/>
  <c r="AE157" i="4" s="1"/>
  <c r="AI157" i="4"/>
  <c r="AJ157" i="4" s="1"/>
  <c r="AF157" i="4"/>
  <c r="T157" i="4"/>
  <c r="AH157" i="4" l="1"/>
  <c r="D158" i="4" s="1"/>
  <c r="L158" i="4" s="1"/>
  <c r="U158" i="4" s="1"/>
  <c r="V158" i="4" s="1"/>
  <c r="AK158" i="4"/>
  <c r="B158" i="4"/>
  <c r="AL158" i="4"/>
  <c r="O159" i="4"/>
  <c r="M158" i="4" l="1"/>
  <c r="P158" i="4" s="1"/>
  <c r="I158" i="4"/>
  <c r="W158" i="4"/>
  <c r="Y158" i="4"/>
  <c r="E158" i="4"/>
  <c r="Z158" i="4"/>
  <c r="R158" i="4"/>
  <c r="N158" i="4" l="1"/>
  <c r="Q158" i="4" s="1"/>
  <c r="S158" i="4" s="1"/>
  <c r="T158" i="4" s="1"/>
  <c r="F158" i="4"/>
  <c r="H159" i="4"/>
  <c r="K159" i="4" l="1"/>
  <c r="G158" i="4"/>
  <c r="X158" i="4"/>
  <c r="AA158" i="4" s="1"/>
  <c r="AB158" i="4" s="1"/>
  <c r="AC158" i="4"/>
  <c r="AI158" i="4" l="1"/>
  <c r="AD158" i="4"/>
  <c r="AE158" i="4" s="1"/>
  <c r="AG158" i="4"/>
  <c r="C159" i="4" s="1"/>
  <c r="AF158" i="4"/>
  <c r="B159" i="4" l="1"/>
  <c r="AH158" i="4"/>
  <c r="D159" i="4" s="1"/>
  <c r="AJ158" i="4"/>
  <c r="AK159" i="4"/>
  <c r="AL159" i="4"/>
  <c r="O160" i="4"/>
  <c r="L159" i="4" l="1"/>
  <c r="U159" i="4" s="1"/>
  <c r="V159" i="4" s="1"/>
  <c r="I159" i="4"/>
  <c r="E159" i="4"/>
  <c r="M159" i="4" l="1"/>
  <c r="P159" i="4" s="1"/>
  <c r="F159" i="4"/>
  <c r="Y159" i="4"/>
  <c r="W159" i="4"/>
  <c r="X159" i="4" s="1"/>
  <c r="R159" i="4"/>
  <c r="Z159" i="4"/>
  <c r="N159" i="4" l="1"/>
  <c r="Q159" i="4" s="1"/>
  <c r="S159" i="4" s="1"/>
  <c r="AA159" i="4"/>
  <c r="AB159" i="4" s="1"/>
  <c r="H160" i="4"/>
  <c r="AC159" i="4"/>
  <c r="G159" i="4" l="1"/>
  <c r="AD159" i="4"/>
  <c r="AE159" i="4" s="1"/>
  <c r="AI159" i="4"/>
  <c r="AG159" i="4"/>
  <c r="C160" i="4" s="1"/>
  <c r="AF159" i="4"/>
  <c r="K160" i="4"/>
  <c r="T159" i="4"/>
  <c r="AK160" i="4" l="1"/>
  <c r="AH159" i="4"/>
  <c r="D160" i="4" s="1"/>
  <c r="L160" i="4" s="1"/>
  <c r="U160" i="4" s="1"/>
  <c r="V160" i="4" s="1"/>
  <c r="AL160" i="4"/>
  <c r="AJ159" i="4"/>
  <c r="B160" i="4"/>
  <c r="O161" i="4"/>
  <c r="M160" i="4" l="1"/>
  <c r="P160" i="4" s="1"/>
  <c r="I160" i="4"/>
  <c r="W160" i="4"/>
  <c r="Y160" i="4"/>
  <c r="E160" i="4"/>
  <c r="R160" i="4"/>
  <c r="Z160" i="4"/>
  <c r="N160" i="4" l="1"/>
  <c r="Q160" i="4" s="1"/>
  <c r="S160" i="4" s="1"/>
  <c r="F160" i="4"/>
  <c r="X160" i="4" s="1"/>
  <c r="AA160" i="4" s="1"/>
  <c r="AB160" i="4" s="1"/>
  <c r="H161" i="4"/>
  <c r="AC160" i="4"/>
  <c r="G160" i="4" l="1"/>
  <c r="AI160" i="4"/>
  <c r="AJ160" i="4" s="1"/>
  <c r="AD160" i="4"/>
  <c r="AE160" i="4" s="1"/>
  <c r="AG160" i="4"/>
  <c r="C161" i="4" s="1"/>
  <c r="AF160" i="4"/>
  <c r="K161" i="4"/>
  <c r="T160" i="4"/>
  <c r="AK161" i="4" l="1"/>
  <c r="AH160" i="4"/>
  <c r="D161" i="4" s="1"/>
  <c r="L161" i="4" s="1"/>
  <c r="U161" i="4" s="1"/>
  <c r="V161" i="4" s="1"/>
  <c r="AL161" i="4"/>
  <c r="B161" i="4"/>
  <c r="O162" i="4"/>
  <c r="W161" i="4" l="1"/>
  <c r="M161" i="4"/>
  <c r="P161" i="4" s="1"/>
  <c r="I161" i="4"/>
  <c r="Y161" i="4"/>
  <c r="E161" i="4"/>
  <c r="R161" i="4"/>
  <c r="Z161" i="4"/>
  <c r="N161" i="4" l="1"/>
  <c r="Q161" i="4" s="1"/>
  <c r="S161" i="4" s="1"/>
  <c r="F161" i="4"/>
  <c r="H162" i="4"/>
  <c r="K162" i="4" l="1"/>
  <c r="G161" i="4"/>
  <c r="X161" i="4"/>
  <c r="AA161" i="4" s="1"/>
  <c r="AB161" i="4" s="1"/>
  <c r="T161" i="4"/>
  <c r="AC161" i="4"/>
  <c r="AD161" i="4" l="1"/>
  <c r="AE161" i="4" s="1"/>
  <c r="AI161" i="4"/>
  <c r="AG161" i="4"/>
  <c r="C162" i="4" s="1"/>
  <c r="AF161" i="4"/>
  <c r="AH161" i="4" l="1"/>
  <c r="D162" i="4" s="1"/>
  <c r="B162" i="4"/>
  <c r="AJ161" i="4"/>
  <c r="AK162" i="4"/>
  <c r="AL162" i="4"/>
  <c r="O163" i="4"/>
  <c r="I162" i="4" l="1"/>
  <c r="L162" i="4"/>
  <c r="U162" i="4" s="1"/>
  <c r="V162" i="4" s="1"/>
  <c r="E162" i="4"/>
  <c r="M162" i="4" l="1"/>
  <c r="N162" i="4" s="1"/>
  <c r="F162" i="4"/>
  <c r="W162" i="4"/>
  <c r="Y162" i="4"/>
  <c r="P162" i="4"/>
  <c r="R162" i="4"/>
  <c r="Z162" i="4"/>
  <c r="X162" i="4" l="1"/>
  <c r="G162" i="4"/>
  <c r="AA162" i="4"/>
  <c r="AB162" i="4" s="1"/>
  <c r="Q162" i="4"/>
  <c r="S162" i="4" s="1"/>
  <c r="AC162" i="4"/>
  <c r="H163" i="4"/>
  <c r="AD162" i="4" l="1"/>
  <c r="AE162" i="4" s="1"/>
  <c r="AI162" i="4"/>
  <c r="AJ162" i="4" s="1"/>
  <c r="AG162" i="4"/>
  <c r="C163" i="4" s="1"/>
  <c r="AF162" i="4"/>
  <c r="B163" i="4" s="1"/>
  <c r="K163" i="4"/>
  <c r="T162" i="4"/>
  <c r="O164" i="4"/>
  <c r="AL163" i="4" l="1"/>
  <c r="AK163" i="4"/>
  <c r="I163" i="4"/>
  <c r="AH162" i="4"/>
  <c r="D163" i="4" s="1"/>
  <c r="E163" i="4"/>
  <c r="F163" i="4" l="1"/>
  <c r="L163" i="4"/>
  <c r="U163" i="4" s="1"/>
  <c r="V163" i="4" s="1"/>
  <c r="M163" i="4" l="1"/>
  <c r="Y163" i="4"/>
  <c r="W163" i="4"/>
  <c r="X163" i="4" s="1"/>
  <c r="Z163" i="4"/>
  <c r="N163" i="4" l="1"/>
  <c r="P163" i="4"/>
  <c r="AA163" i="4"/>
  <c r="AB163" i="4" s="1"/>
  <c r="R163" i="4"/>
  <c r="G163" i="4" l="1"/>
  <c r="Q163" i="4"/>
  <c r="S163" i="4" s="1"/>
  <c r="T163" i="4" s="1"/>
  <c r="H164" i="4"/>
  <c r="AC163" i="4"/>
  <c r="K164" i="4" l="1"/>
  <c r="AF163" i="4"/>
  <c r="AG163" i="4"/>
  <c r="C164" i="4" s="1"/>
  <c r="AI163" i="4"/>
  <c r="AJ163" i="4" s="1"/>
  <c r="AD163" i="4"/>
  <c r="AE163" i="4" s="1"/>
  <c r="AK164" i="4" l="1"/>
  <c r="AL164" i="4"/>
  <c r="AH163" i="4"/>
  <c r="D164" i="4" s="1"/>
  <c r="B164" i="4"/>
  <c r="O165" i="4"/>
  <c r="L164" i="4" l="1"/>
  <c r="U164" i="4" s="1"/>
  <c r="V164" i="4" s="1"/>
  <c r="W164" i="4" s="1"/>
  <c r="I164" i="4"/>
  <c r="E164" i="4"/>
  <c r="Y164" i="4" l="1"/>
  <c r="M164" i="4"/>
  <c r="N164" i="4" s="1"/>
  <c r="Q164" i="4" s="1"/>
  <c r="F164" i="4"/>
  <c r="Z164" i="4"/>
  <c r="P164" i="4" l="1"/>
  <c r="X164" i="4"/>
  <c r="AA164" i="4" s="1"/>
  <c r="AB164" i="4" s="1"/>
  <c r="G164" i="4"/>
  <c r="R164" i="4"/>
  <c r="S164" i="4" l="1"/>
  <c r="T164" i="4" s="1"/>
  <c r="AC164" i="4"/>
  <c r="H165" i="4"/>
  <c r="AG164" i="4" l="1"/>
  <c r="C165" i="4" s="1"/>
  <c r="AF164" i="4"/>
  <c r="B165" i="4" s="1"/>
  <c r="AD164" i="4"/>
  <c r="AE164" i="4" s="1"/>
  <c r="AI164" i="4"/>
  <c r="AJ164" i="4" s="1"/>
  <c r="K165" i="4"/>
  <c r="O166" i="4"/>
  <c r="AK165" i="4" l="1"/>
  <c r="AH164" i="4"/>
  <c r="D165" i="4" s="1"/>
  <c r="L165" i="4" s="1"/>
  <c r="U165" i="4" s="1"/>
  <c r="V165" i="4" s="1"/>
  <c r="AL165" i="4"/>
  <c r="I165" i="4"/>
  <c r="E165" i="4"/>
  <c r="F165" i="4" l="1"/>
  <c r="M165" i="4"/>
  <c r="W165" i="4"/>
  <c r="Y165" i="4"/>
  <c r="Z165" i="4"/>
  <c r="X165" i="4" l="1"/>
  <c r="AA165" i="4" s="1"/>
  <c r="AB165" i="4" s="1"/>
  <c r="N165" i="4"/>
  <c r="Q165" i="4" s="1"/>
  <c r="P165" i="4"/>
  <c r="R165" i="4"/>
  <c r="S165" i="4" l="1"/>
  <c r="G165" i="4"/>
  <c r="H166" i="4"/>
  <c r="AC165" i="4"/>
  <c r="K166" i="4" l="1"/>
  <c r="AD165" i="4"/>
  <c r="AE165" i="4" s="1"/>
  <c r="AG165" i="4"/>
  <c r="C166" i="4" s="1"/>
  <c r="AI165" i="4"/>
  <c r="AJ165" i="4" s="1"/>
  <c r="AF165" i="4"/>
  <c r="T165" i="4"/>
  <c r="B166" i="4" l="1"/>
  <c r="AH165" i="4"/>
  <c r="D166" i="4" s="1"/>
  <c r="AL166" i="4"/>
  <c r="AK166" i="4"/>
  <c r="O167" i="4"/>
  <c r="I166" i="4" l="1"/>
  <c r="L166" i="4"/>
  <c r="U166" i="4" s="1"/>
  <c r="V166" i="4" s="1"/>
  <c r="E166" i="4"/>
  <c r="F166" i="4" l="1"/>
  <c r="W166" i="4"/>
  <c r="Y166" i="4"/>
  <c r="M166" i="4"/>
  <c r="Z166" i="4"/>
  <c r="X166" i="4" l="1"/>
  <c r="AA166" i="4" s="1"/>
  <c r="AB166" i="4" s="1"/>
  <c r="P166" i="4"/>
  <c r="N166" i="4"/>
  <c r="G166" i="4" s="1"/>
  <c r="R166" i="4"/>
  <c r="Q166" i="4" l="1"/>
  <c r="S166" i="4" s="1"/>
  <c r="H167" i="4"/>
  <c r="AC166" i="4"/>
  <c r="K167" i="4" l="1"/>
  <c r="AI166" i="4"/>
  <c r="AJ166" i="4" s="1"/>
  <c r="AD166" i="4"/>
  <c r="AE166" i="4" s="1"/>
  <c r="AG166" i="4"/>
  <c r="C167" i="4" s="1"/>
  <c r="AF166" i="4"/>
  <c r="T166" i="4"/>
  <c r="AH166" i="4" l="1"/>
  <c r="D167" i="4" s="1"/>
  <c r="L167" i="4" s="1"/>
  <c r="U167" i="4" s="1"/>
  <c r="V167" i="4" s="1"/>
  <c r="B167" i="4"/>
  <c r="AK167" i="4"/>
  <c r="AL167" i="4"/>
  <c r="O168" i="4"/>
  <c r="M167" i="4" l="1"/>
  <c r="P167" i="4" s="1"/>
  <c r="I167" i="4"/>
  <c r="Y167" i="4"/>
  <c r="W167" i="4"/>
  <c r="E167" i="4"/>
  <c r="Z167" i="4"/>
  <c r="R167" i="4"/>
  <c r="N167" i="4" l="1"/>
  <c r="Q167" i="4" s="1"/>
  <c r="S167" i="4" s="1"/>
  <c r="F167" i="4"/>
  <c r="H168" i="4"/>
  <c r="T167" i="4" l="1"/>
  <c r="K168" i="4"/>
  <c r="G167" i="4"/>
  <c r="X167" i="4"/>
  <c r="AA167" i="4" s="1"/>
  <c r="AB167" i="4" s="1"/>
  <c r="AC167" i="4"/>
  <c r="AI167" i="4" l="1"/>
  <c r="AD167" i="4"/>
  <c r="AE167" i="4" s="1"/>
  <c r="AG167" i="4"/>
  <c r="C168" i="4" s="1"/>
  <c r="AF167" i="4"/>
  <c r="B168" i="4" l="1"/>
  <c r="AH167" i="4"/>
  <c r="D168" i="4" s="1"/>
  <c r="AJ167" i="4"/>
  <c r="AK168" i="4"/>
  <c r="AL168" i="4"/>
  <c r="O169" i="4"/>
  <c r="L168" i="4" l="1"/>
  <c r="U168" i="4" s="1"/>
  <c r="V168" i="4" s="1"/>
  <c r="I168" i="4"/>
  <c r="E168" i="4"/>
  <c r="M168" i="4" l="1"/>
  <c r="P168" i="4" s="1"/>
  <c r="F168" i="4"/>
  <c r="Y168" i="4"/>
  <c r="W168" i="4"/>
  <c r="R168" i="4"/>
  <c r="Z168" i="4"/>
  <c r="X168" i="4" l="1"/>
  <c r="N168" i="4"/>
  <c r="Q168" i="4" s="1"/>
  <c r="S168" i="4" s="1"/>
  <c r="T168" i="4" s="1"/>
  <c r="AA168" i="4"/>
  <c r="AB168" i="4" s="1"/>
  <c r="AC168" i="4"/>
  <c r="H169" i="4"/>
  <c r="G168" i="4" l="1"/>
  <c r="AI168" i="4"/>
  <c r="AJ168" i="4" s="1"/>
  <c r="AD168" i="4"/>
  <c r="AE168" i="4" s="1"/>
  <c r="AG168" i="4"/>
  <c r="C169" i="4" s="1"/>
  <c r="AF168" i="4"/>
  <c r="K169" i="4"/>
  <c r="AK169" i="4"/>
  <c r="AL169" i="4" l="1"/>
  <c r="B169" i="4"/>
  <c r="AH168" i="4"/>
  <c r="D169" i="4" s="1"/>
  <c r="O170" i="4"/>
  <c r="L169" i="4" l="1"/>
  <c r="U169" i="4" s="1"/>
  <c r="V169" i="4" s="1"/>
  <c r="I169" i="4"/>
  <c r="E169" i="4"/>
  <c r="F169" i="4" l="1"/>
  <c r="Y169" i="4"/>
  <c r="W169" i="4"/>
  <c r="X169" i="4" s="1"/>
  <c r="M169" i="4"/>
  <c r="Z169" i="4"/>
  <c r="N169" i="4" l="1"/>
  <c r="Q169" i="4" s="1"/>
  <c r="P169" i="4"/>
  <c r="AA169" i="4"/>
  <c r="AB169" i="4" s="1"/>
  <c r="R169" i="4"/>
  <c r="S169" i="4" l="1"/>
  <c r="G169" i="4"/>
  <c r="AC169" i="4"/>
  <c r="H170" i="4"/>
  <c r="K170" i="4" l="1"/>
  <c r="AI169" i="4"/>
  <c r="AJ169" i="4" s="1"/>
  <c r="AD169" i="4"/>
  <c r="AE169" i="4" s="1"/>
  <c r="AG169" i="4"/>
  <c r="C170" i="4" s="1"/>
  <c r="AF169" i="4"/>
  <c r="B170" i="4" s="1"/>
  <c r="T169" i="4"/>
  <c r="O171" i="4"/>
  <c r="I170" i="4" l="1"/>
  <c r="AK170" i="4"/>
  <c r="AL170" i="4"/>
  <c r="AH169" i="4"/>
  <c r="D170" i="4" s="1"/>
  <c r="E170" i="4"/>
  <c r="F170" i="4" l="1"/>
  <c r="L170" i="4"/>
  <c r="U170" i="4" s="1"/>
  <c r="V170" i="4" s="1"/>
  <c r="M170" i="4" l="1"/>
  <c r="P170" i="4" s="1"/>
  <c r="N170" i="4"/>
  <c r="Q170" i="4" s="1"/>
  <c r="Y170" i="4"/>
  <c r="W170" i="4"/>
  <c r="X170" i="4" s="1"/>
  <c r="Z170" i="4"/>
  <c r="R170" i="4"/>
  <c r="AA170" i="4" l="1"/>
  <c r="AB170" i="4" s="1"/>
  <c r="S170" i="4"/>
  <c r="G170" i="4"/>
  <c r="T170" i="4"/>
  <c r="H171" i="4"/>
  <c r="AC170" i="4"/>
  <c r="AD170" i="4" l="1"/>
  <c r="AE170" i="4" s="1"/>
  <c r="AI170" i="4"/>
  <c r="AJ170" i="4" s="1"/>
  <c r="AF170" i="4"/>
  <c r="AG170" i="4"/>
  <c r="C171" i="4" s="1"/>
  <c r="K171" i="4"/>
  <c r="AL171" i="4" l="1"/>
  <c r="AH170" i="4"/>
  <c r="D171" i="4" s="1"/>
  <c r="L171" i="4" s="1"/>
  <c r="AK171" i="4"/>
  <c r="B171" i="4"/>
  <c r="O172" i="4"/>
  <c r="U171" i="4" l="1"/>
  <c r="V171" i="4" s="1"/>
  <c r="W171" i="4" s="1"/>
  <c r="M171" i="4"/>
  <c r="P171" i="4" s="1"/>
  <c r="I171" i="4"/>
  <c r="E171" i="4"/>
  <c r="R171" i="4"/>
  <c r="Y171" i="4" l="1"/>
  <c r="N171" i="4"/>
  <c r="Q171" i="4" s="1"/>
  <c r="S171" i="4" s="1"/>
  <c r="F171" i="4"/>
  <c r="H172" i="4"/>
  <c r="Z171" i="4"/>
  <c r="G171" i="4" l="1"/>
  <c r="K172" i="4"/>
  <c r="T171" i="4"/>
  <c r="X171" i="4"/>
  <c r="AA171" i="4" s="1"/>
  <c r="AB171" i="4" s="1"/>
  <c r="AC171" i="4"/>
  <c r="AG171" i="4" l="1"/>
  <c r="C172" i="4" s="1"/>
  <c r="AD171" i="4"/>
  <c r="AE171" i="4" s="1"/>
  <c r="AI171" i="4"/>
  <c r="AF171" i="4"/>
  <c r="B172" i="4" l="1"/>
  <c r="AH171" i="4"/>
  <c r="D172" i="4" s="1"/>
  <c r="AJ171" i="4"/>
  <c r="AK172" i="4"/>
  <c r="AL172" i="4"/>
  <c r="O173" i="4"/>
  <c r="L172" i="4" l="1"/>
  <c r="U172" i="4" s="1"/>
  <c r="V172" i="4" s="1"/>
  <c r="I172" i="4"/>
  <c r="E172" i="4"/>
  <c r="F172" i="4" l="1"/>
  <c r="Y172" i="4"/>
  <c r="W172" i="4"/>
  <c r="X172" i="4" s="1"/>
  <c r="M172" i="4"/>
  <c r="Z172" i="4"/>
  <c r="P172" i="4" l="1"/>
  <c r="N172" i="4"/>
  <c r="Q172" i="4" s="1"/>
  <c r="AA172" i="4"/>
  <c r="AB172" i="4" s="1"/>
  <c r="R172" i="4"/>
  <c r="S172" i="4" l="1"/>
  <c r="T172" i="4" s="1"/>
  <c r="G172" i="4"/>
  <c r="H173" i="4"/>
  <c r="AC172" i="4"/>
  <c r="K173" i="4" l="1"/>
  <c r="AI172" i="4"/>
  <c r="AJ172" i="4" s="1"/>
  <c r="AD172" i="4"/>
  <c r="AE172" i="4" s="1"/>
  <c r="AG172" i="4"/>
  <c r="C173" i="4" s="1"/>
  <c r="AF172" i="4"/>
  <c r="AH172" i="4" l="1"/>
  <c r="D173" i="4" s="1"/>
  <c r="L173" i="4" s="1"/>
  <c r="U173" i="4" s="1"/>
  <c r="V173" i="4" s="1"/>
  <c r="B173" i="4"/>
  <c r="AL173" i="4"/>
  <c r="AK173" i="4"/>
  <c r="O174" i="4"/>
  <c r="M173" i="4" l="1"/>
  <c r="P173" i="4" s="1"/>
  <c r="W173" i="4"/>
  <c r="I173" i="4"/>
  <c r="Y173" i="4"/>
  <c r="E173" i="4"/>
  <c r="Z173" i="4"/>
  <c r="R173" i="4"/>
  <c r="N173" i="4" l="1"/>
  <c r="Q173" i="4" s="1"/>
  <c r="S173" i="4" s="1"/>
  <c r="F173" i="4"/>
  <c r="H174" i="4"/>
  <c r="K174" i="4" l="1"/>
  <c r="G173" i="4"/>
  <c r="X173" i="4"/>
  <c r="AA173" i="4" s="1"/>
  <c r="AB173" i="4" s="1"/>
  <c r="T173" i="4"/>
  <c r="AC173" i="4"/>
  <c r="AI173" i="4" l="1"/>
  <c r="AD173" i="4"/>
  <c r="AE173" i="4" s="1"/>
  <c r="AG173" i="4"/>
  <c r="C174" i="4" s="1"/>
  <c r="AF173" i="4"/>
  <c r="AJ173" i="4" l="1"/>
  <c r="AL174" i="4"/>
  <c r="AK174" i="4"/>
  <c r="AH173" i="4"/>
  <c r="D174" i="4" s="1"/>
  <c r="B174" i="4"/>
  <c r="O175" i="4"/>
  <c r="L174" i="4" l="1"/>
  <c r="U174" i="4" s="1"/>
  <c r="V174" i="4" s="1"/>
  <c r="I174" i="4"/>
  <c r="E174" i="4"/>
  <c r="F174" i="4" l="1"/>
  <c r="W174" i="4"/>
  <c r="Y174" i="4"/>
  <c r="M174" i="4"/>
  <c r="Z174" i="4"/>
  <c r="N174" i="4" l="1"/>
  <c r="G174" i="4" s="1"/>
  <c r="P174" i="4"/>
  <c r="X174" i="4"/>
  <c r="AA174" i="4" s="1"/>
  <c r="AB174" i="4" s="1"/>
  <c r="R174" i="4"/>
  <c r="Q174" i="4" l="1"/>
  <c r="S174" i="4" s="1"/>
  <c r="AC174" i="4"/>
  <c r="H175" i="4"/>
  <c r="K175" i="4" l="1"/>
  <c r="AI174" i="4"/>
  <c r="AJ174" i="4" s="1"/>
  <c r="AD174" i="4"/>
  <c r="AE174" i="4" s="1"/>
  <c r="AG174" i="4"/>
  <c r="C175" i="4" s="1"/>
  <c r="AF174" i="4"/>
  <c r="B175" i="4" s="1"/>
  <c r="T174" i="4"/>
  <c r="O176" i="4"/>
  <c r="I175" i="4" l="1"/>
  <c r="AL175" i="4"/>
  <c r="AK175" i="4"/>
  <c r="AH174" i="4"/>
  <c r="D175" i="4" s="1"/>
  <c r="E175" i="4"/>
  <c r="F175" i="4" l="1"/>
  <c r="L175" i="4"/>
  <c r="U175" i="4" s="1"/>
  <c r="V175" i="4" s="1"/>
  <c r="Y175" i="4" l="1"/>
  <c r="W175" i="4"/>
  <c r="X175" i="4" s="1"/>
  <c r="M175" i="4"/>
  <c r="Z175" i="4"/>
  <c r="AA175" i="4" l="1"/>
  <c r="AB175" i="4" s="1"/>
  <c r="N175" i="4"/>
  <c r="Q175" i="4" s="1"/>
  <c r="P175" i="4"/>
  <c r="R175" i="4"/>
  <c r="S175" i="4" l="1"/>
  <c r="T175" i="4" s="1"/>
  <c r="G175" i="4"/>
  <c r="AC175" i="4"/>
  <c r="H176" i="4"/>
  <c r="K176" i="4" l="1"/>
  <c r="AI175" i="4"/>
  <c r="AJ175" i="4" s="1"/>
  <c r="AD175" i="4"/>
  <c r="AE175" i="4" s="1"/>
  <c r="AG175" i="4"/>
  <c r="C176" i="4" s="1"/>
  <c r="AF175" i="4"/>
  <c r="AH175" i="4" l="1"/>
  <c r="D176" i="4" s="1"/>
  <c r="L176" i="4" s="1"/>
  <c r="U176" i="4" s="1"/>
  <c r="V176" i="4" s="1"/>
  <c r="AK176" i="4"/>
  <c r="AL176" i="4"/>
  <c r="B176" i="4"/>
  <c r="O177" i="4"/>
  <c r="W176" i="4" l="1"/>
  <c r="Y176" i="4"/>
  <c r="M176" i="4"/>
  <c r="N176" i="4" s="1"/>
  <c r="I176" i="4"/>
  <c r="E176" i="4"/>
  <c r="Z176" i="4"/>
  <c r="P176" i="4" l="1"/>
  <c r="F176" i="4"/>
  <c r="Q176" i="4"/>
  <c r="R176" i="4"/>
  <c r="S176" i="4" l="1"/>
  <c r="G176" i="4"/>
  <c r="X176" i="4"/>
  <c r="AA176" i="4" s="1"/>
  <c r="AB176" i="4" s="1"/>
  <c r="AC176" i="4"/>
  <c r="H177" i="4"/>
  <c r="K177" i="4" l="1"/>
  <c r="T176" i="4"/>
  <c r="AI176" i="4"/>
  <c r="AD176" i="4"/>
  <c r="AE176" i="4" s="1"/>
  <c r="AG176" i="4"/>
  <c r="C177" i="4" s="1"/>
  <c r="AF176" i="4"/>
  <c r="AJ176" i="4" l="1"/>
  <c r="AL177" i="4"/>
  <c r="AK177" i="4"/>
  <c r="B177" i="4"/>
  <c r="AH176" i="4"/>
  <c r="D177" i="4" s="1"/>
  <c r="O178" i="4"/>
  <c r="I177" i="4" l="1"/>
  <c r="L177" i="4"/>
  <c r="U177" i="4" s="1"/>
  <c r="V177" i="4" s="1"/>
  <c r="E177" i="4"/>
  <c r="F177" i="4" l="1"/>
  <c r="M177" i="4"/>
  <c r="W177" i="4"/>
  <c r="Y177" i="4"/>
  <c r="Z177" i="4"/>
  <c r="X177" i="4" l="1"/>
  <c r="AA177" i="4" s="1"/>
  <c r="AB177" i="4" s="1"/>
  <c r="P177" i="4"/>
  <c r="N177" i="4"/>
  <c r="Q177" i="4" s="1"/>
  <c r="R177" i="4"/>
  <c r="S177" i="4" l="1"/>
  <c r="G177" i="4"/>
  <c r="AC177" i="4"/>
  <c r="H178" i="4"/>
  <c r="K178" i="4" l="1"/>
  <c r="AD177" i="4"/>
  <c r="AE177" i="4" s="1"/>
  <c r="AI177" i="4"/>
  <c r="AJ177" i="4" s="1"/>
  <c r="AG177" i="4"/>
  <c r="C178" i="4" s="1"/>
  <c r="AF177" i="4"/>
  <c r="T177" i="4"/>
  <c r="AH177" i="4" l="1"/>
  <c r="D178" i="4" s="1"/>
  <c r="L178" i="4" s="1"/>
  <c r="U178" i="4" s="1"/>
  <c r="V178" i="4" s="1"/>
  <c r="AL178" i="4"/>
  <c r="B178" i="4"/>
  <c r="AK178" i="4"/>
  <c r="O179" i="4"/>
  <c r="M178" i="4" l="1"/>
  <c r="P178" i="4" s="1"/>
  <c r="Y178" i="4"/>
  <c r="N178" i="4"/>
  <c r="I178" i="4"/>
  <c r="W178" i="4"/>
  <c r="E178" i="4"/>
  <c r="R178" i="4"/>
  <c r="Z178" i="4"/>
  <c r="F178" i="4" l="1"/>
  <c r="G178" i="4" s="1"/>
  <c r="Q178" i="4"/>
  <c r="S178" i="4" s="1"/>
  <c r="T178" i="4" s="1"/>
  <c r="H179" i="4"/>
  <c r="K179" i="4" l="1"/>
  <c r="X178" i="4"/>
  <c r="AA178" i="4" s="1"/>
  <c r="AB178" i="4" s="1"/>
  <c r="AC178" i="4"/>
  <c r="AI178" i="4" l="1"/>
  <c r="AD178" i="4"/>
  <c r="AE178" i="4" s="1"/>
  <c r="AG178" i="4"/>
  <c r="C179" i="4" s="1"/>
  <c r="AF178" i="4"/>
  <c r="AJ178" i="4" l="1"/>
  <c r="AL179" i="4"/>
  <c r="AK179" i="4"/>
  <c r="AH178" i="4"/>
  <c r="D179" i="4" s="1"/>
  <c r="B179" i="4"/>
  <c r="O180" i="4"/>
  <c r="L179" i="4" l="1"/>
  <c r="U179" i="4" s="1"/>
  <c r="V179" i="4" s="1"/>
  <c r="I179" i="4"/>
  <c r="E179" i="4"/>
  <c r="F179" i="4" l="1"/>
  <c r="W179" i="4"/>
  <c r="Y179" i="4"/>
  <c r="M179" i="4"/>
  <c r="Z179" i="4"/>
  <c r="N179" i="4" l="1"/>
  <c r="G179" i="4" s="1"/>
  <c r="P179" i="4"/>
  <c r="X179" i="4"/>
  <c r="AA179" i="4" s="1"/>
  <c r="AB179" i="4" s="1"/>
  <c r="R179" i="4"/>
  <c r="Q179" i="4" l="1"/>
  <c r="S179" i="4" s="1"/>
  <c r="T179" i="4" s="1"/>
  <c r="H180" i="4"/>
  <c r="AC179" i="4"/>
  <c r="K180" i="4" l="1"/>
  <c r="AD179" i="4"/>
  <c r="AE179" i="4" s="1"/>
  <c r="AI179" i="4"/>
  <c r="AJ179" i="4" s="1"/>
  <c r="AG179" i="4"/>
  <c r="C180" i="4" s="1"/>
  <c r="AF179" i="4"/>
  <c r="B180" i="4" l="1"/>
  <c r="AH179" i="4"/>
  <c r="D180" i="4" s="1"/>
  <c r="AL180" i="4"/>
  <c r="AK180" i="4"/>
  <c r="O181" i="4"/>
  <c r="L180" i="4" l="1"/>
  <c r="U180" i="4" s="1"/>
  <c r="V180" i="4" s="1"/>
  <c r="I180" i="4"/>
  <c r="E180" i="4"/>
  <c r="M180" i="4" l="1"/>
  <c r="P180" i="4" s="1"/>
  <c r="F180" i="4"/>
  <c r="N180" i="4"/>
  <c r="Q180" i="4" s="1"/>
  <c r="Y180" i="4"/>
  <c r="W180" i="4"/>
  <c r="Z180" i="4"/>
  <c r="R180" i="4"/>
  <c r="X180" i="4" l="1"/>
  <c r="S180" i="4"/>
  <c r="T180" i="4" s="1"/>
  <c r="AA180" i="4"/>
  <c r="AB180" i="4" s="1"/>
  <c r="G180" i="4"/>
  <c r="H181" i="4"/>
  <c r="AC180" i="4"/>
  <c r="AD180" i="4" l="1"/>
  <c r="AE180" i="4" s="1"/>
  <c r="AI180" i="4"/>
  <c r="AJ180" i="4" s="1"/>
  <c r="AG180" i="4"/>
  <c r="C181" i="4" s="1"/>
  <c r="AF180" i="4"/>
  <c r="K181" i="4"/>
  <c r="AK181" i="4" l="1"/>
  <c r="AL181" i="4"/>
  <c r="B181" i="4"/>
  <c r="AH180" i="4"/>
  <c r="D181" i="4" s="1"/>
  <c r="O182" i="4"/>
  <c r="I181" i="4" l="1"/>
  <c r="L181" i="4"/>
  <c r="U181" i="4" s="1"/>
  <c r="V181" i="4" s="1"/>
  <c r="E181" i="4"/>
  <c r="M181" i="4" l="1"/>
  <c r="N181" i="4" s="1"/>
  <c r="Q181" i="4" s="1"/>
  <c r="F181" i="4"/>
  <c r="Y181" i="4"/>
  <c r="W181" i="4"/>
  <c r="Z181" i="4"/>
  <c r="X181" i="4" l="1"/>
  <c r="P181" i="4"/>
  <c r="AA181" i="4"/>
  <c r="AB181" i="4" s="1"/>
  <c r="G181" i="4"/>
  <c r="R181" i="4"/>
  <c r="S181" i="4" l="1"/>
  <c r="AC181" i="4"/>
  <c r="H182" i="4"/>
  <c r="AF181" i="4" l="1"/>
  <c r="B182" i="4" s="1"/>
  <c r="AD181" i="4"/>
  <c r="AE181" i="4" s="1"/>
  <c r="AG181" i="4"/>
  <c r="C182" i="4" s="1"/>
  <c r="AI181" i="4"/>
  <c r="AJ181" i="4" s="1"/>
  <c r="K182" i="4"/>
  <c r="T181" i="4"/>
  <c r="O183" i="4"/>
  <c r="AK182" i="4" l="1"/>
  <c r="AL182" i="4"/>
  <c r="AH181" i="4"/>
  <c r="D182" i="4" s="1"/>
  <c r="L182" i="4" s="1"/>
  <c r="U182" i="4" s="1"/>
  <c r="V182" i="4" s="1"/>
  <c r="W182" i="4" s="1"/>
  <c r="I182" i="4"/>
  <c r="E182" i="4"/>
  <c r="Y182" i="4" l="1"/>
  <c r="M182" i="4"/>
  <c r="P182" i="4" s="1"/>
  <c r="F182" i="4"/>
  <c r="R182" i="4"/>
  <c r="Z182" i="4"/>
  <c r="N182" i="4" l="1"/>
  <c r="Q182" i="4" s="1"/>
  <c r="S182" i="4" s="1"/>
  <c r="X182" i="4"/>
  <c r="AA182" i="4" s="1"/>
  <c r="AB182" i="4" s="1"/>
  <c r="AC182" i="4"/>
  <c r="H183" i="4"/>
  <c r="G182" i="4" l="1"/>
  <c r="K183" i="4"/>
  <c r="T182" i="4"/>
  <c r="AI182" i="4"/>
  <c r="AD182" i="4"/>
  <c r="AE182" i="4" s="1"/>
  <c r="AG182" i="4"/>
  <c r="C183" i="4" s="1"/>
  <c r="AF182" i="4"/>
  <c r="AJ182" i="4" l="1"/>
  <c r="AL183" i="4"/>
  <c r="AK183" i="4"/>
  <c r="AH182" i="4"/>
  <c r="D183" i="4" s="1"/>
  <c r="B183" i="4"/>
  <c r="O184" i="4"/>
  <c r="I183" i="4" l="1"/>
  <c r="L183" i="4"/>
  <c r="U183" i="4" s="1"/>
  <c r="V183" i="4" s="1"/>
  <c r="E183" i="4"/>
  <c r="M183" i="4" l="1"/>
  <c r="N183" i="4" s="1"/>
  <c r="F183" i="4"/>
  <c r="P183" i="4"/>
  <c r="Y183" i="4"/>
  <c r="W183" i="4"/>
  <c r="R183" i="4"/>
  <c r="Z183" i="4"/>
  <c r="X183" i="4" l="1"/>
  <c r="AA183" i="4" s="1"/>
  <c r="AB183" i="4" s="1"/>
  <c r="G183" i="4"/>
  <c r="Q183" i="4"/>
  <c r="S183" i="4" s="1"/>
  <c r="T183" i="4" s="1"/>
  <c r="H184" i="4"/>
  <c r="AC183" i="4"/>
  <c r="AI183" i="4" l="1"/>
  <c r="AJ183" i="4" s="1"/>
  <c r="AD183" i="4"/>
  <c r="AE183" i="4" s="1"/>
  <c r="AG183" i="4"/>
  <c r="C184" i="4" s="1"/>
  <c r="AF183" i="4"/>
  <c r="B184" i="4" s="1"/>
  <c r="K184" i="4"/>
  <c r="O185" i="4"/>
  <c r="I184" i="4" l="1"/>
  <c r="AL184" i="4"/>
  <c r="AH183" i="4"/>
  <c r="D184" i="4" s="1"/>
  <c r="AK184" i="4"/>
  <c r="E184" i="4"/>
  <c r="F184" i="4" l="1"/>
  <c r="L184" i="4"/>
  <c r="U184" i="4" s="1"/>
  <c r="V184" i="4" s="1"/>
  <c r="W184" i="4" l="1"/>
  <c r="Y184" i="4"/>
  <c r="M184" i="4"/>
  <c r="Z184" i="4"/>
  <c r="X184" i="4" l="1"/>
  <c r="AA184" i="4" s="1"/>
  <c r="AB184" i="4" s="1"/>
  <c r="N184" i="4"/>
  <c r="Q184" i="4" s="1"/>
  <c r="P184" i="4"/>
  <c r="R184" i="4"/>
  <c r="S184" i="4" l="1"/>
  <c r="G184" i="4"/>
  <c r="H185" i="4"/>
  <c r="AC184" i="4"/>
  <c r="K185" i="4" l="1"/>
  <c r="AD184" i="4"/>
  <c r="AE184" i="4" s="1"/>
  <c r="AF184" i="4"/>
  <c r="AI184" i="4"/>
  <c r="AJ184" i="4" s="1"/>
  <c r="AG184" i="4"/>
  <c r="C185" i="4" s="1"/>
  <c r="T184" i="4"/>
  <c r="AH184" i="4" l="1"/>
  <c r="D185" i="4" s="1"/>
  <c r="L185" i="4" s="1"/>
  <c r="U185" i="4" s="1"/>
  <c r="V185" i="4" s="1"/>
  <c r="B185" i="4"/>
  <c r="AL185" i="4"/>
  <c r="AK185" i="4"/>
  <c r="O186" i="4"/>
  <c r="M185" i="4" l="1"/>
  <c r="Y185" i="4"/>
  <c r="I185" i="4"/>
  <c r="W185" i="4"/>
  <c r="P185" i="4"/>
  <c r="N185" i="4"/>
  <c r="E185" i="4"/>
  <c r="R185" i="4"/>
  <c r="Z185" i="4"/>
  <c r="F185" i="4" l="1"/>
  <c r="X185" i="4" s="1"/>
  <c r="AA185" i="4" s="1"/>
  <c r="AB185" i="4" s="1"/>
  <c r="Q185" i="4"/>
  <c r="S185" i="4" s="1"/>
  <c r="T185" i="4" s="1"/>
  <c r="H186" i="4"/>
  <c r="AC185" i="4"/>
  <c r="G185" i="4" l="1"/>
  <c r="K186" i="4"/>
  <c r="AI185" i="4"/>
  <c r="AJ185" i="4" s="1"/>
  <c r="AD185" i="4"/>
  <c r="AE185" i="4" s="1"/>
  <c r="AF185" i="4"/>
  <c r="AG185" i="4"/>
  <c r="C186" i="4" s="1"/>
  <c r="AH185" i="4" l="1"/>
  <c r="D186" i="4" s="1"/>
  <c r="L186" i="4" s="1"/>
  <c r="U186" i="4" s="1"/>
  <c r="V186" i="4" s="1"/>
  <c r="AL186" i="4"/>
  <c r="AK186" i="4"/>
  <c r="B186" i="4"/>
  <c r="O187" i="4"/>
  <c r="Y186" i="4" l="1"/>
  <c r="M186" i="4"/>
  <c r="N186" i="4" s="1"/>
  <c r="I186" i="4"/>
  <c r="W186" i="4"/>
  <c r="E186" i="4"/>
  <c r="Z186" i="4"/>
  <c r="P186" i="4" l="1"/>
  <c r="F186" i="4"/>
  <c r="G186" i="4" s="1"/>
  <c r="Q186" i="4"/>
  <c r="R186" i="4"/>
  <c r="X186" i="4" l="1"/>
  <c r="AA186" i="4" s="1"/>
  <c r="AB186" i="4" s="1"/>
  <c r="S186" i="4"/>
  <c r="T186" i="4" s="1"/>
  <c r="H187" i="4"/>
  <c r="AC186" i="4"/>
  <c r="K187" i="4" l="1"/>
  <c r="AF186" i="4"/>
  <c r="B187" i="4" s="1"/>
  <c r="AD186" i="4"/>
  <c r="AE186" i="4" s="1"/>
  <c r="AI186" i="4"/>
  <c r="AJ186" i="4" s="1"/>
  <c r="AG186" i="4"/>
  <c r="C187" i="4" s="1"/>
  <c r="O188" i="4"/>
  <c r="AK187" i="4" l="1"/>
  <c r="AL187" i="4"/>
  <c r="I187" i="4"/>
  <c r="AH186" i="4"/>
  <c r="D187" i="4" s="1"/>
  <c r="L187" i="4" s="1"/>
  <c r="U187" i="4" s="1"/>
  <c r="V187" i="4" s="1"/>
  <c r="E187" i="4"/>
  <c r="F187" i="4" l="1"/>
  <c r="M187" i="4"/>
  <c r="P187" i="4" s="1"/>
  <c r="Y187" i="4"/>
  <c r="W187" i="4"/>
  <c r="X187" i="4" s="1"/>
  <c r="Z187" i="4"/>
  <c r="R187" i="4"/>
  <c r="N187" i="4" l="1"/>
  <c r="Q187" i="4" s="1"/>
  <c r="S187" i="4" s="1"/>
  <c r="AA187" i="4"/>
  <c r="AB187" i="4" s="1"/>
  <c r="AC187" i="4"/>
  <c r="H188" i="4"/>
  <c r="G187" i="4" l="1"/>
  <c r="K188" i="4"/>
  <c r="AG187" i="4"/>
  <c r="C188" i="4" s="1"/>
  <c r="AI187" i="4"/>
  <c r="AJ187" i="4" s="1"/>
  <c r="AD187" i="4"/>
  <c r="AE187" i="4" s="1"/>
  <c r="AF187" i="4"/>
  <c r="B188" i="4" s="1"/>
  <c r="T187" i="4"/>
  <c r="O189" i="4"/>
  <c r="I188" i="4" l="1"/>
  <c r="AH187" i="4"/>
  <c r="D188" i="4" s="1"/>
  <c r="AK188" i="4"/>
  <c r="AL188" i="4"/>
  <c r="E188" i="4"/>
  <c r="F188" i="4" l="1"/>
  <c r="L188" i="4"/>
  <c r="U188" i="4" s="1"/>
  <c r="V188" i="4" s="1"/>
  <c r="Y188" i="4" l="1"/>
  <c r="W188" i="4"/>
  <c r="X188" i="4" s="1"/>
  <c r="M188" i="4"/>
  <c r="Z188" i="4"/>
  <c r="P188" i="4" l="1"/>
  <c r="N188" i="4"/>
  <c r="AA188" i="4"/>
  <c r="AB188" i="4" s="1"/>
  <c r="R188" i="4"/>
  <c r="Q188" i="4" l="1"/>
  <c r="S188" i="4" s="1"/>
  <c r="G188" i="4"/>
  <c r="H189" i="4"/>
  <c r="AC188" i="4"/>
  <c r="K189" i="4" l="1"/>
  <c r="AD188" i="4"/>
  <c r="AE188" i="4" s="1"/>
  <c r="AI188" i="4"/>
  <c r="AJ188" i="4" s="1"/>
  <c r="AF188" i="4"/>
  <c r="AG188" i="4"/>
  <c r="C189" i="4" s="1"/>
  <c r="T188" i="4"/>
  <c r="AH188" i="4" l="1"/>
  <c r="D189" i="4" s="1"/>
  <c r="L189" i="4" s="1"/>
  <c r="U189" i="4" s="1"/>
  <c r="V189" i="4" s="1"/>
  <c r="B189" i="4"/>
  <c r="AL189" i="4"/>
  <c r="AK189" i="4"/>
  <c r="O190" i="4"/>
  <c r="Y189" i="4" l="1"/>
  <c r="M189" i="4"/>
  <c r="N189" i="4" s="1"/>
  <c r="W189" i="4"/>
  <c r="I189" i="4"/>
  <c r="E189" i="4"/>
  <c r="Z189" i="4"/>
  <c r="P189" i="4" l="1"/>
  <c r="F189" i="4"/>
  <c r="G189" i="4" s="1"/>
  <c r="Q189" i="4"/>
  <c r="R189" i="4"/>
  <c r="S189" i="4" l="1"/>
  <c r="X189" i="4"/>
  <c r="AA189" i="4" s="1"/>
  <c r="AB189" i="4" s="1"/>
  <c r="H190" i="4"/>
  <c r="AC189" i="4"/>
  <c r="K190" i="4" l="1"/>
  <c r="T189" i="4"/>
  <c r="AI189" i="4"/>
  <c r="AD189" i="4"/>
  <c r="AE189" i="4" s="1"/>
  <c r="AG189" i="4"/>
  <c r="C190" i="4" s="1"/>
  <c r="AF189" i="4"/>
  <c r="AJ189" i="4" l="1"/>
  <c r="AL190" i="4"/>
  <c r="AK190" i="4"/>
  <c r="AH189" i="4"/>
  <c r="D190" i="4" s="1"/>
  <c r="B190" i="4"/>
  <c r="O191" i="4"/>
  <c r="I190" i="4" l="1"/>
  <c r="L190" i="4"/>
  <c r="U190" i="4" s="1"/>
  <c r="V190" i="4" s="1"/>
  <c r="E190" i="4"/>
  <c r="F190" i="4" l="1"/>
  <c r="M190" i="4"/>
  <c r="W190" i="4"/>
  <c r="Y190" i="4"/>
  <c r="Z190" i="4"/>
  <c r="X190" i="4" l="1"/>
  <c r="AA190" i="4" s="1"/>
  <c r="AB190" i="4" s="1"/>
  <c r="P190" i="4"/>
  <c r="N190" i="4"/>
  <c r="G190" i="4" s="1"/>
  <c r="R190" i="4"/>
  <c r="Q190" i="4" l="1"/>
  <c r="S190" i="4" s="1"/>
  <c r="AC190" i="4"/>
  <c r="H191" i="4"/>
  <c r="K191" i="4" l="1"/>
  <c r="AD190" i="4"/>
  <c r="AE190" i="4" s="1"/>
  <c r="AI190" i="4"/>
  <c r="AJ190" i="4" s="1"/>
  <c r="AG190" i="4"/>
  <c r="C191" i="4" s="1"/>
  <c r="AF190" i="4"/>
  <c r="B191" i="4" s="1"/>
  <c r="T190" i="4"/>
  <c r="O192" i="4"/>
  <c r="AK191" i="4" l="1"/>
  <c r="I191" i="4"/>
  <c r="AH190" i="4"/>
  <c r="D191" i="4" s="1"/>
  <c r="AL191" i="4"/>
  <c r="E191" i="4"/>
  <c r="F191" i="4" l="1"/>
  <c r="L191" i="4"/>
  <c r="U191" i="4" s="1"/>
  <c r="V191" i="4" s="1"/>
  <c r="M191" i="4" l="1"/>
  <c r="P191" i="4" s="1"/>
  <c r="Y191" i="4"/>
  <c r="W191" i="4"/>
  <c r="X191" i="4" s="1"/>
  <c r="Z191" i="4"/>
  <c r="R191" i="4"/>
  <c r="N191" i="4" l="1"/>
  <c r="Q191" i="4" s="1"/>
  <c r="S191" i="4" s="1"/>
  <c r="AA191" i="4"/>
  <c r="AB191" i="4" s="1"/>
  <c r="AC191" i="4"/>
  <c r="H192" i="4"/>
  <c r="G191" i="4" l="1"/>
  <c r="K192" i="4"/>
  <c r="AI191" i="4"/>
  <c r="AJ191" i="4" s="1"/>
  <c r="AD191" i="4"/>
  <c r="AE191" i="4" s="1"/>
  <c r="AG191" i="4"/>
  <c r="C192" i="4" s="1"/>
  <c r="AF191" i="4"/>
  <c r="T191" i="4"/>
  <c r="AH191" i="4" l="1"/>
  <c r="D192" i="4" s="1"/>
  <c r="B192" i="4"/>
  <c r="AK192" i="4"/>
  <c r="AL192" i="4"/>
  <c r="O193" i="4"/>
  <c r="I192" i="4" l="1"/>
  <c r="L192" i="4"/>
  <c r="U192" i="4" s="1"/>
  <c r="V192" i="4" s="1"/>
  <c r="E192" i="4"/>
  <c r="F192" i="4" l="1"/>
  <c r="W192" i="4"/>
  <c r="Y192" i="4"/>
  <c r="M192" i="4"/>
  <c r="Z192" i="4"/>
  <c r="N192" i="4" l="1"/>
  <c r="G192" i="4" s="1"/>
  <c r="P192" i="4"/>
  <c r="X192" i="4"/>
  <c r="AA192" i="4" s="1"/>
  <c r="AB192" i="4" s="1"/>
  <c r="R192" i="4"/>
  <c r="Q192" i="4" l="1"/>
  <c r="S192" i="4" s="1"/>
  <c r="AC192" i="4"/>
  <c r="H193" i="4"/>
  <c r="K193" i="4" l="1"/>
  <c r="AD192" i="4"/>
  <c r="AE192" i="4" s="1"/>
  <c r="AI192" i="4"/>
  <c r="AJ192" i="4" s="1"/>
  <c r="AG192" i="4"/>
  <c r="C193" i="4" s="1"/>
  <c r="AF192" i="4"/>
  <c r="T192" i="4"/>
  <c r="AH192" i="4" l="1"/>
  <c r="D193" i="4" s="1"/>
  <c r="L193" i="4" s="1"/>
  <c r="U193" i="4" s="1"/>
  <c r="V193" i="4" s="1"/>
  <c r="AK193" i="4"/>
  <c r="B193" i="4"/>
  <c r="AL193" i="4"/>
  <c r="O194" i="4"/>
  <c r="M193" i="4" l="1"/>
  <c r="P193" i="4" s="1"/>
  <c r="I193" i="4"/>
  <c r="W193" i="4"/>
  <c r="Y193" i="4"/>
  <c r="E193" i="4"/>
  <c r="Z193" i="4"/>
  <c r="R193" i="4"/>
  <c r="N193" i="4" l="1"/>
  <c r="Q193" i="4" s="1"/>
  <c r="S193" i="4" s="1"/>
  <c r="T193" i="4" s="1"/>
  <c r="F193" i="4"/>
  <c r="H194" i="4"/>
  <c r="K194" i="4" l="1"/>
  <c r="X193" i="4"/>
  <c r="AA193" i="4" s="1"/>
  <c r="AB193" i="4" s="1"/>
  <c r="G193" i="4"/>
  <c r="AC193" i="4"/>
  <c r="AI193" i="4" l="1"/>
  <c r="AD193" i="4"/>
  <c r="AE193" i="4" s="1"/>
  <c r="AG193" i="4"/>
  <c r="C194" i="4" s="1"/>
  <c r="AF193" i="4"/>
  <c r="AH193" i="4" l="1"/>
  <c r="D194" i="4" s="1"/>
  <c r="B194" i="4"/>
  <c r="AJ193" i="4"/>
  <c r="AL194" i="4"/>
  <c r="AK194" i="4"/>
  <c r="O195" i="4"/>
  <c r="I194" i="4" l="1"/>
  <c r="L194" i="4"/>
  <c r="U194" i="4" s="1"/>
  <c r="V194" i="4" s="1"/>
  <c r="E194" i="4"/>
  <c r="M194" i="4" l="1"/>
  <c r="F194" i="4"/>
  <c r="P194" i="4"/>
  <c r="N194" i="4"/>
  <c r="Y194" i="4"/>
  <c r="W194" i="4"/>
  <c r="X194" i="4" s="1"/>
  <c r="R194" i="4"/>
  <c r="Z194" i="4"/>
  <c r="G194" i="4" l="1"/>
  <c r="AA194" i="4"/>
  <c r="AB194" i="4" s="1"/>
  <c r="Q194" i="4"/>
  <c r="S194" i="4" s="1"/>
  <c r="AC194" i="4"/>
  <c r="H195" i="4"/>
  <c r="AI194" i="4" l="1"/>
  <c r="AJ194" i="4" s="1"/>
  <c r="AD194" i="4"/>
  <c r="AE194" i="4" s="1"/>
  <c r="AG194" i="4"/>
  <c r="C195" i="4" s="1"/>
  <c r="AF194" i="4"/>
  <c r="K195" i="4"/>
  <c r="T194" i="4"/>
  <c r="AH194" i="4" l="1"/>
  <c r="D195" i="4" s="1"/>
  <c r="L195" i="4" s="1"/>
  <c r="B195" i="4"/>
  <c r="AK195" i="4"/>
  <c r="AL195" i="4"/>
  <c r="O196" i="4"/>
  <c r="M195" i="4" l="1"/>
  <c r="N195" i="4" s="1"/>
  <c r="U195" i="4"/>
  <c r="V195" i="4" s="1"/>
  <c r="Y195" i="4" s="1"/>
  <c r="I195" i="4"/>
  <c r="E195" i="4"/>
  <c r="Z195" i="4"/>
  <c r="P195" i="4" l="1"/>
  <c r="W195" i="4"/>
  <c r="F195" i="4"/>
  <c r="Q195" i="4"/>
  <c r="R195" i="4"/>
  <c r="S195" i="4" l="1"/>
  <c r="T195" i="4" s="1"/>
  <c r="X195" i="4"/>
  <c r="AA195" i="4" s="1"/>
  <c r="AB195" i="4" s="1"/>
  <c r="G195" i="4"/>
  <c r="H196" i="4"/>
  <c r="AC195" i="4"/>
  <c r="K196" i="4" l="1"/>
  <c r="AI195" i="4"/>
  <c r="AJ195" i="4" s="1"/>
  <c r="AF195" i="4"/>
  <c r="B196" i="4" s="1"/>
  <c r="AG195" i="4"/>
  <c r="C196" i="4" s="1"/>
  <c r="AD195" i="4"/>
  <c r="AE195" i="4" s="1"/>
  <c r="O197" i="4"/>
  <c r="AL196" i="4" l="1"/>
  <c r="AK196" i="4"/>
  <c r="AH195" i="4"/>
  <c r="D196" i="4" s="1"/>
  <c r="L196" i="4" s="1"/>
  <c r="U196" i="4" s="1"/>
  <c r="V196" i="4" s="1"/>
  <c r="I196" i="4"/>
  <c r="E196" i="4"/>
  <c r="M196" i="4" l="1"/>
  <c r="P196" i="4" s="1"/>
  <c r="F196" i="4"/>
  <c r="W196" i="4"/>
  <c r="Y196" i="4"/>
  <c r="R196" i="4"/>
  <c r="Z196" i="4"/>
  <c r="N196" i="4" l="1"/>
  <c r="G196" i="4" s="1"/>
  <c r="X196" i="4"/>
  <c r="AA196" i="4" s="1"/>
  <c r="AB196" i="4" s="1"/>
  <c r="Q196" i="4" l="1"/>
  <c r="S196" i="4" s="1"/>
  <c r="AC196" i="4"/>
  <c r="H197" i="4"/>
  <c r="K197" i="4" l="1"/>
  <c r="AF196" i="4"/>
  <c r="AI196" i="4"/>
  <c r="AJ196" i="4" s="1"/>
  <c r="AD196" i="4"/>
  <c r="AE196" i="4" s="1"/>
  <c r="AG196" i="4"/>
  <c r="C197" i="4" s="1"/>
  <c r="T196" i="4"/>
  <c r="B197" i="4"/>
  <c r="O198" i="4"/>
  <c r="AL197" i="4" l="1"/>
  <c r="AH196" i="4"/>
  <c r="D197" i="4" s="1"/>
  <c r="L197" i="4" s="1"/>
  <c r="U197" i="4" s="1"/>
  <c r="V197" i="4" s="1"/>
  <c r="AK197" i="4"/>
  <c r="I197" i="4"/>
  <c r="E197" i="4"/>
  <c r="F197" i="4" l="1"/>
  <c r="W197" i="4"/>
  <c r="Y197" i="4"/>
  <c r="M197" i="4"/>
  <c r="Z197" i="4"/>
  <c r="P197" i="4" l="1"/>
  <c r="N197" i="4"/>
  <c r="G197" i="4" s="1"/>
  <c r="X197" i="4"/>
  <c r="AA197" i="4" s="1"/>
  <c r="AB197" i="4" s="1"/>
  <c r="R197" i="4"/>
  <c r="Q197" i="4" l="1"/>
  <c r="S197" i="4" s="1"/>
  <c r="H198" i="4"/>
  <c r="AC197" i="4"/>
  <c r="K198" i="4" l="1"/>
  <c r="AI197" i="4"/>
  <c r="AJ197" i="4" s="1"/>
  <c r="AD197" i="4"/>
  <c r="AE197" i="4" s="1"/>
  <c r="AG197" i="4"/>
  <c r="C198" i="4" s="1"/>
  <c r="AF197" i="4"/>
  <c r="T197" i="4"/>
  <c r="AK198" i="4" l="1"/>
  <c r="B198" i="4"/>
  <c r="AH197" i="4"/>
  <c r="D198" i="4" s="1"/>
  <c r="AL198" i="4"/>
  <c r="O199" i="4"/>
  <c r="L198" i="4" l="1"/>
  <c r="U198" i="4" s="1"/>
  <c r="V198" i="4" s="1"/>
  <c r="I198" i="4"/>
  <c r="E198" i="4"/>
  <c r="F198" i="4" l="1"/>
  <c r="Y198" i="4"/>
  <c r="W198" i="4"/>
  <c r="X198" i="4" s="1"/>
  <c r="M198" i="4"/>
  <c r="Z198" i="4"/>
  <c r="P198" i="4" l="1"/>
  <c r="N198" i="4"/>
  <c r="G198" i="4" s="1"/>
  <c r="AA198" i="4"/>
  <c r="AB198" i="4" s="1"/>
  <c r="R198" i="4"/>
  <c r="Q198" i="4" l="1"/>
  <c r="S198" i="4" s="1"/>
  <c r="H199" i="4"/>
  <c r="AC198" i="4"/>
  <c r="K199" i="4" l="1"/>
  <c r="AD198" i="4"/>
  <c r="AE198" i="4" s="1"/>
  <c r="AI198" i="4"/>
  <c r="AJ198" i="4" s="1"/>
  <c r="AG198" i="4"/>
  <c r="C199" i="4" s="1"/>
  <c r="AF198" i="4"/>
  <c r="T198" i="4"/>
  <c r="B199" i="4" l="1"/>
  <c r="AH198" i="4"/>
  <c r="D199" i="4" s="1"/>
  <c r="AL199" i="4"/>
  <c r="AK199" i="4"/>
  <c r="O200" i="4"/>
  <c r="I199" i="4" l="1"/>
  <c r="L199" i="4"/>
  <c r="U199" i="4" s="1"/>
  <c r="V199" i="4" s="1"/>
  <c r="E199" i="4"/>
  <c r="M199" i="4" l="1"/>
  <c r="N199" i="4" s="1"/>
  <c r="Q199" i="4" s="1"/>
  <c r="F199" i="4"/>
  <c r="Y199" i="4"/>
  <c r="W199" i="4"/>
  <c r="Z199" i="4"/>
  <c r="P199" i="4" l="1"/>
  <c r="G199" i="4"/>
  <c r="X199" i="4"/>
  <c r="AA199" i="4" s="1"/>
  <c r="AB199" i="4" s="1"/>
  <c r="R199" i="4"/>
  <c r="S199" i="4" l="1"/>
  <c r="H200" i="4"/>
  <c r="AC199" i="4"/>
  <c r="AF199" i="4" l="1"/>
  <c r="B200" i="4" s="1"/>
  <c r="AD199" i="4"/>
  <c r="AE199" i="4" s="1"/>
  <c r="AI199" i="4"/>
  <c r="AJ199" i="4" s="1"/>
  <c r="AG199" i="4"/>
  <c r="C200" i="4" s="1"/>
  <c r="K200" i="4"/>
  <c r="T199" i="4"/>
  <c r="O201" i="4"/>
  <c r="AK200" i="4" l="1"/>
  <c r="AL200" i="4"/>
  <c r="AH199" i="4"/>
  <c r="D200" i="4" s="1"/>
  <c r="L200" i="4" s="1"/>
  <c r="U200" i="4" s="1"/>
  <c r="V200" i="4" s="1"/>
  <c r="I200" i="4"/>
  <c r="E200" i="4"/>
  <c r="F200" i="4" l="1"/>
  <c r="Y200" i="4"/>
  <c r="W200" i="4"/>
  <c r="X200" i="4" s="1"/>
  <c r="M200" i="4"/>
  <c r="Z200" i="4"/>
  <c r="N200" i="4" l="1"/>
  <c r="P200" i="4"/>
  <c r="AA200" i="4"/>
  <c r="AB200" i="4" s="1"/>
  <c r="R200" i="4"/>
  <c r="G200" i="4" l="1"/>
  <c r="Q200" i="4"/>
  <c r="S200" i="4" s="1"/>
  <c r="AC200" i="4"/>
  <c r="H201" i="4"/>
  <c r="K201" i="4" l="1"/>
  <c r="AD200" i="4"/>
  <c r="AE200" i="4" s="1"/>
  <c r="AI200" i="4"/>
  <c r="AJ200" i="4" s="1"/>
  <c r="AG200" i="4"/>
  <c r="C201" i="4" s="1"/>
  <c r="AF200" i="4"/>
  <c r="B201" i="4" s="1"/>
  <c r="T200" i="4"/>
  <c r="O202" i="4"/>
  <c r="AL201" i="4" l="1"/>
  <c r="AK201" i="4"/>
  <c r="I201" i="4"/>
  <c r="AH200" i="4"/>
  <c r="D201" i="4" s="1"/>
  <c r="E201" i="4"/>
  <c r="F201" i="4" l="1"/>
  <c r="L201" i="4"/>
  <c r="U201" i="4" s="1"/>
  <c r="V201" i="4" s="1"/>
  <c r="M201" i="4" l="1"/>
  <c r="P201" i="4"/>
  <c r="N201" i="4"/>
  <c r="Q201" i="4" s="1"/>
  <c r="Y201" i="4"/>
  <c r="W201" i="4"/>
  <c r="X201" i="4" s="1"/>
  <c r="R201" i="4"/>
  <c r="Z201" i="4"/>
  <c r="G201" i="4" l="1"/>
  <c r="S201" i="4"/>
  <c r="AA201" i="4"/>
  <c r="AB201" i="4" s="1"/>
  <c r="T201" i="4"/>
  <c r="H202" i="4"/>
  <c r="AC201" i="4"/>
  <c r="AD201" i="4" l="1"/>
  <c r="AE201" i="4" s="1"/>
  <c r="AI201" i="4"/>
  <c r="AJ201" i="4" s="1"/>
  <c r="AG201" i="4"/>
  <c r="C202" i="4" s="1"/>
  <c r="AF201" i="4"/>
  <c r="B202" i="4" s="1"/>
  <c r="K202" i="4"/>
  <c r="O203" i="4"/>
  <c r="I202" i="4" l="1"/>
  <c r="AL202" i="4"/>
  <c r="AK202" i="4"/>
  <c r="AH201" i="4"/>
  <c r="D202" i="4" s="1"/>
  <c r="E202" i="4"/>
  <c r="F202" i="4" l="1"/>
  <c r="L202" i="4"/>
  <c r="U202" i="4" s="1"/>
  <c r="V202" i="4" s="1"/>
  <c r="M202" i="4" l="1"/>
  <c r="N202" i="4" s="1"/>
  <c r="Q202" i="4" s="1"/>
  <c r="W202" i="4"/>
  <c r="X202" i="4" s="1"/>
  <c r="Y202" i="4"/>
  <c r="Z202" i="4"/>
  <c r="P202" i="4" l="1"/>
  <c r="AA202" i="4"/>
  <c r="AB202" i="4" s="1"/>
  <c r="G202" i="4"/>
  <c r="R202" i="4"/>
  <c r="S202" i="4" l="1"/>
  <c r="T202" i="4" s="1"/>
  <c r="H203" i="4"/>
  <c r="AC202" i="4"/>
  <c r="AI202" i="4" l="1"/>
  <c r="AJ202" i="4" s="1"/>
  <c r="AD202" i="4"/>
  <c r="AE202" i="4" s="1"/>
  <c r="AF202" i="4"/>
  <c r="B203" i="4" s="1"/>
  <c r="AG202" i="4"/>
  <c r="C203" i="4" s="1"/>
  <c r="K203" i="4"/>
  <c r="O204" i="4"/>
  <c r="AL203" i="4" l="1"/>
  <c r="AK203" i="4"/>
  <c r="I203" i="4"/>
  <c r="AH202" i="4"/>
  <c r="D203" i="4" s="1"/>
  <c r="E203" i="4"/>
  <c r="F203" i="4" l="1"/>
  <c r="L203" i="4"/>
  <c r="U203" i="4" s="1"/>
  <c r="V203" i="4" s="1"/>
  <c r="Y203" i="4" s="1"/>
  <c r="Z203" i="4"/>
  <c r="W203" i="4" l="1"/>
  <c r="X203" i="4" s="1"/>
  <c r="AA203" i="4" s="1"/>
  <c r="AB203" i="4" s="1"/>
  <c r="M203" i="4"/>
  <c r="N203" i="4" l="1"/>
  <c r="P203" i="4"/>
  <c r="R203" i="4"/>
  <c r="Q203" i="4" l="1"/>
  <c r="S203" i="4" s="1"/>
  <c r="G203" i="4"/>
  <c r="H204" i="4"/>
  <c r="AC203" i="4"/>
  <c r="K204" i="4" l="1"/>
  <c r="AF203" i="4"/>
  <c r="AI203" i="4"/>
  <c r="AJ203" i="4" s="1"/>
  <c r="AD203" i="4"/>
  <c r="AE203" i="4" s="1"/>
  <c r="AG203" i="4"/>
  <c r="C204" i="4" s="1"/>
  <c r="T203" i="4"/>
  <c r="AK204" i="4" l="1"/>
  <c r="B204" i="4"/>
  <c r="AH203" i="4"/>
  <c r="D204" i="4" s="1"/>
  <c r="L204" i="4" s="1"/>
  <c r="U204" i="4" s="1"/>
  <c r="V204" i="4" s="1"/>
  <c r="W204" i="4" s="1"/>
  <c r="AL204" i="4"/>
  <c r="O205" i="4"/>
  <c r="M204" i="4" l="1"/>
  <c r="P204" i="4" s="1"/>
  <c r="Y204" i="4"/>
  <c r="I204" i="4"/>
  <c r="E204" i="4"/>
  <c r="R204" i="4"/>
  <c r="Z204" i="4"/>
  <c r="F204" i="4" l="1"/>
  <c r="X204" i="4" s="1"/>
  <c r="AA204" i="4" s="1"/>
  <c r="AB204" i="4" s="1"/>
  <c r="N204" i="4"/>
  <c r="G204" i="4" s="1"/>
  <c r="Q204" i="4"/>
  <c r="S204" i="4" s="1"/>
  <c r="H205" i="4"/>
  <c r="AC204" i="4"/>
  <c r="AG204" i="4" l="1"/>
  <c r="C205" i="4" s="1"/>
  <c r="AI204" i="4"/>
  <c r="AJ204" i="4" s="1"/>
  <c r="AF204" i="4"/>
  <c r="AD204" i="4"/>
  <c r="AE204" i="4" s="1"/>
  <c r="K205" i="4"/>
  <c r="T204" i="4"/>
  <c r="AK205" i="4"/>
  <c r="AL205" i="4"/>
  <c r="AH204" i="4" l="1"/>
  <c r="D205" i="4" s="1"/>
  <c r="L205" i="4" s="1"/>
  <c r="U205" i="4" s="1"/>
  <c r="V205" i="4" s="1"/>
  <c r="B205" i="4"/>
  <c r="I205" i="4" s="1"/>
  <c r="E205" i="4"/>
  <c r="O206" i="4"/>
  <c r="M205" i="4" l="1"/>
  <c r="P205" i="4" s="1"/>
  <c r="F205" i="4"/>
  <c r="W205" i="4"/>
  <c r="Y205" i="4"/>
  <c r="R205" i="4"/>
  <c r="Z205" i="4"/>
  <c r="N205" i="4" l="1"/>
  <c r="X205" i="4"/>
  <c r="AA205" i="4" s="1"/>
  <c r="AB205" i="4" s="1"/>
  <c r="Q205" i="4"/>
  <c r="S205" i="4" s="1"/>
  <c r="G205" i="4"/>
  <c r="AC205" i="4"/>
  <c r="H206" i="4"/>
  <c r="K206" i="4" l="1"/>
  <c r="AD205" i="4"/>
  <c r="AE205" i="4" s="1"/>
  <c r="AI205" i="4"/>
  <c r="AJ205" i="4" s="1"/>
  <c r="AG205" i="4"/>
  <c r="C206" i="4" s="1"/>
  <c r="AF205" i="4"/>
  <c r="T205" i="4"/>
  <c r="AK206" i="4" l="1"/>
  <c r="AH205" i="4"/>
  <c r="D206" i="4" s="1"/>
  <c r="AL206" i="4"/>
  <c r="B206" i="4"/>
  <c r="O207" i="4"/>
  <c r="L206" i="4" l="1"/>
  <c r="U206" i="4" s="1"/>
  <c r="V206" i="4" s="1"/>
  <c r="I206" i="4"/>
  <c r="E206" i="4"/>
  <c r="F206" i="4" l="1"/>
  <c r="W206" i="4"/>
  <c r="Y206" i="4"/>
  <c r="M206" i="4"/>
  <c r="Z206" i="4"/>
  <c r="N206" i="4" l="1"/>
  <c r="G206" i="4" s="1"/>
  <c r="P206" i="4"/>
  <c r="X206" i="4"/>
  <c r="AA206" i="4" s="1"/>
  <c r="AB206" i="4" s="1"/>
  <c r="R206" i="4"/>
  <c r="Q206" i="4" l="1"/>
  <c r="S206" i="4" s="1"/>
  <c r="AC206" i="4"/>
  <c r="H207" i="4"/>
  <c r="K207" i="4" l="1"/>
  <c r="AI206" i="4"/>
  <c r="AJ206" i="4" s="1"/>
  <c r="AD206" i="4"/>
  <c r="AE206" i="4" s="1"/>
  <c r="AG206" i="4"/>
  <c r="C207" i="4" s="1"/>
  <c r="AF206" i="4"/>
  <c r="T206" i="4"/>
  <c r="AH206" i="4" l="1"/>
  <c r="D207" i="4" s="1"/>
  <c r="L207" i="4" s="1"/>
  <c r="U207" i="4" s="1"/>
  <c r="V207" i="4" s="1"/>
  <c r="AL207" i="4"/>
  <c r="B207" i="4"/>
  <c r="AK207" i="4"/>
  <c r="C32" i="4"/>
  <c r="O208" i="4"/>
  <c r="W207" i="4" l="1"/>
  <c r="Y207" i="4"/>
  <c r="M207" i="4"/>
  <c r="N207" i="4" s="1"/>
  <c r="I207" i="4"/>
  <c r="E207" i="4"/>
  <c r="Z207" i="4"/>
  <c r="P207" i="4" l="1"/>
  <c r="F207" i="4"/>
  <c r="Q207" i="4"/>
  <c r="R207" i="4"/>
  <c r="S207" i="4" l="1"/>
  <c r="G207" i="4"/>
  <c r="X207" i="4"/>
  <c r="AA207" i="4" s="1"/>
  <c r="AB207" i="4" s="1"/>
  <c r="AC207" i="4"/>
  <c r="H208" i="4"/>
  <c r="K208" i="4" l="1"/>
  <c r="T207" i="4"/>
  <c r="AI207" i="4"/>
  <c r="AD207" i="4"/>
  <c r="AE207" i="4" s="1"/>
  <c r="AG207" i="4"/>
  <c r="C208" i="4" s="1"/>
  <c r="AF207" i="4"/>
  <c r="AJ207" i="4" l="1"/>
  <c r="AL208" i="4"/>
  <c r="AK208" i="4"/>
  <c r="B208" i="4"/>
  <c r="AH207" i="4"/>
  <c r="D208" i="4" s="1"/>
  <c r="O209" i="4"/>
  <c r="I208" i="4" l="1"/>
  <c r="L208" i="4"/>
  <c r="U208" i="4" s="1"/>
  <c r="V208" i="4" s="1"/>
  <c r="E208" i="4"/>
  <c r="M208" i="4" l="1"/>
  <c r="P208" i="4" s="1"/>
  <c r="F208" i="4"/>
  <c r="Y208" i="4"/>
  <c r="W208" i="4"/>
  <c r="X208" i="4" s="1"/>
  <c r="R208" i="4"/>
  <c r="Z208" i="4"/>
  <c r="N208" i="4" l="1"/>
  <c r="Q208" i="4" s="1"/>
  <c r="S208" i="4" s="1"/>
  <c r="T208" i="4" s="1"/>
  <c r="AA208" i="4"/>
  <c r="AB208" i="4" s="1"/>
  <c r="AC208" i="4"/>
  <c r="H209" i="4"/>
  <c r="G208" i="4" l="1"/>
  <c r="AI208" i="4"/>
  <c r="AJ208" i="4" s="1"/>
  <c r="AD208" i="4"/>
  <c r="AE208" i="4" s="1"/>
  <c r="AG208" i="4"/>
  <c r="C209" i="4" s="1"/>
  <c r="AF208" i="4"/>
  <c r="K209" i="4"/>
  <c r="AL209" i="4" l="1"/>
  <c r="B209" i="4"/>
  <c r="AH208" i="4"/>
  <c r="D209" i="4" s="1"/>
  <c r="AK209" i="4"/>
  <c r="O210" i="4"/>
  <c r="I209" i="4" l="1"/>
  <c r="L209" i="4"/>
  <c r="U209" i="4" s="1"/>
  <c r="V209" i="4" s="1"/>
  <c r="E209" i="4"/>
  <c r="F209" i="4" l="1"/>
  <c r="M209" i="4"/>
  <c r="W209" i="4"/>
  <c r="Y209" i="4"/>
  <c r="Z209" i="4"/>
  <c r="X209" i="4" l="1"/>
  <c r="AA209" i="4" s="1"/>
  <c r="AB209" i="4" s="1"/>
  <c r="N209" i="4"/>
  <c r="Q209" i="4" s="1"/>
  <c r="P209" i="4"/>
  <c r="R209" i="4"/>
  <c r="S209" i="4" l="1"/>
  <c r="G209" i="4"/>
  <c r="H210" i="4"/>
  <c r="AC209" i="4"/>
  <c r="K210" i="4" l="1"/>
  <c r="AI209" i="4"/>
  <c r="AJ209" i="4" s="1"/>
  <c r="AD209" i="4"/>
  <c r="AE209" i="4" s="1"/>
  <c r="AG209" i="4"/>
  <c r="C210" i="4" s="1"/>
  <c r="AF209" i="4"/>
  <c r="B210" i="4" s="1"/>
  <c r="T209" i="4"/>
  <c r="O211" i="4"/>
  <c r="AH209" i="4" l="1"/>
  <c r="D210" i="4" s="1"/>
  <c r="AL210" i="4"/>
  <c r="I210" i="4"/>
  <c r="AK210" i="4"/>
  <c r="E210" i="4"/>
  <c r="F210" i="4" l="1"/>
  <c r="L210" i="4"/>
  <c r="U210" i="4" s="1"/>
  <c r="V210" i="4" s="1"/>
  <c r="M210" i="4" l="1"/>
  <c r="N210" i="4" s="1"/>
  <c r="Y210" i="4"/>
  <c r="W210" i="4"/>
  <c r="X210" i="4" s="1"/>
  <c r="Z210" i="4"/>
  <c r="P210" i="4" l="1"/>
  <c r="AA210" i="4"/>
  <c r="AB210" i="4" s="1"/>
  <c r="Q210" i="4"/>
  <c r="G210" i="4"/>
  <c r="R210" i="4"/>
  <c r="S210" i="4" l="1"/>
  <c r="AC210" i="4"/>
  <c r="H211" i="4"/>
  <c r="K211" i="4" l="1"/>
  <c r="AD210" i="4"/>
  <c r="AE210" i="4" s="1"/>
  <c r="AI210" i="4"/>
  <c r="AJ210" i="4" s="1"/>
  <c r="AG210" i="4"/>
  <c r="C211" i="4" s="1"/>
  <c r="AF210" i="4"/>
  <c r="T210" i="4"/>
  <c r="B211" i="4"/>
  <c r="O212" i="4"/>
  <c r="AK211" i="4" l="1"/>
  <c r="AH210" i="4"/>
  <c r="D211" i="4" s="1"/>
  <c r="L211" i="4" s="1"/>
  <c r="U211" i="4" s="1"/>
  <c r="V211" i="4" s="1"/>
  <c r="W211" i="4" s="1"/>
  <c r="AL211" i="4"/>
  <c r="I211" i="4"/>
  <c r="E211" i="4"/>
  <c r="Y211" i="4" l="1"/>
  <c r="M211" i="4"/>
  <c r="F211" i="4"/>
  <c r="Z211" i="4"/>
  <c r="N211" i="4" l="1"/>
  <c r="Q211" i="4" s="1"/>
  <c r="P211" i="4"/>
  <c r="X211" i="4"/>
  <c r="AA211" i="4" s="1"/>
  <c r="AB211" i="4" s="1"/>
  <c r="R211" i="4"/>
  <c r="S211" i="4" l="1"/>
  <c r="G211" i="4"/>
  <c r="AC211" i="4"/>
  <c r="H212" i="4"/>
  <c r="K212" i="4" l="1"/>
  <c r="AF211" i="4"/>
  <c r="B212" i="4" s="1"/>
  <c r="AI211" i="4"/>
  <c r="AK212" i="4" s="1"/>
  <c r="AD211" i="4"/>
  <c r="AE211" i="4" s="1"/>
  <c r="AG211" i="4"/>
  <c r="C212" i="4" s="1"/>
  <c r="T211" i="4"/>
  <c r="AH211" i="4"/>
  <c r="D212" i="4" s="1"/>
  <c r="O213" i="4"/>
  <c r="AJ211" i="4" l="1"/>
  <c r="AL212" i="4"/>
  <c r="I212" i="4"/>
  <c r="L212" i="4"/>
  <c r="U212" i="4" s="1"/>
  <c r="V212" i="4" s="1"/>
  <c r="E212" i="4"/>
  <c r="F212" i="4" l="1"/>
  <c r="M212" i="4"/>
  <c r="W212" i="4"/>
  <c r="Y212" i="4"/>
  <c r="Z212" i="4"/>
  <c r="X212" i="4" l="1"/>
  <c r="AA212" i="4" s="1"/>
  <c r="AB212" i="4" s="1"/>
  <c r="P212" i="4"/>
  <c r="N212" i="4"/>
  <c r="G212" i="4" s="1"/>
  <c r="R212" i="4"/>
  <c r="Q212" i="4" l="1"/>
  <c r="S212" i="4" s="1"/>
  <c r="H213" i="4"/>
  <c r="AC212" i="4"/>
  <c r="K213" i="4" l="1"/>
  <c r="AI212" i="4"/>
  <c r="AJ212" i="4" s="1"/>
  <c r="AD212" i="4"/>
  <c r="AE212" i="4" s="1"/>
  <c r="AG212" i="4"/>
  <c r="C213" i="4" s="1"/>
  <c r="AF212" i="4"/>
  <c r="T212" i="4"/>
  <c r="AK213" i="4" l="1"/>
  <c r="B213" i="4"/>
  <c r="AH212" i="4"/>
  <c r="D213" i="4" s="1"/>
  <c r="AL213" i="4"/>
  <c r="O214" i="4"/>
  <c r="L213" i="4" l="1"/>
  <c r="U213" i="4" s="1"/>
  <c r="V213" i="4" s="1"/>
  <c r="I213" i="4"/>
  <c r="E213" i="4"/>
  <c r="M213" i="4" l="1"/>
  <c r="N213" i="4" s="1"/>
  <c r="F213" i="4"/>
  <c r="Y213" i="4"/>
  <c r="W213" i="4"/>
  <c r="X213" i="4" s="1"/>
  <c r="Z213" i="4"/>
  <c r="P213" i="4" l="1"/>
  <c r="Q213" i="4"/>
  <c r="AA213" i="4"/>
  <c r="AB213" i="4" s="1"/>
  <c r="G213" i="4"/>
  <c r="R213" i="4"/>
  <c r="S213" i="4" l="1"/>
  <c r="T213" i="4"/>
  <c r="H214" i="4"/>
  <c r="AC213" i="4"/>
  <c r="AG213" i="4" l="1"/>
  <c r="C214" i="4" s="1"/>
  <c r="AF213" i="4"/>
  <c r="B214" i="4" s="1"/>
  <c r="AI213" i="4"/>
  <c r="AJ213" i="4" s="1"/>
  <c r="AD213" i="4"/>
  <c r="AE213" i="4" s="1"/>
  <c r="K214" i="4"/>
  <c r="O215" i="4"/>
  <c r="AK214" i="4" l="1"/>
  <c r="AH213" i="4"/>
  <c r="D214" i="4" s="1"/>
  <c r="L214" i="4" s="1"/>
  <c r="U214" i="4" s="1"/>
  <c r="V214" i="4" s="1"/>
  <c r="AL214" i="4"/>
  <c r="I214" i="4"/>
  <c r="E214" i="4"/>
  <c r="F214" i="4" l="1"/>
  <c r="M214" i="4"/>
  <c r="W214" i="4"/>
  <c r="Y214" i="4"/>
  <c r="Z214" i="4"/>
  <c r="X214" i="4" l="1"/>
  <c r="AA214" i="4" s="1"/>
  <c r="AB214" i="4" s="1"/>
  <c r="N214" i="4"/>
  <c r="Q214" i="4" s="1"/>
  <c r="P214" i="4"/>
  <c r="R214" i="4"/>
  <c r="S214" i="4" l="1"/>
  <c r="G214" i="4"/>
  <c r="AC214" i="4"/>
  <c r="H215" i="4"/>
  <c r="K215" i="4" l="1"/>
  <c r="AD214" i="4"/>
  <c r="AE214" i="4" s="1"/>
  <c r="AI214" i="4"/>
  <c r="AJ214" i="4" s="1"/>
  <c r="AG214" i="4"/>
  <c r="C215" i="4" s="1"/>
  <c r="AF214" i="4"/>
  <c r="T214" i="4"/>
  <c r="AK215" i="4" l="1"/>
  <c r="B215" i="4"/>
  <c r="AH214" i="4"/>
  <c r="D215" i="4" s="1"/>
  <c r="AL215" i="4"/>
  <c r="O216" i="4"/>
  <c r="I215" i="4" l="1"/>
  <c r="L215" i="4"/>
  <c r="U215" i="4" s="1"/>
  <c r="V215" i="4" s="1"/>
  <c r="E215" i="4"/>
  <c r="M215" i="4" l="1"/>
  <c r="P215" i="4" s="1"/>
  <c r="F215" i="4"/>
  <c r="W215" i="4"/>
  <c r="Y215" i="4"/>
  <c r="N215" i="4"/>
  <c r="R215" i="4"/>
  <c r="Z215" i="4"/>
  <c r="Q215" i="4" l="1"/>
  <c r="S215" i="4" s="1"/>
  <c r="G215" i="4"/>
  <c r="X215" i="4"/>
  <c r="AA215" i="4" s="1"/>
  <c r="AB215" i="4" s="1"/>
  <c r="H216" i="4"/>
  <c r="AC215" i="4"/>
  <c r="K216" i="4" l="1"/>
  <c r="AI215" i="4"/>
  <c r="AJ215" i="4" s="1"/>
  <c r="AD215" i="4"/>
  <c r="AE215" i="4" s="1"/>
  <c r="AG215" i="4"/>
  <c r="C216" i="4" s="1"/>
  <c r="AF215" i="4"/>
  <c r="T215" i="4"/>
  <c r="AL216" i="4" l="1"/>
  <c r="B216" i="4"/>
  <c r="AH215" i="4"/>
  <c r="D216" i="4" s="1"/>
  <c r="AK216" i="4"/>
  <c r="O217" i="4"/>
  <c r="L216" i="4" l="1"/>
  <c r="U216" i="4" s="1"/>
  <c r="V216" i="4" s="1"/>
  <c r="I216" i="4"/>
  <c r="E216" i="4"/>
  <c r="F216" i="4" l="1"/>
  <c r="Y216" i="4"/>
  <c r="W216" i="4"/>
  <c r="X216" i="4" s="1"/>
  <c r="M216" i="4"/>
  <c r="Z216" i="4"/>
  <c r="AA216" i="4" l="1"/>
  <c r="AB216" i="4" s="1"/>
  <c r="N216" i="4"/>
  <c r="G216" i="4" s="1"/>
  <c r="P216" i="4"/>
  <c r="R216" i="4"/>
  <c r="Q216" i="4" l="1"/>
  <c r="S216" i="4" s="1"/>
  <c r="H217" i="4"/>
  <c r="AC216" i="4"/>
  <c r="K217" i="4" l="1"/>
  <c r="AD216" i="4"/>
  <c r="AE216" i="4" s="1"/>
  <c r="AI216" i="4"/>
  <c r="AJ216" i="4" s="1"/>
  <c r="AG216" i="4"/>
  <c r="C217" i="4" s="1"/>
  <c r="AF216" i="4"/>
  <c r="T216" i="4"/>
  <c r="AH216" i="4" l="1"/>
  <c r="D217" i="4" s="1"/>
  <c r="L217" i="4" s="1"/>
  <c r="U217" i="4" s="1"/>
  <c r="V217" i="4" s="1"/>
  <c r="AK217" i="4"/>
  <c r="B217" i="4"/>
  <c r="AL217" i="4"/>
  <c r="O218" i="4"/>
  <c r="M217" i="4" l="1"/>
  <c r="N217" i="4" s="1"/>
  <c r="I217" i="4"/>
  <c r="Y217" i="4"/>
  <c r="W217" i="4"/>
  <c r="E217" i="4"/>
  <c r="Z217" i="4"/>
  <c r="P217" i="4" l="1"/>
  <c r="F217" i="4"/>
  <c r="G217" i="4" s="1"/>
  <c r="Q217" i="4"/>
  <c r="X217" i="4"/>
  <c r="AA217" i="4" s="1"/>
  <c r="AB217" i="4" s="1"/>
  <c r="R217" i="4"/>
  <c r="S217" i="4" l="1"/>
  <c r="AC217" i="4"/>
  <c r="H218" i="4"/>
  <c r="K218" i="4" l="1"/>
  <c r="AI217" i="4"/>
  <c r="AJ217" i="4" s="1"/>
  <c r="AD217" i="4"/>
  <c r="AE217" i="4" s="1"/>
  <c r="AF217" i="4"/>
  <c r="B218" i="4" s="1"/>
  <c r="AG217" i="4"/>
  <c r="C218" i="4" s="1"/>
  <c r="T217" i="4"/>
  <c r="AK218" i="4"/>
  <c r="AL218" i="4"/>
  <c r="O219" i="4"/>
  <c r="AH217" i="4" l="1"/>
  <c r="D218" i="4" s="1"/>
  <c r="L218" i="4" s="1"/>
  <c r="U218" i="4" s="1"/>
  <c r="V218" i="4" s="1"/>
  <c r="I218" i="4"/>
  <c r="E218" i="4"/>
  <c r="F218" i="4" l="1"/>
  <c r="Y218" i="4"/>
  <c r="W218" i="4"/>
  <c r="X218" i="4" s="1"/>
  <c r="M218" i="4"/>
  <c r="Z218" i="4"/>
  <c r="AA218" i="4" l="1"/>
  <c r="AB218" i="4" s="1"/>
  <c r="N218" i="4"/>
  <c r="Q218" i="4" s="1"/>
  <c r="P218" i="4"/>
  <c r="R218" i="4"/>
  <c r="S218" i="4" l="1"/>
  <c r="G218" i="4"/>
  <c r="AC218" i="4"/>
  <c r="H219" i="4"/>
  <c r="K219" i="4" l="1"/>
  <c r="AF218" i="4"/>
  <c r="B219" i="4" s="1"/>
  <c r="AI218" i="4"/>
  <c r="AJ218" i="4" s="1"/>
  <c r="AD218" i="4"/>
  <c r="AE218" i="4" s="1"/>
  <c r="AG218" i="4"/>
  <c r="C219" i="4" s="1"/>
  <c r="T218" i="4"/>
  <c r="O220" i="4"/>
  <c r="I219" i="4" l="1"/>
  <c r="AL219" i="4"/>
  <c r="AK219" i="4"/>
  <c r="AH218" i="4"/>
  <c r="D219" i="4" s="1"/>
  <c r="E219" i="4"/>
  <c r="F219" i="4" l="1"/>
  <c r="L219" i="4"/>
  <c r="U219" i="4" s="1"/>
  <c r="V219" i="4" s="1"/>
  <c r="M219" i="4" l="1"/>
  <c r="N219" i="4" s="1"/>
  <c r="G219" i="4" s="1"/>
  <c r="Y219" i="4"/>
  <c r="W219" i="4"/>
  <c r="X219" i="4" s="1"/>
  <c r="Z219" i="4"/>
  <c r="P219" i="4" l="1"/>
  <c r="Q219" i="4"/>
  <c r="AA219" i="4"/>
  <c r="AB219" i="4" s="1"/>
  <c r="R219" i="4"/>
  <c r="S219" i="4" l="1"/>
  <c r="H220" i="4"/>
  <c r="AC219" i="4"/>
  <c r="AG219" i="4" l="1"/>
  <c r="C220" i="4" s="1"/>
  <c r="AI219" i="4"/>
  <c r="AJ219" i="4" s="1"/>
  <c r="AD219" i="4"/>
  <c r="AE219" i="4" s="1"/>
  <c r="AF219" i="4"/>
  <c r="B220" i="4" s="1"/>
  <c r="K220" i="4"/>
  <c r="T219" i="4"/>
  <c r="AK220" i="4"/>
  <c r="AL220" i="4"/>
  <c r="O221" i="4"/>
  <c r="AH219" i="4" l="1"/>
  <c r="D220" i="4" s="1"/>
  <c r="L220" i="4" s="1"/>
  <c r="U220" i="4" s="1"/>
  <c r="V220" i="4" s="1"/>
  <c r="I220" i="4"/>
  <c r="E220" i="4"/>
  <c r="F220" i="4" l="1"/>
  <c r="W220" i="4"/>
  <c r="Y220" i="4"/>
  <c r="M220" i="4"/>
  <c r="Z220" i="4"/>
  <c r="N220" i="4" l="1"/>
  <c r="G220" i="4" s="1"/>
  <c r="P220" i="4"/>
  <c r="X220" i="4"/>
  <c r="AA220" i="4" s="1"/>
  <c r="AB220" i="4" s="1"/>
  <c r="R220" i="4"/>
  <c r="Q220" i="4" l="1"/>
  <c r="S220" i="4" s="1"/>
  <c r="T220" i="4" s="1"/>
  <c r="H221" i="4"/>
  <c r="AC220" i="4"/>
  <c r="K221" i="4" l="1"/>
  <c r="AD220" i="4"/>
  <c r="AE220" i="4" s="1"/>
  <c r="AI220" i="4"/>
  <c r="AJ220" i="4" s="1"/>
  <c r="AG220" i="4"/>
  <c r="C221" i="4" s="1"/>
  <c r="AF220" i="4"/>
  <c r="AH220" i="4" l="1"/>
  <c r="D221" i="4" s="1"/>
  <c r="AK221" i="4"/>
  <c r="AL221" i="4"/>
  <c r="B221" i="4"/>
  <c r="O222" i="4"/>
  <c r="L221" i="4" l="1"/>
  <c r="U221" i="4" s="1"/>
  <c r="V221" i="4" s="1"/>
  <c r="I221" i="4"/>
  <c r="E221" i="4"/>
  <c r="M221" i="4" l="1"/>
  <c r="N221" i="4" s="1"/>
  <c r="Q221" i="4" s="1"/>
  <c r="F221" i="4"/>
  <c r="W221" i="4"/>
  <c r="Y221" i="4"/>
  <c r="Z221" i="4"/>
  <c r="X221" i="4" l="1"/>
  <c r="P221" i="4"/>
  <c r="AA221" i="4"/>
  <c r="AB221" i="4" s="1"/>
  <c r="G221" i="4"/>
  <c r="R221" i="4"/>
  <c r="S221" i="4" l="1"/>
  <c r="AC221" i="4"/>
  <c r="H222" i="4"/>
  <c r="K222" i="4" l="1"/>
  <c r="AD221" i="4"/>
  <c r="AE221" i="4" s="1"/>
  <c r="AI221" i="4"/>
  <c r="AJ221" i="4" s="1"/>
  <c r="AF221" i="4"/>
  <c r="B222" i="4" s="1"/>
  <c r="AG221" i="4"/>
  <c r="C222" i="4" s="1"/>
  <c r="T221" i="4"/>
  <c r="O223" i="4"/>
  <c r="AH221" i="4" l="1"/>
  <c r="D222" i="4" s="1"/>
  <c r="L222" i="4" s="1"/>
  <c r="U222" i="4" s="1"/>
  <c r="V222" i="4" s="1"/>
  <c r="AK222" i="4"/>
  <c r="I222" i="4"/>
  <c r="AL222" i="4"/>
  <c r="E222" i="4"/>
  <c r="F222" i="4" l="1"/>
  <c r="M222" i="4"/>
  <c r="N222" i="4" s="1"/>
  <c r="P222" i="4"/>
  <c r="W222" i="4"/>
  <c r="X222" i="4" s="1"/>
  <c r="Y222" i="4"/>
  <c r="Z222" i="4"/>
  <c r="R222" i="4"/>
  <c r="AA222" i="4" l="1"/>
  <c r="AB222" i="4" s="1"/>
  <c r="Q222" i="4"/>
  <c r="S222" i="4" s="1"/>
  <c r="T222" i="4" s="1"/>
  <c r="G222" i="4"/>
  <c r="AC222" i="4"/>
  <c r="H223" i="4"/>
  <c r="AD222" i="4" l="1"/>
  <c r="AE222" i="4" s="1"/>
  <c r="AI222" i="4"/>
  <c r="AJ222" i="4" s="1"/>
  <c r="AF222" i="4"/>
  <c r="AG222" i="4"/>
  <c r="C223" i="4" s="1"/>
  <c r="K223" i="4"/>
  <c r="AH222" i="4" l="1"/>
  <c r="D223" i="4" s="1"/>
  <c r="L223" i="4" s="1"/>
  <c r="U223" i="4" s="1"/>
  <c r="V223" i="4" s="1"/>
  <c r="AK223" i="4"/>
  <c r="AL223" i="4"/>
  <c r="B223" i="4"/>
  <c r="O224" i="4"/>
  <c r="Y223" i="4" l="1"/>
  <c r="W223" i="4"/>
  <c r="M223" i="4"/>
  <c r="P223" i="4" s="1"/>
  <c r="I223" i="4"/>
  <c r="E223" i="4"/>
  <c r="Z223" i="4"/>
  <c r="R223" i="4"/>
  <c r="N223" i="4" l="1"/>
  <c r="F223" i="4"/>
  <c r="X223" i="4" s="1"/>
  <c r="AA223" i="4" s="1"/>
  <c r="AB223" i="4" s="1"/>
  <c r="Q223" i="4"/>
  <c r="S223" i="4" s="1"/>
  <c r="T223" i="4" s="1"/>
  <c r="AC223" i="4"/>
  <c r="H224" i="4"/>
  <c r="G223" i="4" l="1"/>
  <c r="K224" i="4"/>
  <c r="AD223" i="4"/>
  <c r="AE223" i="4" s="1"/>
  <c r="AG223" i="4"/>
  <c r="C224" i="4" s="1"/>
  <c r="AI223" i="4"/>
  <c r="AF223" i="4"/>
  <c r="AH223" i="4" l="1"/>
  <c r="D224" i="4" s="1"/>
  <c r="B224" i="4"/>
  <c r="AJ223" i="4"/>
  <c r="AK224" i="4"/>
  <c r="AL224" i="4"/>
  <c r="O225" i="4"/>
  <c r="L224" i="4" l="1"/>
  <c r="U224" i="4" s="1"/>
  <c r="V224" i="4" s="1"/>
  <c r="I224" i="4"/>
  <c r="E224" i="4"/>
  <c r="F224" i="4" l="1"/>
  <c r="W224" i="4"/>
  <c r="Y224" i="4"/>
  <c r="M224" i="4"/>
  <c r="Z224" i="4"/>
  <c r="P224" i="4" l="1"/>
  <c r="N224" i="4"/>
  <c r="G224" i="4" s="1"/>
  <c r="X224" i="4"/>
  <c r="AA224" i="4" s="1"/>
  <c r="AB224" i="4" s="1"/>
  <c r="R224" i="4"/>
  <c r="Q224" i="4" l="1"/>
  <c r="S224" i="4" s="1"/>
  <c r="H225" i="4"/>
  <c r="AC224" i="4"/>
  <c r="K225" i="4" l="1"/>
  <c r="AI224" i="4"/>
  <c r="AJ224" i="4" s="1"/>
  <c r="AD224" i="4"/>
  <c r="AE224" i="4" s="1"/>
  <c r="AG224" i="4"/>
  <c r="C225" i="4" s="1"/>
  <c r="AF224" i="4"/>
  <c r="T224" i="4"/>
  <c r="AH224" i="4" l="1"/>
  <c r="D225" i="4" s="1"/>
  <c r="L225" i="4" s="1"/>
  <c r="U225" i="4" s="1"/>
  <c r="V225" i="4" s="1"/>
  <c r="AK225" i="4"/>
  <c r="AL225" i="4"/>
  <c r="B225" i="4"/>
  <c r="O226" i="4"/>
  <c r="W225" i="4" l="1"/>
  <c r="M225" i="4"/>
  <c r="N225" i="4" s="1"/>
  <c r="I225" i="4"/>
  <c r="Y225" i="4"/>
  <c r="E225" i="4"/>
  <c r="Z225" i="4"/>
  <c r="P225" i="4" l="1"/>
  <c r="F225" i="4"/>
  <c r="Q225" i="4"/>
  <c r="R225" i="4"/>
  <c r="S225" i="4" l="1"/>
  <c r="T225" i="4" s="1"/>
  <c r="G225" i="4"/>
  <c r="X225" i="4"/>
  <c r="AA225" i="4" s="1"/>
  <c r="AB225" i="4" s="1"/>
  <c r="AC225" i="4"/>
  <c r="H226" i="4"/>
  <c r="K226" i="4" l="1"/>
  <c r="AD225" i="4"/>
  <c r="AE225" i="4" s="1"/>
  <c r="AI225" i="4"/>
  <c r="AG225" i="4"/>
  <c r="C226" i="4" s="1"/>
  <c r="AF225" i="4"/>
  <c r="AH225" i="4" l="1"/>
  <c r="D226" i="4" s="1"/>
  <c r="B226" i="4"/>
  <c r="AJ225" i="4"/>
  <c r="AL226" i="4"/>
  <c r="AK226" i="4"/>
  <c r="O227" i="4"/>
  <c r="L226" i="4" l="1"/>
  <c r="U226" i="4" s="1"/>
  <c r="V226" i="4" s="1"/>
  <c r="I226" i="4"/>
  <c r="E226" i="4"/>
  <c r="M226" i="4" l="1"/>
  <c r="P226" i="4" s="1"/>
  <c r="F226" i="4"/>
  <c r="Y226" i="4"/>
  <c r="W226" i="4"/>
  <c r="R226" i="4"/>
  <c r="Z226" i="4"/>
  <c r="N226" i="4" l="1"/>
  <c r="G226" i="4" s="1"/>
  <c r="X226" i="4"/>
  <c r="AA226" i="4" s="1"/>
  <c r="AB226" i="4" s="1"/>
  <c r="Q226" i="4" l="1"/>
  <c r="S226" i="4" s="1"/>
  <c r="H227" i="4"/>
  <c r="AC226" i="4"/>
  <c r="AF226" i="4" l="1"/>
  <c r="AD226" i="4"/>
  <c r="AE226" i="4" s="1"/>
  <c r="AG226" i="4"/>
  <c r="C227" i="4" s="1"/>
  <c r="AI226" i="4"/>
  <c r="AJ226" i="4" s="1"/>
  <c r="K227" i="4"/>
  <c r="T226" i="4"/>
  <c r="B227" i="4"/>
  <c r="O228" i="4"/>
  <c r="AK227" i="4" l="1"/>
  <c r="AH226" i="4"/>
  <c r="D227" i="4" s="1"/>
  <c r="L227" i="4" s="1"/>
  <c r="U227" i="4" s="1"/>
  <c r="V227" i="4" s="1"/>
  <c r="W227" i="4" s="1"/>
  <c r="AL227" i="4"/>
  <c r="I227" i="4"/>
  <c r="E227" i="4"/>
  <c r="M227" i="4" l="1"/>
  <c r="N227" i="4" s="1"/>
  <c r="Q227" i="4" s="1"/>
  <c r="Y227" i="4"/>
  <c r="F227" i="4"/>
  <c r="Z227" i="4"/>
  <c r="P227" i="4" l="1"/>
  <c r="G227" i="4"/>
  <c r="X227" i="4"/>
  <c r="AA227" i="4" s="1"/>
  <c r="AB227" i="4" s="1"/>
  <c r="R227" i="4"/>
  <c r="S227" i="4" l="1"/>
  <c r="T227" i="4"/>
  <c r="H228" i="4"/>
  <c r="AC227" i="4"/>
  <c r="K228" i="4" l="1"/>
  <c r="AD227" i="4"/>
  <c r="AE227" i="4" s="1"/>
  <c r="AG227" i="4"/>
  <c r="C228" i="4" s="1"/>
  <c r="AF227" i="4"/>
  <c r="B228" i="4" s="1"/>
  <c r="AI227" i="4"/>
  <c r="AJ227" i="4" s="1"/>
  <c r="AL228" i="4"/>
  <c r="AK228" i="4"/>
  <c r="O229" i="4"/>
  <c r="AH227" i="4" l="1"/>
  <c r="D228" i="4" s="1"/>
  <c r="L228" i="4" s="1"/>
  <c r="U228" i="4" s="1"/>
  <c r="V228" i="4" s="1"/>
  <c r="I228" i="4"/>
  <c r="E228" i="4"/>
  <c r="M228" i="4" l="1"/>
  <c r="N228" i="4" s="1"/>
  <c r="F228" i="4"/>
  <c r="P228" i="4"/>
  <c r="Y228" i="4"/>
  <c r="W228" i="4"/>
  <c r="Z228" i="4"/>
  <c r="R228" i="4"/>
  <c r="X228" i="4" l="1"/>
  <c r="AA228" i="4" s="1"/>
  <c r="AB228" i="4" s="1"/>
  <c r="Q228" i="4"/>
  <c r="S228" i="4" s="1"/>
  <c r="G228" i="4"/>
  <c r="H229" i="4"/>
  <c r="AC228" i="4"/>
  <c r="K229" i="4" l="1"/>
  <c r="AD228" i="4"/>
  <c r="AE228" i="4" s="1"/>
  <c r="AI228" i="4"/>
  <c r="AJ228" i="4" s="1"/>
  <c r="AG228" i="4"/>
  <c r="C229" i="4" s="1"/>
  <c r="AF228" i="4"/>
  <c r="T228" i="4"/>
  <c r="AH228" i="4" l="1"/>
  <c r="D229" i="4" s="1"/>
  <c r="L229" i="4" s="1"/>
  <c r="U229" i="4" s="1"/>
  <c r="V229" i="4" s="1"/>
  <c r="AK229" i="4"/>
  <c r="B229" i="4"/>
  <c r="AL229" i="4"/>
  <c r="O230" i="4"/>
  <c r="M229" i="4" l="1"/>
  <c r="P229" i="4" s="1"/>
  <c r="I229" i="4"/>
  <c r="Y229" i="4"/>
  <c r="W229" i="4"/>
  <c r="E229" i="4"/>
  <c r="Z229" i="4"/>
  <c r="R229" i="4"/>
  <c r="N229" i="4" l="1"/>
  <c r="Q229" i="4" s="1"/>
  <c r="S229" i="4" s="1"/>
  <c r="F229" i="4"/>
  <c r="X229" i="4" s="1"/>
  <c r="AA229" i="4" s="1"/>
  <c r="AB229" i="4" s="1"/>
  <c r="AC229" i="4"/>
  <c r="H230" i="4"/>
  <c r="G229" i="4" l="1"/>
  <c r="AI229" i="4"/>
  <c r="AJ229" i="4" s="1"/>
  <c r="AG229" i="4"/>
  <c r="C230" i="4" s="1"/>
  <c r="AD229" i="4"/>
  <c r="AE229" i="4" s="1"/>
  <c r="AF229" i="4"/>
  <c r="K230" i="4"/>
  <c r="T229" i="4"/>
  <c r="AH229" i="4" l="1"/>
  <c r="D230" i="4" s="1"/>
  <c r="L230" i="4" s="1"/>
  <c r="U230" i="4" s="1"/>
  <c r="V230" i="4" s="1"/>
  <c r="B230" i="4"/>
  <c r="I230" i="4" s="1"/>
  <c r="AL230" i="4"/>
  <c r="AK230" i="4"/>
  <c r="E230" i="4"/>
  <c r="O231" i="4"/>
  <c r="M230" i="4" l="1"/>
  <c r="P230" i="4" s="1"/>
  <c r="F230" i="4"/>
  <c r="W230" i="4"/>
  <c r="Y230" i="4"/>
  <c r="N230" i="4"/>
  <c r="Q230" i="4" s="1"/>
  <c r="R230" i="4"/>
  <c r="Z230" i="4"/>
  <c r="G230" i="4" l="1"/>
  <c r="S230" i="4"/>
  <c r="X230" i="4"/>
  <c r="AA230" i="4" s="1"/>
  <c r="AB230" i="4" s="1"/>
  <c r="H231" i="4"/>
  <c r="AC230" i="4"/>
  <c r="K231" i="4" l="1"/>
  <c r="AI230" i="4"/>
  <c r="AJ230" i="4" s="1"/>
  <c r="AG230" i="4"/>
  <c r="C231" i="4" s="1"/>
  <c r="AD230" i="4"/>
  <c r="AE230" i="4" s="1"/>
  <c r="AF230" i="4"/>
  <c r="T230" i="4"/>
  <c r="AH230" i="4" l="1"/>
  <c r="D231" i="4" s="1"/>
  <c r="L231" i="4" s="1"/>
  <c r="U231" i="4" s="1"/>
  <c r="V231" i="4" s="1"/>
  <c r="AL231" i="4"/>
  <c r="AK231" i="4"/>
  <c r="B231" i="4"/>
  <c r="O232" i="4"/>
  <c r="Y231" i="4" l="1"/>
  <c r="M231" i="4"/>
  <c r="N231" i="4" s="1"/>
  <c r="I231" i="4"/>
  <c r="W231" i="4"/>
  <c r="E231" i="4"/>
  <c r="Z231" i="4"/>
  <c r="P231" i="4" l="1"/>
  <c r="F231" i="4"/>
  <c r="Q231" i="4"/>
  <c r="R231" i="4"/>
  <c r="S231" i="4" l="1"/>
  <c r="G231" i="4"/>
  <c r="X231" i="4"/>
  <c r="AA231" i="4" s="1"/>
  <c r="AB231" i="4" s="1"/>
  <c r="AC231" i="4"/>
  <c r="H232" i="4"/>
  <c r="K232" i="4" l="1"/>
  <c r="T231" i="4"/>
  <c r="AD231" i="4"/>
  <c r="AE231" i="4" s="1"/>
  <c r="AI231" i="4"/>
  <c r="AG231" i="4"/>
  <c r="C232" i="4" s="1"/>
  <c r="AF231" i="4"/>
  <c r="AH231" i="4" l="1"/>
  <c r="D232" i="4" s="1"/>
  <c r="B232" i="4"/>
  <c r="AJ231" i="4"/>
  <c r="AL232" i="4"/>
  <c r="AK232" i="4"/>
  <c r="O233" i="4"/>
  <c r="L232" i="4" l="1"/>
  <c r="U232" i="4" s="1"/>
  <c r="V232" i="4" s="1"/>
  <c r="I232" i="4"/>
  <c r="E232" i="4"/>
  <c r="M232" i="4" l="1"/>
  <c r="P232" i="4" s="1"/>
  <c r="F232" i="4"/>
  <c r="Y232" i="4"/>
  <c r="W232" i="4"/>
  <c r="R232" i="4"/>
  <c r="Z232" i="4"/>
  <c r="N232" i="4" l="1"/>
  <c r="Q232" i="4" s="1"/>
  <c r="S232" i="4" s="1"/>
  <c r="T232" i="4" s="1"/>
  <c r="X232" i="4"/>
  <c r="AA232" i="4" s="1"/>
  <c r="AB232" i="4" s="1"/>
  <c r="AC232" i="4"/>
  <c r="H233" i="4"/>
  <c r="G232" i="4" l="1"/>
  <c r="AD232" i="4"/>
  <c r="AE232" i="4" s="1"/>
  <c r="AI232" i="4"/>
  <c r="AJ232" i="4" s="1"/>
  <c r="AG232" i="4"/>
  <c r="C233" i="4" s="1"/>
  <c r="AF232" i="4"/>
  <c r="B233" i="4" s="1"/>
  <c r="K233" i="4"/>
  <c r="O234" i="4"/>
  <c r="AL233" i="4" l="1"/>
  <c r="AK233" i="4"/>
  <c r="AH232" i="4"/>
  <c r="D233" i="4" s="1"/>
  <c r="I233" i="4"/>
  <c r="E233" i="4"/>
  <c r="F233" i="4" l="1"/>
  <c r="L233" i="4"/>
  <c r="U233" i="4" s="1"/>
  <c r="V233" i="4" s="1"/>
  <c r="M233" i="4" l="1"/>
  <c r="P233" i="4" s="1"/>
  <c r="Y233" i="4"/>
  <c r="W233" i="4"/>
  <c r="X233" i="4" s="1"/>
  <c r="R233" i="4"/>
  <c r="Z233" i="4"/>
  <c r="N233" i="4" l="1"/>
  <c r="Q233" i="4" s="1"/>
  <c r="S233" i="4" s="1"/>
  <c r="AA233" i="4"/>
  <c r="AB233" i="4" s="1"/>
  <c r="AC233" i="4"/>
  <c r="H234" i="4"/>
  <c r="G233" i="4" l="1"/>
  <c r="AF233" i="4"/>
  <c r="AD233" i="4"/>
  <c r="AE233" i="4" s="1"/>
  <c r="AI233" i="4"/>
  <c r="AJ233" i="4" s="1"/>
  <c r="AG233" i="4"/>
  <c r="C234" i="4" s="1"/>
  <c r="K234" i="4"/>
  <c r="T233" i="4"/>
  <c r="AK234" i="4" l="1"/>
  <c r="AH233" i="4"/>
  <c r="D234" i="4" s="1"/>
  <c r="L234" i="4" s="1"/>
  <c r="U234" i="4" s="1"/>
  <c r="V234" i="4" s="1"/>
  <c r="B234" i="4"/>
  <c r="AL234" i="4"/>
  <c r="O235" i="4"/>
  <c r="M234" i="4" l="1"/>
  <c r="P234" i="4" s="1"/>
  <c r="I234" i="4"/>
  <c r="W234" i="4"/>
  <c r="Y234" i="4"/>
  <c r="E234" i="4"/>
  <c r="R234" i="4"/>
  <c r="Z234" i="4"/>
  <c r="N234" i="4" l="1"/>
  <c r="Q234" i="4" s="1"/>
  <c r="S234" i="4" s="1"/>
  <c r="T234" i="4" s="1"/>
  <c r="F234" i="4"/>
  <c r="H235" i="4"/>
  <c r="K235" i="4" l="1"/>
  <c r="G234" i="4"/>
  <c r="X234" i="4"/>
  <c r="AA234" i="4" s="1"/>
  <c r="AB234" i="4" s="1"/>
  <c r="AC234" i="4"/>
  <c r="AG234" i="4" l="1"/>
  <c r="C235" i="4" s="1"/>
  <c r="AD234" i="4"/>
  <c r="AE234" i="4" s="1"/>
  <c r="AI234" i="4"/>
  <c r="AF234" i="4"/>
  <c r="AH234" i="4" l="1"/>
  <c r="D235" i="4" s="1"/>
  <c r="B235" i="4"/>
  <c r="AJ234" i="4"/>
  <c r="AK235" i="4"/>
  <c r="AL235" i="4"/>
  <c r="O236" i="4"/>
  <c r="I235" i="4" l="1"/>
  <c r="L235" i="4"/>
  <c r="U235" i="4" s="1"/>
  <c r="V235" i="4" s="1"/>
  <c r="E235" i="4"/>
  <c r="F235" i="4" l="1"/>
  <c r="M235" i="4"/>
  <c r="Y235" i="4"/>
  <c r="W235" i="4"/>
  <c r="Z235" i="4"/>
  <c r="X235" i="4" l="1"/>
  <c r="AA235" i="4" s="1"/>
  <c r="AB235" i="4" s="1"/>
  <c r="N235" i="4"/>
  <c r="Q235" i="4" s="1"/>
  <c r="P235" i="4"/>
  <c r="R235" i="4"/>
  <c r="S235" i="4" l="1"/>
  <c r="G235" i="4"/>
  <c r="H236" i="4"/>
  <c r="AC235" i="4"/>
  <c r="K236" i="4" l="1"/>
  <c r="AD235" i="4"/>
  <c r="AE235" i="4" s="1"/>
  <c r="AI235" i="4"/>
  <c r="AJ235" i="4" s="1"/>
  <c r="AG235" i="4"/>
  <c r="C236" i="4" s="1"/>
  <c r="E236" i="4" s="1"/>
  <c r="AF235" i="4"/>
  <c r="T235" i="4"/>
  <c r="B236" i="4" l="1"/>
  <c r="AH235" i="4"/>
  <c r="D236" i="4" s="1"/>
  <c r="AL236" i="4"/>
  <c r="AK236" i="4"/>
  <c r="O237" i="4"/>
  <c r="L236" i="4" l="1"/>
  <c r="U236" i="4" s="1"/>
  <c r="V236" i="4" s="1"/>
  <c r="I236" i="4"/>
  <c r="M236" i="4" l="1"/>
  <c r="N236" i="4" s="1"/>
  <c r="Q236" i="4" s="1"/>
  <c r="F236" i="4"/>
  <c r="Y236" i="4"/>
  <c r="W236" i="4"/>
  <c r="Z236" i="4"/>
  <c r="X236" i="4" l="1"/>
  <c r="P236" i="4"/>
  <c r="G236" i="4"/>
  <c r="AA236" i="4"/>
  <c r="AB236" i="4" s="1"/>
  <c r="R236" i="4"/>
  <c r="S236" i="4" l="1"/>
  <c r="H237" i="4"/>
  <c r="AC236" i="4"/>
  <c r="K237" i="4" l="1"/>
  <c r="AD236" i="4"/>
  <c r="AE236" i="4" s="1"/>
  <c r="AI236" i="4"/>
  <c r="AJ236" i="4" s="1"/>
  <c r="AF236" i="4"/>
  <c r="B237" i="4" s="1"/>
  <c r="I237" i="4" s="1"/>
  <c r="AG236" i="4"/>
  <c r="C237" i="4" s="1"/>
  <c r="E237" i="4" s="1"/>
  <c r="T236" i="4"/>
  <c r="O238" i="4"/>
  <c r="AK237" i="4" l="1"/>
  <c r="AL237" i="4"/>
  <c r="AH236" i="4"/>
  <c r="D237" i="4" s="1"/>
  <c r="L237" i="4" s="1"/>
  <c r="U237" i="4" s="1"/>
  <c r="V237" i="4" s="1"/>
  <c r="F237" i="4"/>
  <c r="M237" i="4" l="1"/>
  <c r="P237" i="4" s="1"/>
  <c r="W237" i="4"/>
  <c r="X237" i="4" s="1"/>
  <c r="Y237" i="4"/>
  <c r="Z237" i="4"/>
  <c r="R237" i="4"/>
  <c r="N237" i="4" l="1"/>
  <c r="Q237" i="4" s="1"/>
  <c r="AA237" i="4"/>
  <c r="AB237" i="4" s="1"/>
  <c r="S237" i="4"/>
  <c r="G237" i="4"/>
  <c r="H238" i="4"/>
  <c r="AC237" i="4"/>
  <c r="AF237" i="4" l="1"/>
  <c r="AI237" i="4"/>
  <c r="AJ237" i="4" s="1"/>
  <c r="AD237" i="4"/>
  <c r="AE237" i="4" s="1"/>
  <c r="AG237" i="4"/>
  <c r="C238" i="4" s="1"/>
  <c r="E238" i="4" s="1"/>
  <c r="K238" i="4"/>
  <c r="T237" i="4"/>
  <c r="AK238" i="4" l="1"/>
  <c r="AL238" i="4"/>
  <c r="AH237" i="4"/>
  <c r="D238" i="4" s="1"/>
  <c r="L238" i="4" s="1"/>
  <c r="U238" i="4" s="1"/>
  <c r="V238" i="4" s="1"/>
  <c r="B238" i="4"/>
  <c r="O239" i="4"/>
  <c r="Y238" i="4" l="1"/>
  <c r="M238" i="4"/>
  <c r="P238" i="4" s="1"/>
  <c r="I238" i="4"/>
  <c r="W238" i="4"/>
  <c r="Z238" i="4"/>
  <c r="R238" i="4"/>
  <c r="N238" i="4" l="1"/>
  <c r="F238" i="4"/>
  <c r="G238" i="4" s="1"/>
  <c r="Q238" i="4"/>
  <c r="S238" i="4" s="1"/>
  <c r="X238" i="4"/>
  <c r="AA238" i="4" s="1"/>
  <c r="AB238" i="4" s="1"/>
  <c r="AC238" i="4"/>
  <c r="H239" i="4"/>
  <c r="K239" i="4" l="1"/>
  <c r="AI238" i="4"/>
  <c r="AJ238" i="4" s="1"/>
  <c r="AD238" i="4"/>
  <c r="AE238" i="4" s="1"/>
  <c r="AG238" i="4"/>
  <c r="C239" i="4" s="1"/>
  <c r="E239" i="4" s="1"/>
  <c r="AF238" i="4"/>
  <c r="T238" i="4"/>
  <c r="AH238" i="4" l="1"/>
  <c r="D239" i="4" s="1"/>
  <c r="AL239" i="4"/>
  <c r="AK239" i="4"/>
  <c r="B239" i="4"/>
  <c r="O240" i="4"/>
  <c r="I239" i="4" l="1"/>
  <c r="L239" i="4"/>
  <c r="U239" i="4" s="1"/>
  <c r="V239" i="4" s="1"/>
  <c r="F239" i="4" l="1"/>
  <c r="M239" i="4"/>
  <c r="W239" i="4"/>
  <c r="Y239" i="4"/>
  <c r="Z239" i="4"/>
  <c r="X239" i="4" l="1"/>
  <c r="AA239" i="4" s="1"/>
  <c r="AB239" i="4" s="1"/>
  <c r="N239" i="4"/>
  <c r="P239" i="4"/>
  <c r="R239" i="4"/>
  <c r="G239" i="4" l="1"/>
  <c r="Q239" i="4"/>
  <c r="S239" i="4" s="1"/>
  <c r="T239" i="4" s="1"/>
  <c r="AC239" i="4"/>
  <c r="H240" i="4"/>
  <c r="K240" i="4" l="1"/>
  <c r="AI239" i="4"/>
  <c r="AJ239" i="4" s="1"/>
  <c r="AD239" i="4"/>
  <c r="AE239" i="4" s="1"/>
  <c r="AG239" i="4"/>
  <c r="C240" i="4" s="1"/>
  <c r="E240" i="4" s="1"/>
  <c r="AF239" i="4"/>
  <c r="AH239" i="4" l="1"/>
  <c r="D240" i="4" s="1"/>
  <c r="L240" i="4" s="1"/>
  <c r="U240" i="4" s="1"/>
  <c r="V240" i="4" s="1"/>
  <c r="AK240" i="4"/>
  <c r="B240" i="4"/>
  <c r="AL240" i="4"/>
  <c r="O241" i="4"/>
  <c r="M240" i="4" l="1"/>
  <c r="N240" i="4" s="1"/>
  <c r="I240" i="4"/>
  <c r="Y240" i="4"/>
  <c r="W240" i="4"/>
  <c r="Z240" i="4"/>
  <c r="P240" i="4" l="1"/>
  <c r="F240" i="4"/>
  <c r="G240" i="4" s="1"/>
  <c r="Q240" i="4"/>
  <c r="R240" i="4"/>
  <c r="X240" i="4" l="1"/>
  <c r="AA240" i="4" s="1"/>
  <c r="AB240" i="4" s="1"/>
  <c r="S240" i="4"/>
  <c r="AC240" i="4"/>
  <c r="H241" i="4"/>
  <c r="AF240" i="4" l="1"/>
  <c r="AG240" i="4"/>
  <c r="C241" i="4" s="1"/>
  <c r="E241" i="4" s="1"/>
  <c r="AD240" i="4"/>
  <c r="AE240" i="4" s="1"/>
  <c r="AI240" i="4"/>
  <c r="AJ240" i="4" s="1"/>
  <c r="K241" i="4"/>
  <c r="T240" i="4"/>
  <c r="AH240" i="4"/>
  <c r="D241" i="4" s="1"/>
  <c r="L241" i="4" s="1"/>
  <c r="U241" i="4" s="1"/>
  <c r="V241" i="4" s="1"/>
  <c r="B241" i="4"/>
  <c r="O242" i="4"/>
  <c r="AK241" i="4" l="1"/>
  <c r="AL241" i="4"/>
  <c r="M241" i="4"/>
  <c r="P241" i="4" s="1"/>
  <c r="I241" i="4"/>
  <c r="W241" i="4"/>
  <c r="Y241" i="4"/>
  <c r="R241" i="4"/>
  <c r="Z241" i="4"/>
  <c r="N241" i="4" l="1"/>
  <c r="Q241" i="4" s="1"/>
  <c r="S241" i="4" s="1"/>
  <c r="T241" i="4" s="1"/>
  <c r="F241" i="4"/>
  <c r="H242" i="4"/>
  <c r="AC241" i="4"/>
  <c r="G241" i="4" l="1"/>
  <c r="X241" i="4"/>
  <c r="AA241" i="4" s="1"/>
  <c r="AB241" i="4" s="1"/>
  <c r="AD241" i="4"/>
  <c r="AE241" i="4" s="1"/>
  <c r="AI241" i="4"/>
  <c r="AJ241" i="4" s="1"/>
  <c r="AG241" i="4"/>
  <c r="C242" i="4" s="1"/>
  <c r="E242" i="4" s="1"/>
  <c r="AF241" i="4"/>
  <c r="B242" i="4" s="1"/>
  <c r="K242" i="4"/>
  <c r="O243" i="4"/>
  <c r="AK242" i="4" l="1"/>
  <c r="AL242" i="4"/>
  <c r="AH241" i="4"/>
  <c r="D242" i="4" s="1"/>
  <c r="I242" i="4"/>
  <c r="F242" i="4" l="1"/>
  <c r="L242" i="4"/>
  <c r="U242" i="4" s="1"/>
  <c r="V242" i="4" s="1"/>
  <c r="Y242" i="4" l="1"/>
  <c r="W242" i="4"/>
  <c r="X242" i="4" s="1"/>
  <c r="M242" i="4"/>
  <c r="Z242" i="4"/>
  <c r="N242" i="4" l="1"/>
  <c r="Q242" i="4" s="1"/>
  <c r="P242" i="4"/>
  <c r="AA242" i="4"/>
  <c r="AB242" i="4" s="1"/>
  <c r="R242" i="4"/>
  <c r="S242" i="4" l="1"/>
  <c r="G242" i="4"/>
  <c r="H243" i="4"/>
  <c r="AC242" i="4"/>
  <c r="K243" i="4" l="1"/>
  <c r="AD242" i="4"/>
  <c r="AE242" i="4" s="1"/>
  <c r="AI242" i="4"/>
  <c r="AJ242" i="4" s="1"/>
  <c r="AG242" i="4"/>
  <c r="C243" i="4" s="1"/>
  <c r="E243" i="4" s="1"/>
  <c r="AF242" i="4"/>
  <c r="B243" i="4" s="1"/>
  <c r="T242" i="4"/>
  <c r="O244" i="4"/>
  <c r="I243" i="4" l="1"/>
  <c r="AH242" i="4"/>
  <c r="D243" i="4" s="1"/>
  <c r="AK243" i="4"/>
  <c r="AL243" i="4"/>
  <c r="F243" i="4" l="1"/>
  <c r="L243" i="4"/>
  <c r="U243" i="4" s="1"/>
  <c r="V243" i="4" s="1"/>
  <c r="Y243" i="4" l="1"/>
  <c r="W243" i="4"/>
  <c r="X243" i="4" s="1"/>
  <c r="M243" i="4"/>
  <c r="Z243" i="4"/>
  <c r="P243" i="4" l="1"/>
  <c r="N243" i="4"/>
  <c r="AA243" i="4"/>
  <c r="AB243" i="4" s="1"/>
  <c r="R243" i="4"/>
  <c r="Q243" i="4" l="1"/>
  <c r="S243" i="4" s="1"/>
  <c r="T243" i="4" s="1"/>
  <c r="G243" i="4"/>
  <c r="AC243" i="4"/>
  <c r="H244" i="4"/>
  <c r="K244" i="4" l="1"/>
  <c r="AD243" i="4"/>
  <c r="AE243" i="4" s="1"/>
  <c r="AI243" i="4"/>
  <c r="AJ243" i="4" s="1"/>
  <c r="AF243" i="4"/>
  <c r="AG243" i="4"/>
  <c r="C244" i="4" s="1"/>
  <c r="E244" i="4" s="1"/>
  <c r="AL244" i="4" l="1"/>
  <c r="AK244" i="4"/>
  <c r="B244" i="4"/>
  <c r="AH243" i="4"/>
  <c r="D244" i="4" s="1"/>
  <c r="O245" i="4"/>
  <c r="I244" i="4" l="1"/>
  <c r="L244" i="4"/>
  <c r="U244" i="4" s="1"/>
  <c r="V244" i="4" s="1"/>
  <c r="M244" i="4" l="1"/>
  <c r="N244" i="4" s="1"/>
  <c r="Q244" i="4" s="1"/>
  <c r="F244" i="4"/>
  <c r="W244" i="4"/>
  <c r="Y244" i="4"/>
  <c r="P244" i="4"/>
  <c r="R244" i="4"/>
  <c r="Z244" i="4"/>
  <c r="X244" i="4" l="1"/>
  <c r="AA244" i="4" s="1"/>
  <c r="AB244" i="4" s="1"/>
  <c r="S244" i="4"/>
  <c r="T244" i="4" s="1"/>
  <c r="G244" i="4"/>
  <c r="H245" i="4"/>
  <c r="AC244" i="4"/>
  <c r="AD244" i="4" l="1"/>
  <c r="AE244" i="4" s="1"/>
  <c r="AI244" i="4"/>
  <c r="AJ244" i="4" s="1"/>
  <c r="AG244" i="4"/>
  <c r="C245" i="4" s="1"/>
  <c r="E245" i="4" s="1"/>
  <c r="AF244" i="4"/>
  <c r="B245" i="4" s="1"/>
  <c r="K245" i="4"/>
  <c r="O246" i="4"/>
  <c r="AK245" i="4" l="1"/>
  <c r="AL245" i="4"/>
  <c r="I245" i="4"/>
  <c r="AH244" i="4"/>
  <c r="D245" i="4" s="1"/>
  <c r="F245" i="4" l="1"/>
  <c r="L245" i="4"/>
  <c r="U245" i="4" s="1"/>
  <c r="V245" i="4" s="1"/>
  <c r="M245" i="4" l="1"/>
  <c r="N245" i="4" s="1"/>
  <c r="Q245" i="4" s="1"/>
  <c r="P245" i="4"/>
  <c r="Y245" i="4"/>
  <c r="W245" i="4"/>
  <c r="X245" i="4" s="1"/>
  <c r="R245" i="4"/>
  <c r="Z245" i="4"/>
  <c r="S245" i="4" l="1"/>
  <c r="G245" i="4"/>
  <c r="AA245" i="4"/>
  <c r="AB245" i="4" s="1"/>
  <c r="AC245" i="4"/>
  <c r="H246" i="4"/>
  <c r="AI245" i="4" l="1"/>
  <c r="AJ245" i="4" s="1"/>
  <c r="AG245" i="4"/>
  <c r="C246" i="4" s="1"/>
  <c r="E246" i="4" s="1"/>
  <c r="AD245" i="4"/>
  <c r="AE245" i="4" s="1"/>
  <c r="AF245" i="4"/>
  <c r="K246" i="4"/>
  <c r="T245" i="4"/>
  <c r="AH245" i="4" l="1"/>
  <c r="D246" i="4" s="1"/>
  <c r="L246" i="4" s="1"/>
  <c r="U246" i="4" s="1"/>
  <c r="V246" i="4" s="1"/>
  <c r="B246" i="4"/>
  <c r="I246" i="4" s="1"/>
  <c r="AL246" i="4"/>
  <c r="AK246" i="4"/>
  <c r="O247" i="4"/>
  <c r="Y246" i="4" l="1"/>
  <c r="M246" i="4"/>
  <c r="P246" i="4" s="1"/>
  <c r="W246" i="4"/>
  <c r="F246" i="4"/>
  <c r="Z246" i="4"/>
  <c r="R246" i="4"/>
  <c r="N246" i="4" l="1"/>
  <c r="X246" i="4"/>
  <c r="AA246" i="4" s="1"/>
  <c r="AB246" i="4" s="1"/>
  <c r="Q246" i="4" l="1"/>
  <c r="S246" i="4" s="1"/>
  <c r="T246" i="4" s="1"/>
  <c r="G246" i="4"/>
  <c r="H247" i="4"/>
  <c r="AC246" i="4"/>
  <c r="K247" i="4" l="1"/>
  <c r="AG246" i="4"/>
  <c r="C247" i="4" s="1"/>
  <c r="E247" i="4" s="1"/>
  <c r="F247" i="4" s="1"/>
  <c r="AF246" i="4"/>
  <c r="AI246" i="4"/>
  <c r="AJ246" i="4" s="1"/>
  <c r="AD246" i="4"/>
  <c r="AE246" i="4" s="1"/>
  <c r="B247" i="4" l="1"/>
  <c r="AH246" i="4"/>
  <c r="D247" i="4" s="1"/>
  <c r="L247" i="4" s="1"/>
  <c r="U247" i="4" s="1"/>
  <c r="V247" i="4" s="1"/>
  <c r="Y247" i="4" s="1"/>
  <c r="AK247" i="4"/>
  <c r="AL247" i="4"/>
  <c r="O248" i="4"/>
  <c r="Z247" i="4"/>
  <c r="W247" i="4" l="1"/>
  <c r="X247" i="4" s="1"/>
  <c r="M247" i="4"/>
  <c r="I247" i="4"/>
  <c r="AA247" i="4"/>
  <c r="AB247" i="4" s="1"/>
  <c r="N247" i="4" l="1"/>
  <c r="P247" i="4"/>
  <c r="R247" i="4"/>
  <c r="Q247" i="4" l="1"/>
  <c r="S247" i="4" s="1"/>
  <c r="G247" i="4"/>
  <c r="H248" i="4"/>
  <c r="AC247" i="4"/>
  <c r="K248" i="4" l="1"/>
  <c r="AG247" i="4"/>
  <c r="C248" i="4" s="1"/>
  <c r="E248" i="4" s="1"/>
  <c r="F248" i="4" s="1"/>
  <c r="AF247" i="4"/>
  <c r="AD247" i="4"/>
  <c r="AE247" i="4" s="1"/>
  <c r="AI247" i="4"/>
  <c r="AJ247" i="4" s="1"/>
  <c r="T247" i="4"/>
  <c r="AK248" i="4" l="1"/>
  <c r="AL248" i="4"/>
  <c r="B248" i="4"/>
  <c r="AH247" i="4"/>
  <c r="D248" i="4" s="1"/>
  <c r="L248" i="4" s="1"/>
  <c r="U248" i="4" s="1"/>
  <c r="V248" i="4" s="1"/>
  <c r="Y248" i="4" s="1"/>
  <c r="O249" i="4"/>
  <c r="Z248" i="4"/>
  <c r="M248" i="4" l="1"/>
  <c r="W248" i="4"/>
  <c r="X248" i="4" s="1"/>
  <c r="AA248" i="4" s="1"/>
  <c r="AB248" i="4" s="1"/>
  <c r="I248" i="4"/>
  <c r="P248" i="4" l="1"/>
  <c r="N248" i="4"/>
  <c r="R248" i="4"/>
  <c r="G248" i="4" l="1"/>
  <c r="Q248" i="4"/>
  <c r="S248" i="4" s="1"/>
  <c r="H249" i="4"/>
  <c r="AC248" i="4"/>
  <c r="K249" i="4" l="1"/>
  <c r="AD248" i="4"/>
  <c r="AE248" i="4" s="1"/>
  <c r="AG248" i="4"/>
  <c r="C249" i="4" s="1"/>
  <c r="E249" i="4" s="1"/>
  <c r="F249" i="4" s="1"/>
  <c r="AF248" i="4"/>
  <c r="AI248" i="4"/>
  <c r="AJ248" i="4" s="1"/>
  <c r="T248" i="4"/>
  <c r="AK249" i="4" l="1"/>
  <c r="B249" i="4"/>
  <c r="AH248" i="4"/>
  <c r="D249" i="4" s="1"/>
  <c r="L249" i="4" s="1"/>
  <c r="U249" i="4" s="1"/>
  <c r="V249" i="4" s="1"/>
  <c r="Y249" i="4" s="1"/>
  <c r="AL249" i="4"/>
  <c r="O250" i="4"/>
  <c r="Z249" i="4"/>
  <c r="W249" i="4" l="1"/>
  <c r="X249" i="4" s="1"/>
  <c r="AA249" i="4" s="1"/>
  <c r="AB249" i="4" s="1"/>
  <c r="I249" i="4"/>
  <c r="M249" i="4"/>
  <c r="N249" i="4" l="1"/>
  <c r="P249" i="4"/>
  <c r="Q249" i="4"/>
  <c r="R249" i="4"/>
  <c r="G249" i="4" l="1"/>
  <c r="S249" i="4"/>
  <c r="H250" i="4"/>
  <c r="AC249" i="4"/>
  <c r="K250" i="4" l="1"/>
  <c r="AD249" i="4"/>
  <c r="AE249" i="4" s="1"/>
  <c r="AI249" i="4"/>
  <c r="AJ249" i="4" s="1"/>
  <c r="AG249" i="4"/>
  <c r="C250" i="4" s="1"/>
  <c r="E250" i="4" s="1"/>
  <c r="AF249" i="4"/>
  <c r="B250" i="4" s="1"/>
  <c r="T249" i="4"/>
  <c r="O251" i="4"/>
  <c r="I250" i="4" l="1"/>
  <c r="AH249" i="4"/>
  <c r="D250" i="4" s="1"/>
  <c r="AL250" i="4"/>
  <c r="AK250" i="4"/>
  <c r="F250" i="4"/>
  <c r="L250" i="4" l="1"/>
  <c r="U250" i="4" s="1"/>
  <c r="V250" i="4" s="1"/>
  <c r="W250" i="4" l="1"/>
  <c r="X250" i="4" s="1"/>
  <c r="Y250" i="4"/>
  <c r="M250" i="4"/>
  <c r="Z250" i="4"/>
  <c r="AA250" i="4" l="1"/>
  <c r="AB250" i="4" s="1"/>
  <c r="P250" i="4"/>
  <c r="N250" i="4"/>
  <c r="R250" i="4"/>
  <c r="G250" i="4" l="1"/>
  <c r="Q250" i="4"/>
  <c r="S250" i="4" s="1"/>
  <c r="AC250" i="4"/>
  <c r="H251" i="4"/>
  <c r="K251" i="4" l="1"/>
  <c r="AF250" i="4"/>
  <c r="AD250" i="4"/>
  <c r="AE250" i="4" s="1"/>
  <c r="AG250" i="4"/>
  <c r="C251" i="4" s="1"/>
  <c r="E251" i="4" s="1"/>
  <c r="F251" i="4" s="1"/>
  <c r="AI250" i="4"/>
  <c r="AJ250" i="4" s="1"/>
  <c r="T250" i="4"/>
  <c r="AH250" i="4" l="1"/>
  <c r="D251" i="4" s="1"/>
  <c r="L251" i="4" s="1"/>
  <c r="B251" i="4"/>
  <c r="I251" i="4" s="1"/>
  <c r="AK251" i="4"/>
  <c r="AL251" i="4"/>
  <c r="O252" i="4"/>
  <c r="U251" i="4" l="1"/>
  <c r="V251" i="4" s="1"/>
  <c r="M251" i="4"/>
  <c r="W251" i="4" l="1"/>
  <c r="Y251" i="4"/>
  <c r="X251" i="4"/>
  <c r="N251" i="4"/>
  <c r="Q251" i="4" s="1"/>
  <c r="P251" i="4"/>
  <c r="R251" i="4"/>
  <c r="Z251" i="4"/>
  <c r="S251" i="4" l="1"/>
  <c r="G251" i="4"/>
  <c r="AA251" i="4"/>
  <c r="AB251" i="4" s="1"/>
  <c r="H252" i="4"/>
  <c r="AC251" i="4"/>
  <c r="K252" i="4" l="1"/>
  <c r="AD251" i="4"/>
  <c r="AE251" i="4" s="1"/>
  <c r="AF251" i="4"/>
  <c r="AG251" i="4"/>
  <c r="C252" i="4" s="1"/>
  <c r="E252" i="4" s="1"/>
  <c r="F252" i="4" s="1"/>
  <c r="AI251" i="4"/>
  <c r="AJ251" i="4" s="1"/>
  <c r="T251" i="4"/>
  <c r="AL252" i="4" l="1"/>
  <c r="B252" i="4"/>
  <c r="AH251" i="4"/>
  <c r="D252" i="4" s="1"/>
  <c r="AK252" i="4"/>
  <c r="O253" i="4"/>
  <c r="I252" i="4" l="1"/>
  <c r="L252" i="4"/>
  <c r="U252" i="4" s="1"/>
  <c r="V252" i="4" s="1"/>
  <c r="M252" i="4"/>
  <c r="N252" i="4" l="1"/>
  <c r="P252" i="4"/>
  <c r="W252" i="4"/>
  <c r="X252" i="4" s="1"/>
  <c r="Y252" i="4"/>
  <c r="R252" i="4"/>
  <c r="Z252" i="4"/>
  <c r="AA252" i="4" l="1"/>
  <c r="AB252" i="4" s="1"/>
  <c r="Q252" i="4"/>
  <c r="S252" i="4" s="1"/>
  <c r="G252" i="4"/>
  <c r="H253" i="4"/>
  <c r="AC252" i="4"/>
  <c r="K253" i="4" l="1"/>
  <c r="AF252" i="4"/>
  <c r="AH252" i="4" s="1"/>
  <c r="D253" i="4" s="1"/>
  <c r="L253" i="4" s="1"/>
  <c r="AI252" i="4"/>
  <c r="AJ252" i="4" s="1"/>
  <c r="AD252" i="4"/>
  <c r="AE252" i="4" s="1"/>
  <c r="AG252" i="4"/>
  <c r="C253" i="4" s="1"/>
  <c r="E253" i="4" s="1"/>
  <c r="F253" i="4" s="1"/>
  <c r="T252" i="4"/>
  <c r="U253" i="4" l="1"/>
  <c r="V253" i="4" s="1"/>
  <c r="B253" i="4"/>
  <c r="Y253" i="4"/>
  <c r="M253" i="4"/>
  <c r="AK253" i="4"/>
  <c r="AL253" i="4"/>
  <c r="O254" i="4"/>
  <c r="Z253" i="4"/>
  <c r="I253" i="4" l="1"/>
  <c r="W253" i="4"/>
  <c r="X253" i="4" s="1"/>
  <c r="AA253" i="4" s="1"/>
  <c r="AB253" i="4" s="1"/>
  <c r="N253" i="4"/>
  <c r="Q253" i="4" s="1"/>
  <c r="P253" i="4"/>
  <c r="R253" i="4"/>
  <c r="S253" i="4" l="1"/>
  <c r="G253" i="4"/>
  <c r="AC253" i="4"/>
  <c r="H254" i="4"/>
  <c r="K254" i="4" l="1"/>
  <c r="AF253" i="4"/>
  <c r="B254" i="4" s="1"/>
  <c r="AD253" i="4"/>
  <c r="AE253" i="4" s="1"/>
  <c r="AI253" i="4"/>
  <c r="AJ253" i="4" s="1"/>
  <c r="AG253" i="4"/>
  <c r="C254" i="4" s="1"/>
  <c r="E254" i="4" s="1"/>
  <c r="F254" i="4" s="1"/>
  <c r="T253" i="4"/>
  <c r="O255" i="4"/>
  <c r="AK254" i="4" l="1"/>
  <c r="AL254" i="4"/>
  <c r="AH253" i="4"/>
  <c r="D254" i="4" s="1"/>
  <c r="I254" i="4"/>
  <c r="L254" i="4" l="1"/>
  <c r="U254" i="4" s="1"/>
  <c r="V254" i="4" s="1"/>
  <c r="M254" i="4" l="1"/>
  <c r="N254" i="4" s="1"/>
  <c r="Q254" i="4" s="1"/>
  <c r="P254" i="4"/>
  <c r="Y254" i="4"/>
  <c r="W254" i="4"/>
  <c r="X254" i="4" s="1"/>
  <c r="R254" i="4"/>
  <c r="Z254" i="4"/>
  <c r="AA254" i="4" l="1"/>
  <c r="AB254" i="4" s="1"/>
  <c r="S254" i="4"/>
  <c r="G254" i="4"/>
  <c r="H255" i="4"/>
  <c r="AC254" i="4"/>
  <c r="K255" i="4" l="1"/>
  <c r="AI254" i="4"/>
  <c r="AJ254" i="4" s="1"/>
  <c r="AF254" i="4"/>
  <c r="AD254" i="4"/>
  <c r="AE254" i="4" s="1"/>
  <c r="AG254" i="4"/>
  <c r="C255" i="4" s="1"/>
  <c r="E255" i="4" s="1"/>
  <c r="F255" i="4" s="1"/>
  <c r="T254" i="4"/>
  <c r="AL255" i="4" l="1"/>
  <c r="AK255" i="4"/>
  <c r="B255" i="4"/>
  <c r="AH254" i="4"/>
  <c r="D255" i="4" s="1"/>
  <c r="O256" i="4"/>
  <c r="L255" i="4" l="1"/>
  <c r="U255" i="4" s="1"/>
  <c r="V255" i="4" s="1"/>
  <c r="M255" i="4"/>
  <c r="I255" i="4"/>
  <c r="P255" i="4" l="1"/>
  <c r="N255" i="4"/>
  <c r="Q255" i="4" s="1"/>
  <c r="W255" i="4"/>
  <c r="X255" i="4" s="1"/>
  <c r="Y255" i="4"/>
  <c r="R255" i="4"/>
  <c r="Z255" i="4"/>
  <c r="AA255" i="4" l="1"/>
  <c r="AB255" i="4" s="1"/>
  <c r="G255" i="4"/>
  <c r="S255" i="4"/>
  <c r="H256" i="4"/>
  <c r="AC255" i="4"/>
  <c r="K256" i="4" l="1"/>
  <c r="AI255" i="4"/>
  <c r="AJ255" i="4" s="1"/>
  <c r="AD255" i="4"/>
  <c r="AE255" i="4" s="1"/>
  <c r="AG255" i="4"/>
  <c r="C256" i="4" s="1"/>
  <c r="E256" i="4" s="1"/>
  <c r="F256" i="4" s="1"/>
  <c r="AF255" i="4"/>
  <c r="T255" i="4"/>
  <c r="AH255" i="4" l="1"/>
  <c r="D256" i="4" s="1"/>
  <c r="L256" i="4" s="1"/>
  <c r="U256" i="4" s="1"/>
  <c r="V256" i="4" s="1"/>
  <c r="AL256" i="4"/>
  <c r="AK256" i="4"/>
  <c r="W256" i="4"/>
  <c r="B256" i="4"/>
  <c r="Y256" i="4" s="1"/>
  <c r="O257" i="4"/>
  <c r="Z256" i="4"/>
  <c r="M256" i="4" l="1"/>
  <c r="P256" i="4"/>
  <c r="N256" i="4"/>
  <c r="G256" i="4" s="1"/>
  <c r="I256" i="4"/>
  <c r="X256" i="4"/>
  <c r="AA256" i="4" s="1"/>
  <c r="AB256" i="4" s="1"/>
  <c r="R256" i="4"/>
  <c r="Q256" i="4" l="1"/>
  <c r="S256" i="4" s="1"/>
  <c r="AC256" i="4"/>
  <c r="H257" i="4"/>
  <c r="K257" i="4" l="1"/>
  <c r="AG256" i="4"/>
  <c r="C257" i="4" s="1"/>
  <c r="E257" i="4" s="1"/>
  <c r="F257" i="4" s="1"/>
  <c r="AI256" i="4"/>
  <c r="AJ256" i="4" s="1"/>
  <c r="AD256" i="4"/>
  <c r="AE256" i="4" s="1"/>
  <c r="AF256" i="4"/>
  <c r="B257" i="4" s="1"/>
  <c r="T256" i="4"/>
  <c r="O258" i="4"/>
  <c r="I257" i="4" l="1"/>
  <c r="AL257" i="4"/>
  <c r="AH256" i="4"/>
  <c r="D257" i="4" s="1"/>
  <c r="AK257" i="4"/>
  <c r="L257" i="4" l="1"/>
  <c r="U257" i="4" s="1"/>
  <c r="V257" i="4" s="1"/>
  <c r="M257" i="4" l="1"/>
  <c r="W257" i="4"/>
  <c r="X257" i="4" s="1"/>
  <c r="Y257" i="4"/>
  <c r="Z257" i="4"/>
  <c r="AA257" i="4" l="1"/>
  <c r="AB257" i="4" s="1"/>
  <c r="N257" i="4"/>
  <c r="Q257" i="4" s="1"/>
  <c r="P257" i="4"/>
  <c r="R257" i="4"/>
  <c r="S257" i="4" l="1"/>
  <c r="G257" i="4"/>
  <c r="T257" i="4"/>
  <c r="H258" i="4"/>
  <c r="AC257" i="4"/>
  <c r="K258" i="4" l="1"/>
  <c r="AF257" i="4"/>
  <c r="AI257" i="4"/>
  <c r="AJ257" i="4" s="1"/>
  <c r="AG257" i="4"/>
  <c r="C258" i="4" s="1"/>
  <c r="E258" i="4" s="1"/>
  <c r="F258" i="4" s="1"/>
  <c r="AD257" i="4"/>
  <c r="AE257" i="4" s="1"/>
  <c r="AK258" i="4" l="1"/>
  <c r="AL258" i="4"/>
  <c r="AH257" i="4"/>
  <c r="D258" i="4" s="1"/>
  <c r="B258" i="4"/>
  <c r="O259" i="4"/>
  <c r="L258" i="4" l="1"/>
  <c r="U258" i="4" s="1"/>
  <c r="V258" i="4" s="1"/>
  <c r="M258" i="4"/>
  <c r="I258" i="4"/>
  <c r="P258" i="4" l="1"/>
  <c r="N258" i="4"/>
  <c r="W258" i="4"/>
  <c r="X258" i="4" s="1"/>
  <c r="Y258" i="4"/>
  <c r="R258" i="4"/>
  <c r="Z258" i="4"/>
  <c r="AA258" i="4" l="1"/>
  <c r="AB258" i="4" s="1"/>
  <c r="Q258" i="4"/>
  <c r="S258" i="4" s="1"/>
  <c r="T258" i="4" s="1"/>
  <c r="G258" i="4"/>
  <c r="H259" i="4"/>
  <c r="AC258" i="4"/>
  <c r="AG258" i="4" l="1"/>
  <c r="C259" i="4" s="1"/>
  <c r="E259" i="4" s="1"/>
  <c r="F259" i="4" s="1"/>
  <c r="AD258" i="4"/>
  <c r="AE258" i="4" s="1"/>
  <c r="AI258" i="4"/>
  <c r="AJ258" i="4" s="1"/>
  <c r="AF258" i="4"/>
  <c r="K259" i="4"/>
  <c r="AK259" i="4" l="1"/>
  <c r="B259" i="4"/>
  <c r="AH258" i="4"/>
  <c r="D259" i="4" s="1"/>
  <c r="AL259" i="4"/>
  <c r="O260" i="4"/>
  <c r="L259" i="4" l="1"/>
  <c r="U259" i="4" s="1"/>
  <c r="V259" i="4" s="1"/>
  <c r="I259" i="4"/>
  <c r="Y259" i="4" l="1"/>
  <c r="W259" i="4"/>
  <c r="X259" i="4" s="1"/>
  <c r="M259" i="4"/>
  <c r="Z259" i="4"/>
  <c r="N259" i="4" l="1"/>
  <c r="P259" i="4"/>
  <c r="AA259" i="4"/>
  <c r="AB259" i="4" s="1"/>
  <c r="R259" i="4"/>
  <c r="G259" i="4" l="1"/>
  <c r="Q259" i="4"/>
  <c r="S259" i="4" s="1"/>
  <c r="T259" i="4" s="1"/>
  <c r="H260" i="4"/>
  <c r="AC259" i="4"/>
  <c r="K260" i="4" l="1"/>
  <c r="AI259" i="4"/>
  <c r="AJ259" i="4" s="1"/>
  <c r="AF259" i="4"/>
  <c r="B260" i="4" s="1"/>
  <c r="AD259" i="4"/>
  <c r="AE259" i="4" s="1"/>
  <c r="AG259" i="4"/>
  <c r="C260" i="4" s="1"/>
  <c r="E260" i="4" s="1"/>
  <c r="F260" i="4" s="1"/>
  <c r="O261" i="4"/>
  <c r="I260" i="4" l="1"/>
  <c r="AK260" i="4"/>
  <c r="AH259" i="4"/>
  <c r="D260" i="4" s="1"/>
  <c r="AL260" i="4"/>
  <c r="L260" i="4" l="1"/>
  <c r="U260" i="4" s="1"/>
  <c r="V260" i="4" s="1"/>
  <c r="M260" i="4" l="1"/>
  <c r="N260" i="4"/>
  <c r="P260" i="4"/>
  <c r="W260" i="4"/>
  <c r="X260" i="4" s="1"/>
  <c r="Y260" i="4"/>
  <c r="R260" i="4"/>
  <c r="Z260" i="4"/>
  <c r="Q260" i="4" l="1"/>
  <c r="S260" i="4" s="1"/>
  <c r="G260" i="4"/>
  <c r="AA260" i="4"/>
  <c r="AB260" i="4" s="1"/>
  <c r="AC260" i="4"/>
  <c r="H261" i="4"/>
  <c r="K261" i="4" l="1"/>
  <c r="AD260" i="4"/>
  <c r="AE260" i="4" s="1"/>
  <c r="AI260" i="4"/>
  <c r="AJ260" i="4" s="1"/>
  <c r="AF260" i="4"/>
  <c r="AG260" i="4"/>
  <c r="C261" i="4" s="1"/>
  <c r="E261" i="4" s="1"/>
  <c r="F261" i="4" s="1"/>
  <c r="T260" i="4"/>
  <c r="AH260" i="4" l="1"/>
  <c r="D261" i="4" s="1"/>
  <c r="AL261" i="4"/>
  <c r="AK261" i="4"/>
  <c r="B261" i="4"/>
  <c r="O262" i="4"/>
  <c r="L261" i="4" l="1"/>
  <c r="U261" i="4" s="1"/>
  <c r="V261" i="4" s="1"/>
  <c r="I261" i="4"/>
  <c r="M261" i="4" l="1"/>
  <c r="P261" i="4"/>
  <c r="N261" i="4"/>
  <c r="Q261" i="4" s="1"/>
  <c r="Y261" i="4"/>
  <c r="W261" i="4"/>
  <c r="X261" i="4" s="1"/>
  <c r="R261" i="4"/>
  <c r="Z261" i="4"/>
  <c r="S261" i="4" l="1"/>
  <c r="G261" i="4"/>
  <c r="AA261" i="4"/>
  <c r="AB261" i="4" s="1"/>
  <c r="H262" i="4"/>
  <c r="AC261" i="4"/>
  <c r="K262" i="4" l="1"/>
  <c r="AI261" i="4"/>
  <c r="AJ261" i="4" s="1"/>
  <c r="AD261" i="4"/>
  <c r="AE261" i="4" s="1"/>
  <c r="AG261" i="4"/>
  <c r="C262" i="4" s="1"/>
  <c r="E262" i="4" s="1"/>
  <c r="F262" i="4" s="1"/>
  <c r="AF261" i="4"/>
  <c r="B262" i="4" s="1"/>
  <c r="T261" i="4"/>
  <c r="O263" i="4"/>
  <c r="I262" i="4" l="1"/>
  <c r="AK262" i="4"/>
  <c r="AL262" i="4"/>
  <c r="AH261" i="4"/>
  <c r="D262" i="4" s="1"/>
  <c r="L262" i="4" l="1"/>
  <c r="U262" i="4" s="1"/>
  <c r="V262" i="4" s="1"/>
  <c r="M262" i="4" l="1"/>
  <c r="P262" i="4" s="1"/>
  <c r="N262" i="4"/>
  <c r="W262" i="4"/>
  <c r="X262" i="4" s="1"/>
  <c r="Y262" i="4"/>
  <c r="Z262" i="4"/>
  <c r="R262" i="4"/>
  <c r="AA262" i="4" l="1"/>
  <c r="AB262" i="4" s="1"/>
  <c r="Q262" i="4"/>
  <c r="S262" i="4" s="1"/>
  <c r="T262" i="4" s="1"/>
  <c r="G262" i="4"/>
  <c r="AC262" i="4"/>
  <c r="H263" i="4"/>
  <c r="AD262" i="4" l="1"/>
  <c r="AE262" i="4" s="1"/>
  <c r="AF262" i="4"/>
  <c r="AI262" i="4"/>
  <c r="AJ262" i="4" s="1"/>
  <c r="AG262" i="4"/>
  <c r="C263" i="4" s="1"/>
  <c r="E263" i="4" s="1"/>
  <c r="F263" i="4" s="1"/>
  <c r="K263" i="4"/>
  <c r="B263" i="4"/>
  <c r="O264" i="4"/>
  <c r="AL263" i="4" l="1"/>
  <c r="AK263" i="4"/>
  <c r="AH262" i="4"/>
  <c r="D263" i="4" s="1"/>
  <c r="I263" i="4"/>
  <c r="L263" i="4" l="1"/>
  <c r="U263" i="4" s="1"/>
  <c r="V263" i="4" s="1"/>
  <c r="Y263" i="4" l="1"/>
  <c r="W263" i="4"/>
  <c r="X263" i="4" s="1"/>
  <c r="M263" i="4"/>
  <c r="Z263" i="4"/>
  <c r="N263" i="4" l="1"/>
  <c r="P263" i="4"/>
  <c r="AA263" i="4"/>
  <c r="AB263" i="4" s="1"/>
  <c r="R263" i="4"/>
  <c r="G263" i="4" l="1"/>
  <c r="Q263" i="4"/>
  <c r="S263" i="4" s="1"/>
  <c r="H264" i="4"/>
  <c r="AC263" i="4"/>
  <c r="K264" i="4" l="1"/>
  <c r="AI263" i="4"/>
  <c r="AJ263" i="4" s="1"/>
  <c r="AF263" i="4"/>
  <c r="AG263" i="4"/>
  <c r="C264" i="4" s="1"/>
  <c r="E264" i="4" s="1"/>
  <c r="F264" i="4" s="1"/>
  <c r="AD263" i="4"/>
  <c r="AE263" i="4" s="1"/>
  <c r="T263" i="4"/>
  <c r="AL264" i="4" l="1"/>
  <c r="AK264" i="4"/>
  <c r="AH263" i="4"/>
  <c r="D264" i="4" s="1"/>
  <c r="B264" i="4"/>
  <c r="O265" i="4"/>
  <c r="I264" i="4" l="1"/>
  <c r="L264" i="4"/>
  <c r="U264" i="4" s="1"/>
  <c r="V264" i="4" s="1"/>
  <c r="M264" i="4" l="1"/>
  <c r="W264" i="4"/>
  <c r="Y264" i="4"/>
  <c r="X264" i="4"/>
  <c r="Z264" i="4"/>
  <c r="AA264" i="4" l="1"/>
  <c r="AB264" i="4" s="1"/>
  <c r="N264" i="4"/>
  <c r="Q264" i="4" s="1"/>
  <c r="P264" i="4"/>
  <c r="R264" i="4"/>
  <c r="S264" i="4" l="1"/>
  <c r="G264" i="4"/>
  <c r="H265" i="4"/>
  <c r="AC264" i="4"/>
  <c r="K265" i="4" l="1"/>
  <c r="AI264" i="4"/>
  <c r="AJ264" i="4" s="1"/>
  <c r="AD264" i="4"/>
  <c r="AE264" i="4" s="1"/>
  <c r="AG264" i="4"/>
  <c r="C265" i="4" s="1"/>
  <c r="E265" i="4" s="1"/>
  <c r="F265" i="4" s="1"/>
  <c r="AF264" i="4"/>
  <c r="T264" i="4"/>
  <c r="AH264" i="4" l="1"/>
  <c r="D265" i="4" s="1"/>
  <c r="L265" i="4" s="1"/>
  <c r="U265" i="4" s="1"/>
  <c r="V265" i="4" s="1"/>
  <c r="AL265" i="4"/>
  <c r="B265" i="4"/>
  <c r="AK265" i="4"/>
  <c r="O266" i="4"/>
  <c r="Y265" i="4" l="1"/>
  <c r="M265" i="4"/>
  <c r="N265" i="4" s="1"/>
  <c r="G265" i="4" s="1"/>
  <c r="W265" i="4"/>
  <c r="X265" i="4" s="1"/>
  <c r="I265" i="4"/>
  <c r="P265" i="4"/>
  <c r="Z265" i="4"/>
  <c r="R265" i="4"/>
  <c r="AA265" i="4" l="1"/>
  <c r="AB265" i="4" s="1"/>
  <c r="Q265" i="4"/>
  <c r="S265" i="4" s="1"/>
  <c r="H266" i="4"/>
  <c r="AC265" i="4"/>
  <c r="K266" i="4" l="1"/>
  <c r="AD265" i="4"/>
  <c r="AE265" i="4" s="1"/>
  <c r="AI265" i="4"/>
  <c r="AJ265" i="4" s="1"/>
  <c r="AG265" i="4"/>
  <c r="C266" i="4" s="1"/>
  <c r="E266" i="4" s="1"/>
  <c r="F266" i="4" s="1"/>
  <c r="AF265" i="4"/>
  <c r="T265" i="4"/>
  <c r="AL266" i="4" l="1"/>
  <c r="B266" i="4"/>
  <c r="AH265" i="4"/>
  <c r="D266" i="4" s="1"/>
  <c r="AK266" i="4"/>
  <c r="O267" i="4"/>
  <c r="L266" i="4" l="1"/>
  <c r="U266" i="4" s="1"/>
  <c r="V266" i="4" s="1"/>
  <c r="I266" i="4"/>
  <c r="Y266" i="4" l="1"/>
  <c r="W266" i="4"/>
  <c r="X266" i="4" s="1"/>
  <c r="M266" i="4"/>
  <c r="Z266" i="4"/>
  <c r="P266" i="4" l="1"/>
  <c r="N266" i="4"/>
  <c r="Q266" i="4" s="1"/>
  <c r="AA266" i="4"/>
  <c r="AB266" i="4" s="1"/>
  <c r="R266" i="4"/>
  <c r="S266" i="4" l="1"/>
  <c r="G266" i="4"/>
  <c r="AC266" i="4"/>
  <c r="H267" i="4"/>
  <c r="K267" i="4" l="1"/>
  <c r="AI266" i="4"/>
  <c r="AJ266" i="4" s="1"/>
  <c r="AD266" i="4"/>
  <c r="AE266" i="4" s="1"/>
  <c r="AG266" i="4"/>
  <c r="C267" i="4" s="1"/>
  <c r="E267" i="4" s="1"/>
  <c r="F267" i="4" s="1"/>
  <c r="AF266" i="4"/>
  <c r="T266" i="4"/>
  <c r="AH266" i="4" l="1"/>
  <c r="D267" i="4" s="1"/>
  <c r="L267" i="4" s="1"/>
  <c r="U267" i="4" s="1"/>
  <c r="V267" i="4" s="1"/>
  <c r="AL267" i="4"/>
  <c r="AK267" i="4"/>
  <c r="B267" i="4"/>
  <c r="O268" i="4"/>
  <c r="Y267" i="4" l="1"/>
  <c r="M267" i="4"/>
  <c r="N267" i="4" s="1"/>
  <c r="G267" i="4" s="1"/>
  <c r="W267" i="4"/>
  <c r="X267" i="4" s="1"/>
  <c r="I267" i="4"/>
  <c r="Z267" i="4"/>
  <c r="AA267" i="4" l="1"/>
  <c r="AB267" i="4" s="1"/>
  <c r="P267" i="4"/>
  <c r="Q267" i="4"/>
  <c r="R267" i="4"/>
  <c r="S267" i="4" l="1"/>
  <c r="T267" i="4" s="1"/>
  <c r="H268" i="4"/>
  <c r="AC267" i="4"/>
  <c r="K268" i="4" l="1"/>
  <c r="AG267" i="4"/>
  <c r="C268" i="4" s="1"/>
  <c r="E268" i="4" s="1"/>
  <c r="F268" i="4" s="1"/>
  <c r="AF267" i="4"/>
  <c r="B268" i="4" s="1"/>
  <c r="AI267" i="4"/>
  <c r="AJ267" i="4" s="1"/>
  <c r="AD267" i="4"/>
  <c r="AE267" i="4" s="1"/>
  <c r="O269" i="4"/>
  <c r="AL268" i="4" l="1"/>
  <c r="AH267" i="4"/>
  <c r="D268" i="4" s="1"/>
  <c r="L268" i="4" s="1"/>
  <c r="U268" i="4" s="1"/>
  <c r="V268" i="4" s="1"/>
  <c r="AK268" i="4"/>
  <c r="I268" i="4"/>
  <c r="W268" i="4" l="1"/>
  <c r="X268" i="4" s="1"/>
  <c r="Y268" i="4"/>
  <c r="M268" i="4"/>
  <c r="Z268" i="4"/>
  <c r="P268" i="4" l="1"/>
  <c r="N268" i="4"/>
  <c r="Q268" i="4" s="1"/>
  <c r="AA268" i="4"/>
  <c r="AB268" i="4" s="1"/>
  <c r="R268" i="4"/>
  <c r="S268" i="4" l="1"/>
  <c r="G268" i="4"/>
  <c r="H269" i="4"/>
  <c r="AC268" i="4"/>
  <c r="K269" i="4" l="1"/>
  <c r="AI268" i="4"/>
  <c r="AJ268" i="4" s="1"/>
  <c r="AD268" i="4"/>
  <c r="AE268" i="4" s="1"/>
  <c r="AG268" i="4"/>
  <c r="C269" i="4" s="1"/>
  <c r="E269" i="4" s="1"/>
  <c r="F269" i="4" s="1"/>
  <c r="AF268" i="4"/>
  <c r="T268" i="4"/>
  <c r="AK269" i="4" l="1"/>
  <c r="B269" i="4"/>
  <c r="AH268" i="4"/>
  <c r="D269" i="4" s="1"/>
  <c r="AL269" i="4"/>
  <c r="O270" i="4"/>
  <c r="I269" i="4" l="1"/>
  <c r="L269" i="4"/>
  <c r="U269" i="4" s="1"/>
  <c r="V269" i="4" s="1"/>
  <c r="M269" i="4" l="1"/>
  <c r="Y269" i="4"/>
  <c r="W269" i="4"/>
  <c r="X269" i="4" s="1"/>
  <c r="Z269" i="4"/>
  <c r="N269" i="4" l="1"/>
  <c r="P269" i="4"/>
  <c r="AA269" i="4"/>
  <c r="AB269" i="4" s="1"/>
  <c r="R269" i="4"/>
  <c r="Q269" i="4" l="1"/>
  <c r="S269" i="4" s="1"/>
  <c r="G269" i="4"/>
  <c r="AC269" i="4"/>
  <c r="H270" i="4"/>
  <c r="K270" i="4" l="1"/>
  <c r="AD269" i="4"/>
  <c r="AE269" i="4" s="1"/>
  <c r="AI269" i="4"/>
  <c r="AJ269" i="4" s="1"/>
  <c r="AG269" i="4"/>
  <c r="C270" i="4" s="1"/>
  <c r="E270" i="4" s="1"/>
  <c r="F270" i="4" s="1"/>
  <c r="AF269" i="4"/>
  <c r="B270" i="4" s="1"/>
  <c r="T269" i="4"/>
  <c r="O271" i="4"/>
  <c r="AK270" i="4" l="1"/>
  <c r="AH269" i="4"/>
  <c r="D270" i="4" s="1"/>
  <c r="I270" i="4"/>
  <c r="AL270" i="4"/>
  <c r="L270" i="4" l="1"/>
  <c r="U270" i="4" s="1"/>
  <c r="V270" i="4" s="1"/>
  <c r="M270" i="4" l="1"/>
  <c r="P270" i="4"/>
  <c r="N270" i="4"/>
  <c r="Y270" i="4"/>
  <c r="W270" i="4"/>
  <c r="X270" i="4" s="1"/>
  <c r="R270" i="4"/>
  <c r="Z270" i="4"/>
  <c r="AA270" i="4" l="1"/>
  <c r="AB270" i="4" s="1"/>
  <c r="Q270" i="4"/>
  <c r="S270" i="4" s="1"/>
  <c r="G270" i="4"/>
  <c r="H271" i="4"/>
  <c r="AC270" i="4"/>
  <c r="K271" i="4" l="1"/>
  <c r="AI270" i="4"/>
  <c r="AJ270" i="4" s="1"/>
  <c r="AD270" i="4"/>
  <c r="AE270" i="4" s="1"/>
  <c r="AF270" i="4"/>
  <c r="B271" i="4" s="1"/>
  <c r="AG270" i="4"/>
  <c r="C271" i="4" s="1"/>
  <c r="E271" i="4" s="1"/>
  <c r="F271" i="4" s="1"/>
  <c r="T270" i="4"/>
  <c r="O272" i="4"/>
  <c r="AL271" i="4" l="1"/>
  <c r="AH270" i="4"/>
  <c r="D271" i="4" s="1"/>
  <c r="I271" i="4"/>
  <c r="AK271" i="4"/>
  <c r="L271" i="4" l="1"/>
  <c r="U271" i="4" s="1"/>
  <c r="V271" i="4" s="1"/>
  <c r="Y271" i="4" l="1"/>
  <c r="W271" i="4"/>
  <c r="X271" i="4" s="1"/>
  <c r="M271" i="4"/>
  <c r="Z271" i="4"/>
  <c r="N271" i="4" l="1"/>
  <c r="P271" i="4"/>
  <c r="Q271" i="4"/>
  <c r="AA271" i="4"/>
  <c r="AB271" i="4" s="1"/>
  <c r="R271" i="4"/>
  <c r="G271" i="4" l="1"/>
  <c r="S271" i="4"/>
  <c r="T271" i="4" s="1"/>
  <c r="AC271" i="4"/>
  <c r="H272" i="4"/>
  <c r="K272" i="4" l="1"/>
  <c r="AI271" i="4"/>
  <c r="AJ271" i="4" s="1"/>
  <c r="AF271" i="4"/>
  <c r="B272" i="4" s="1"/>
  <c r="AD271" i="4"/>
  <c r="AE271" i="4" s="1"/>
  <c r="AG271" i="4"/>
  <c r="C272" i="4" s="1"/>
  <c r="E272" i="4" s="1"/>
  <c r="F272" i="4" s="1"/>
  <c r="O273" i="4"/>
  <c r="AK272" i="4" l="1"/>
  <c r="I272" i="4"/>
  <c r="AH271" i="4"/>
  <c r="D272" i="4" s="1"/>
  <c r="AL272" i="4"/>
  <c r="L272" i="4" l="1"/>
  <c r="U272" i="4" s="1"/>
  <c r="V272" i="4" s="1"/>
  <c r="M272" i="4" l="1"/>
  <c r="P272" i="4" s="1"/>
  <c r="N272" i="4"/>
  <c r="W272" i="4"/>
  <c r="X272" i="4" s="1"/>
  <c r="Y272" i="4"/>
  <c r="Z272" i="4"/>
  <c r="R272" i="4"/>
  <c r="AA272" i="4" l="1"/>
  <c r="AB272" i="4" s="1"/>
  <c r="Q272" i="4"/>
  <c r="S272" i="4" s="1"/>
  <c r="T272" i="4" s="1"/>
  <c r="G272" i="4"/>
  <c r="AC272" i="4"/>
  <c r="H273" i="4"/>
  <c r="AD272" i="4" l="1"/>
  <c r="AE272" i="4" s="1"/>
  <c r="AI272" i="4"/>
  <c r="AJ272" i="4" s="1"/>
  <c r="AF272" i="4"/>
  <c r="B273" i="4" s="1"/>
  <c r="AG272" i="4"/>
  <c r="C273" i="4" s="1"/>
  <c r="E273" i="4" s="1"/>
  <c r="F273" i="4" s="1"/>
  <c r="K273" i="4"/>
  <c r="O274" i="4"/>
  <c r="I273" i="4" l="1"/>
  <c r="AL273" i="4"/>
  <c r="AH272" i="4"/>
  <c r="D273" i="4" s="1"/>
  <c r="L273" i="4" s="1"/>
  <c r="U273" i="4" s="1"/>
  <c r="V273" i="4" s="1"/>
  <c r="Y273" i="4" s="1"/>
  <c r="AK273" i="4"/>
  <c r="Z273" i="4"/>
  <c r="M273" i="4" l="1"/>
  <c r="W273" i="4"/>
  <c r="X273" i="4" s="1"/>
  <c r="AA273" i="4" s="1"/>
  <c r="AB273" i="4" s="1"/>
  <c r="P273" i="4"/>
  <c r="N273" i="4"/>
  <c r="Q273" i="4" s="1"/>
  <c r="R273" i="4"/>
  <c r="S273" i="4" l="1"/>
  <c r="G273" i="4"/>
  <c r="T273" i="4"/>
  <c r="H274" i="4"/>
  <c r="AC273" i="4"/>
  <c r="K274" i="4" l="1"/>
  <c r="AG273" i="4"/>
  <c r="C274" i="4" s="1"/>
  <c r="E274" i="4" s="1"/>
  <c r="F274" i="4" s="1"/>
  <c r="AF273" i="4"/>
  <c r="AI273" i="4"/>
  <c r="AJ273" i="4" s="1"/>
  <c r="AD273" i="4"/>
  <c r="AE273" i="4" s="1"/>
  <c r="AL274" i="4" l="1"/>
  <c r="AK274" i="4"/>
  <c r="B274" i="4"/>
  <c r="AH273" i="4"/>
  <c r="D274" i="4" s="1"/>
  <c r="O275" i="4"/>
  <c r="L274" i="4" l="1"/>
  <c r="U274" i="4" s="1"/>
  <c r="V274" i="4" s="1"/>
  <c r="I274" i="4"/>
  <c r="W274" i="4" l="1"/>
  <c r="X274" i="4" s="1"/>
  <c r="Y274" i="4"/>
  <c r="M274" i="4"/>
  <c r="Z274" i="4"/>
  <c r="N274" i="4" l="1"/>
  <c r="Q274" i="4" s="1"/>
  <c r="P274" i="4"/>
  <c r="AA274" i="4"/>
  <c r="AB274" i="4" s="1"/>
  <c r="R274" i="4"/>
  <c r="S274" i="4" l="1"/>
  <c r="G274" i="4"/>
  <c r="H275" i="4"/>
  <c r="AC274" i="4"/>
  <c r="K275" i="4" l="1"/>
  <c r="AD274" i="4"/>
  <c r="AE274" i="4" s="1"/>
  <c r="AI274" i="4"/>
  <c r="AJ274" i="4" s="1"/>
  <c r="AG274" i="4"/>
  <c r="C275" i="4" s="1"/>
  <c r="E275" i="4" s="1"/>
  <c r="F275" i="4" s="1"/>
  <c r="AF274" i="4"/>
  <c r="T274" i="4"/>
  <c r="AK275" i="4" l="1"/>
  <c r="B275" i="4"/>
  <c r="AH274" i="4"/>
  <c r="D275" i="4" s="1"/>
  <c r="AL275" i="4"/>
  <c r="O276" i="4"/>
  <c r="L275" i="4" l="1"/>
  <c r="U275" i="4" s="1"/>
  <c r="V275" i="4" s="1"/>
  <c r="I275" i="4"/>
  <c r="W275" i="4" l="1"/>
  <c r="X275" i="4" s="1"/>
  <c r="Y275" i="4"/>
  <c r="M275" i="4"/>
  <c r="Z275" i="4"/>
  <c r="P275" i="4" l="1"/>
  <c r="N275" i="4"/>
  <c r="AA275" i="4"/>
  <c r="AB275" i="4" s="1"/>
  <c r="R275" i="4"/>
  <c r="G275" i="4" l="1"/>
  <c r="Q275" i="4"/>
  <c r="S275" i="4" s="1"/>
  <c r="T275" i="4" s="1"/>
  <c r="AC275" i="4"/>
  <c r="H276" i="4"/>
  <c r="K276" i="4" l="1"/>
  <c r="AI275" i="4"/>
  <c r="AJ275" i="4" s="1"/>
  <c r="AD275" i="4"/>
  <c r="AE275" i="4" s="1"/>
  <c r="AG275" i="4"/>
  <c r="C276" i="4" s="1"/>
  <c r="E276" i="4" s="1"/>
  <c r="F276" i="4" s="1"/>
  <c r="AF275" i="4"/>
  <c r="AH275" i="4" l="1"/>
  <c r="D276" i="4" s="1"/>
  <c r="L276" i="4" s="1"/>
  <c r="U276" i="4" s="1"/>
  <c r="V276" i="4" s="1"/>
  <c r="AK276" i="4"/>
  <c r="B276" i="4"/>
  <c r="AL276" i="4"/>
  <c r="O277" i="4"/>
  <c r="M276" i="4" l="1"/>
  <c r="I276" i="4"/>
  <c r="Y276" i="4"/>
  <c r="W276" i="4"/>
  <c r="X276" i="4" s="1"/>
  <c r="P276" i="4"/>
  <c r="N276" i="4"/>
  <c r="G276" i="4" s="1"/>
  <c r="R276" i="4"/>
  <c r="Z276" i="4"/>
  <c r="Q276" i="4" l="1"/>
  <c r="AA276" i="4"/>
  <c r="AB276" i="4" s="1"/>
  <c r="S276" i="4"/>
  <c r="T276" i="4" s="1"/>
  <c r="H277" i="4"/>
  <c r="AC276" i="4"/>
  <c r="K277" i="4" l="1"/>
  <c r="AD276" i="4"/>
  <c r="AE276" i="4" s="1"/>
  <c r="AI276" i="4"/>
  <c r="AJ276" i="4" s="1"/>
  <c r="AG276" i="4"/>
  <c r="C277" i="4" s="1"/>
  <c r="E277" i="4" s="1"/>
  <c r="F277" i="4" s="1"/>
  <c r="AF276" i="4"/>
  <c r="B277" i="4" l="1"/>
  <c r="AH276" i="4"/>
  <c r="D277" i="4" s="1"/>
  <c r="AK277" i="4"/>
  <c r="AL277" i="4"/>
  <c r="O278" i="4"/>
  <c r="L277" i="4" l="1"/>
  <c r="U277" i="4" s="1"/>
  <c r="V277" i="4" s="1"/>
  <c r="I277" i="4"/>
  <c r="Y277" i="4" l="1"/>
  <c r="W277" i="4"/>
  <c r="X277" i="4" s="1"/>
  <c r="M277" i="4"/>
  <c r="Z277" i="4"/>
  <c r="P277" i="4" l="1"/>
  <c r="N277" i="4"/>
  <c r="AA277" i="4"/>
  <c r="AB277" i="4" s="1"/>
  <c r="R277" i="4"/>
  <c r="Q277" i="4" l="1"/>
  <c r="S277" i="4" s="1"/>
  <c r="G277" i="4"/>
  <c r="AC277" i="4"/>
  <c r="H278" i="4"/>
  <c r="K278" i="4" l="1"/>
  <c r="AD277" i="4"/>
  <c r="AE277" i="4" s="1"/>
  <c r="AI277" i="4"/>
  <c r="AJ277" i="4" s="1"/>
  <c r="AG277" i="4"/>
  <c r="C278" i="4" s="1"/>
  <c r="E278" i="4" s="1"/>
  <c r="F278" i="4" s="1"/>
  <c r="AF277" i="4"/>
  <c r="B278" i="4" s="1"/>
  <c r="T277" i="4"/>
  <c r="O279" i="4"/>
  <c r="AK278" i="4" l="1"/>
  <c r="AH277" i="4"/>
  <c r="D278" i="4" s="1"/>
  <c r="I278" i="4"/>
  <c r="AL278" i="4"/>
  <c r="L278" i="4" l="1"/>
  <c r="U278" i="4" s="1"/>
  <c r="V278" i="4" s="1"/>
  <c r="M278" i="4" l="1"/>
  <c r="P278" i="4" s="1"/>
  <c r="N278" i="4"/>
  <c r="W278" i="4"/>
  <c r="X278" i="4" s="1"/>
  <c r="Y278" i="4"/>
  <c r="Z278" i="4"/>
  <c r="R278" i="4"/>
  <c r="AA278" i="4" l="1"/>
  <c r="AB278" i="4" s="1"/>
  <c r="G278" i="4"/>
  <c r="Q278" i="4"/>
  <c r="S278" i="4" s="1"/>
  <c r="H279" i="4"/>
  <c r="AC278" i="4"/>
  <c r="K279" i="4" l="1"/>
  <c r="AI278" i="4"/>
  <c r="AJ278" i="4" s="1"/>
  <c r="AD278" i="4"/>
  <c r="AE278" i="4" s="1"/>
  <c r="AF278" i="4"/>
  <c r="AH278" i="4" s="1"/>
  <c r="D279" i="4" s="1"/>
  <c r="L279" i="4" s="1"/>
  <c r="U279" i="4" s="1"/>
  <c r="V279" i="4" s="1"/>
  <c r="AG278" i="4"/>
  <c r="C279" i="4" s="1"/>
  <c r="E279" i="4" s="1"/>
  <c r="F279" i="4" s="1"/>
  <c r="T278" i="4"/>
  <c r="AK279" i="4" l="1"/>
  <c r="M279" i="4"/>
  <c r="AL279" i="4"/>
  <c r="B279" i="4"/>
  <c r="Y279" i="4" s="1"/>
  <c r="O280" i="4"/>
  <c r="Z279" i="4"/>
  <c r="I279" i="4" l="1"/>
  <c r="N279" i="4"/>
  <c r="P279" i="4"/>
  <c r="W279" i="4"/>
  <c r="X279" i="4" s="1"/>
  <c r="AA279" i="4" s="1"/>
  <c r="AB279" i="4" s="1"/>
  <c r="R279" i="4"/>
  <c r="G279" i="4" l="1"/>
  <c r="Q279" i="4"/>
  <c r="S279" i="4" s="1"/>
  <c r="H280" i="4"/>
  <c r="AC279" i="4"/>
  <c r="K280" i="4" l="1"/>
  <c r="AI279" i="4"/>
  <c r="AJ279" i="4" s="1"/>
  <c r="AD279" i="4"/>
  <c r="AE279" i="4" s="1"/>
  <c r="AG279" i="4"/>
  <c r="C280" i="4" s="1"/>
  <c r="E280" i="4" s="1"/>
  <c r="F280" i="4" s="1"/>
  <c r="AF279" i="4"/>
  <c r="T279" i="4"/>
  <c r="B280" i="4" l="1"/>
  <c r="AH279" i="4"/>
  <c r="D280" i="4" s="1"/>
  <c r="AK280" i="4"/>
  <c r="AL280" i="4"/>
  <c r="O281" i="4"/>
  <c r="L280" i="4" l="1"/>
  <c r="U280" i="4" s="1"/>
  <c r="V280" i="4" s="1"/>
  <c r="I280" i="4"/>
  <c r="M280" i="4" l="1"/>
  <c r="P280" i="4" s="1"/>
  <c r="Y280" i="4"/>
  <c r="W280" i="4"/>
  <c r="X280" i="4" s="1"/>
  <c r="Z280" i="4"/>
  <c r="R280" i="4"/>
  <c r="N280" i="4" l="1"/>
  <c r="Q280" i="4" s="1"/>
  <c r="S280" i="4" s="1"/>
  <c r="G280" i="4"/>
  <c r="AA280" i="4"/>
  <c r="AB280" i="4" s="1"/>
  <c r="H281" i="4"/>
  <c r="AC280" i="4"/>
  <c r="K281" i="4" l="1"/>
  <c r="AD280" i="4"/>
  <c r="AE280" i="4" s="1"/>
  <c r="AI280" i="4"/>
  <c r="AJ280" i="4" s="1"/>
  <c r="AG280" i="4"/>
  <c r="C281" i="4" s="1"/>
  <c r="E281" i="4" s="1"/>
  <c r="F281" i="4" s="1"/>
  <c r="AF280" i="4"/>
  <c r="B281" i="4" s="1"/>
  <c r="T280" i="4"/>
  <c r="O282" i="4"/>
  <c r="AK281" i="4" l="1"/>
  <c r="AH280" i="4"/>
  <c r="D281" i="4" s="1"/>
  <c r="I281" i="4"/>
  <c r="AL281" i="4"/>
  <c r="L281" i="4" l="1"/>
  <c r="U281" i="4" s="1"/>
  <c r="V281" i="4" s="1"/>
  <c r="M281" i="4" l="1"/>
  <c r="Y281" i="4"/>
  <c r="W281" i="4"/>
  <c r="X281" i="4" s="1"/>
  <c r="Z281" i="4"/>
  <c r="N281" i="4" l="1"/>
  <c r="P281" i="4"/>
  <c r="AA281" i="4"/>
  <c r="AB281" i="4" s="1"/>
  <c r="R281" i="4"/>
  <c r="G281" i="4" l="1"/>
  <c r="Q281" i="4"/>
  <c r="S281" i="4" s="1"/>
  <c r="AC281" i="4"/>
  <c r="H282" i="4"/>
  <c r="K282" i="4" l="1"/>
  <c r="AI281" i="4"/>
  <c r="AJ281" i="4" s="1"/>
  <c r="AD281" i="4"/>
  <c r="AE281" i="4" s="1"/>
  <c r="AG281" i="4"/>
  <c r="C282" i="4" s="1"/>
  <c r="E282" i="4" s="1"/>
  <c r="F282" i="4" s="1"/>
  <c r="AF281" i="4"/>
  <c r="T281" i="4"/>
  <c r="AH281" i="4" l="1"/>
  <c r="D282" i="4" s="1"/>
  <c r="B282" i="4"/>
  <c r="AL282" i="4"/>
  <c r="AK282" i="4"/>
  <c r="O283" i="4"/>
  <c r="I282" i="4" l="1"/>
  <c r="L282" i="4"/>
  <c r="U282" i="4" s="1"/>
  <c r="V282" i="4" s="1"/>
  <c r="M282" i="4" l="1"/>
  <c r="Y282" i="4"/>
  <c r="W282" i="4"/>
  <c r="X282" i="4" s="1"/>
  <c r="N282" i="4"/>
  <c r="Q282" i="4" s="1"/>
  <c r="P282" i="4"/>
  <c r="Z282" i="4"/>
  <c r="R282" i="4"/>
  <c r="S282" i="4" l="1"/>
  <c r="G282" i="4"/>
  <c r="AA282" i="4"/>
  <c r="AB282" i="4" s="1"/>
  <c r="H283" i="4"/>
  <c r="AC282" i="4"/>
  <c r="K283" i="4" l="1"/>
  <c r="AI282" i="4"/>
  <c r="AJ282" i="4" s="1"/>
  <c r="AD282" i="4"/>
  <c r="AE282" i="4" s="1"/>
  <c r="AG282" i="4"/>
  <c r="C283" i="4" s="1"/>
  <c r="E283" i="4" s="1"/>
  <c r="F283" i="4" s="1"/>
  <c r="AF282" i="4"/>
  <c r="T282" i="4"/>
  <c r="AH282" i="4" l="1"/>
  <c r="D283" i="4" s="1"/>
  <c r="L283" i="4" s="1"/>
  <c r="U283" i="4" s="1"/>
  <c r="V283" i="4" s="1"/>
  <c r="AL283" i="4"/>
  <c r="B283" i="4"/>
  <c r="AK283" i="4"/>
  <c r="O284" i="4"/>
  <c r="Y283" i="4" l="1"/>
  <c r="M283" i="4"/>
  <c r="N283" i="4" s="1"/>
  <c r="W283" i="4"/>
  <c r="X283" i="4" s="1"/>
  <c r="I283" i="4"/>
  <c r="Z283" i="4"/>
  <c r="P283" i="4" l="1"/>
  <c r="AA283" i="4"/>
  <c r="AB283" i="4" s="1"/>
  <c r="Q283" i="4"/>
  <c r="G283" i="4"/>
  <c r="R283" i="4"/>
  <c r="S283" i="4" l="1"/>
  <c r="AC283" i="4"/>
  <c r="H284" i="4"/>
  <c r="K284" i="4" l="1"/>
  <c r="AG283" i="4"/>
  <c r="C284" i="4" s="1"/>
  <c r="E284" i="4" s="1"/>
  <c r="F284" i="4" s="1"/>
  <c r="AF283" i="4"/>
  <c r="B284" i="4" s="1"/>
  <c r="AI283" i="4"/>
  <c r="AJ283" i="4" s="1"/>
  <c r="AD283" i="4"/>
  <c r="AE283" i="4" s="1"/>
  <c r="T283" i="4"/>
  <c r="AH283" i="4"/>
  <c r="D284" i="4" s="1"/>
  <c r="L284" i="4" s="1"/>
  <c r="U284" i="4" s="1"/>
  <c r="V284" i="4" s="1"/>
  <c r="O285" i="4"/>
  <c r="AL284" i="4" l="1"/>
  <c r="AK284" i="4"/>
  <c r="M284" i="4"/>
  <c r="N284" i="4" s="1"/>
  <c r="G284" i="4" s="1"/>
  <c r="I284" i="4"/>
  <c r="Y284" i="4"/>
  <c r="P284" i="4"/>
  <c r="W284" i="4"/>
  <c r="X284" i="4" s="1"/>
  <c r="Z284" i="4"/>
  <c r="R284" i="4"/>
  <c r="AA284" i="4" l="1"/>
  <c r="AB284" i="4" s="1"/>
  <c r="Q284" i="4"/>
  <c r="S284" i="4" s="1"/>
  <c r="T284" i="4" s="1"/>
  <c r="AC284" i="4"/>
  <c r="H285" i="4"/>
  <c r="AD284" i="4" l="1"/>
  <c r="AE284" i="4" s="1"/>
  <c r="AI284" i="4"/>
  <c r="AJ284" i="4" s="1"/>
  <c r="AG284" i="4"/>
  <c r="C285" i="4" s="1"/>
  <c r="E285" i="4" s="1"/>
  <c r="F285" i="4" s="1"/>
  <c r="AF284" i="4"/>
  <c r="B285" i="4" s="1"/>
  <c r="I285" i="4" s="1"/>
  <c r="K285" i="4"/>
  <c r="O286" i="4"/>
  <c r="AL285" i="4" l="1"/>
  <c r="AK285" i="4"/>
  <c r="AH284" i="4"/>
  <c r="D285" i="4" s="1"/>
  <c r="L285" i="4" l="1"/>
  <c r="U285" i="4" s="1"/>
  <c r="V285" i="4" s="1"/>
  <c r="M285" i="4" l="1"/>
  <c r="N285" i="4"/>
  <c r="Q285" i="4" s="1"/>
  <c r="P285" i="4"/>
  <c r="Y285" i="4"/>
  <c r="W285" i="4"/>
  <c r="X285" i="4"/>
  <c r="Z285" i="4"/>
  <c r="R285" i="4"/>
  <c r="S285" i="4" l="1"/>
  <c r="AA285" i="4"/>
  <c r="AB285" i="4" s="1"/>
  <c r="G285" i="4"/>
  <c r="H286" i="4"/>
  <c r="AC285" i="4"/>
  <c r="K286" i="4" l="1"/>
  <c r="AI285" i="4"/>
  <c r="AJ285" i="4" s="1"/>
  <c r="AD285" i="4"/>
  <c r="AE285" i="4" s="1"/>
  <c r="AF285" i="4"/>
  <c r="AG285" i="4"/>
  <c r="C286" i="4" s="1"/>
  <c r="E286" i="4" s="1"/>
  <c r="F286" i="4" s="1"/>
  <c r="T285" i="4"/>
  <c r="AL286" i="4" l="1"/>
  <c r="AH285" i="4"/>
  <c r="D286" i="4" s="1"/>
  <c r="AK286" i="4"/>
  <c r="B286" i="4"/>
  <c r="O287" i="4"/>
  <c r="I286" i="4" l="1"/>
  <c r="L286" i="4"/>
  <c r="U286" i="4" s="1"/>
  <c r="V286" i="4" s="1"/>
  <c r="W286" i="4" l="1"/>
  <c r="X286" i="4" s="1"/>
  <c r="Y286" i="4"/>
  <c r="M286" i="4"/>
  <c r="Z286" i="4"/>
  <c r="AA286" i="4" l="1"/>
  <c r="AB286" i="4" s="1"/>
  <c r="P286" i="4"/>
  <c r="N286" i="4"/>
  <c r="R286" i="4"/>
  <c r="Q286" i="4" l="1"/>
  <c r="S286" i="4" s="1"/>
  <c r="T286" i="4" s="1"/>
  <c r="G286" i="4"/>
  <c r="H287" i="4"/>
  <c r="AC286" i="4"/>
  <c r="K287" i="4" l="1"/>
  <c r="AD286" i="4"/>
  <c r="AE286" i="4" s="1"/>
  <c r="AI286" i="4"/>
  <c r="AJ286" i="4" s="1"/>
  <c r="AG286" i="4"/>
  <c r="C287" i="4" s="1"/>
  <c r="E287" i="4" s="1"/>
  <c r="F287" i="4" s="1"/>
  <c r="AF286" i="4"/>
  <c r="AK287" i="4" l="1"/>
  <c r="AL287" i="4"/>
  <c r="AH286" i="4"/>
  <c r="D287" i="4" s="1"/>
  <c r="B287" i="4"/>
  <c r="O288" i="4"/>
  <c r="L287" i="4" l="1"/>
  <c r="U287" i="4" s="1"/>
  <c r="V287" i="4" s="1"/>
  <c r="I287" i="4"/>
  <c r="M287" i="4" l="1"/>
  <c r="P287" i="4"/>
  <c r="N287" i="4"/>
  <c r="Y287" i="4"/>
  <c r="W287" i="4"/>
  <c r="X287" i="4" s="1"/>
  <c r="Z287" i="4"/>
  <c r="R287" i="4"/>
  <c r="AA287" i="4" l="1"/>
  <c r="AB287" i="4" s="1"/>
  <c r="G287" i="4"/>
  <c r="Q287" i="4"/>
  <c r="S287" i="4" s="1"/>
  <c r="AC287" i="4"/>
  <c r="H288" i="4"/>
  <c r="AD287" i="4" l="1"/>
  <c r="AE287" i="4" s="1"/>
  <c r="AI287" i="4"/>
  <c r="AJ287" i="4" s="1"/>
  <c r="AG287" i="4"/>
  <c r="C288" i="4" s="1"/>
  <c r="E288" i="4" s="1"/>
  <c r="F288" i="4" s="1"/>
  <c r="AF287" i="4"/>
  <c r="B288" i="4" s="1"/>
  <c r="K288" i="4"/>
  <c r="AL288" i="4"/>
  <c r="T287" i="4"/>
  <c r="O289" i="4"/>
  <c r="AK288" i="4" l="1"/>
  <c r="AH287" i="4"/>
  <c r="D288" i="4" s="1"/>
  <c r="I288" i="4"/>
  <c r="L288" i="4" l="1"/>
  <c r="U288" i="4" s="1"/>
  <c r="V288" i="4" s="1"/>
  <c r="M288" i="4"/>
  <c r="N288" i="4" l="1"/>
  <c r="P288" i="4"/>
  <c r="W288" i="4"/>
  <c r="X288" i="4" s="1"/>
  <c r="Y288" i="4"/>
  <c r="R288" i="4"/>
  <c r="Z288" i="4"/>
  <c r="AA288" i="4" l="1"/>
  <c r="AB288" i="4" s="1"/>
  <c r="G288" i="4"/>
  <c r="Q288" i="4"/>
  <c r="S288" i="4" s="1"/>
  <c r="AC288" i="4"/>
  <c r="H289" i="4"/>
  <c r="AF288" i="4" l="1"/>
  <c r="AD288" i="4"/>
  <c r="AE288" i="4" s="1"/>
  <c r="AI288" i="4"/>
  <c r="AJ288" i="4" s="1"/>
  <c r="AG288" i="4"/>
  <c r="C289" i="4" s="1"/>
  <c r="E289" i="4" s="1"/>
  <c r="F289" i="4" s="1"/>
  <c r="K289" i="4"/>
  <c r="T288" i="4"/>
  <c r="AK289" i="4" l="1"/>
  <c r="B289" i="4"/>
  <c r="AH288" i="4"/>
  <c r="D289" i="4" s="1"/>
  <c r="AL289" i="4"/>
  <c r="O290" i="4"/>
  <c r="L289" i="4" l="1"/>
  <c r="U289" i="4" s="1"/>
  <c r="V289" i="4" s="1"/>
  <c r="I289" i="4"/>
  <c r="M289" i="4" l="1"/>
  <c r="P289" i="4"/>
  <c r="N289" i="4"/>
  <c r="Q289" i="4" s="1"/>
  <c r="W289" i="4"/>
  <c r="X289" i="4" s="1"/>
  <c r="Y289" i="4"/>
  <c r="R289" i="4"/>
  <c r="Z289" i="4"/>
  <c r="S289" i="4" l="1"/>
  <c r="AA289" i="4"/>
  <c r="AB289" i="4" s="1"/>
  <c r="G289" i="4"/>
  <c r="H290" i="4"/>
  <c r="AC289" i="4"/>
  <c r="K290" i="4" l="1"/>
  <c r="AD289" i="4"/>
  <c r="AE289" i="4" s="1"/>
  <c r="AI289" i="4"/>
  <c r="AJ289" i="4" s="1"/>
  <c r="AG289" i="4"/>
  <c r="C290" i="4" s="1"/>
  <c r="E290" i="4" s="1"/>
  <c r="F290" i="4" s="1"/>
  <c r="AF289" i="4"/>
  <c r="T289" i="4"/>
  <c r="AH289" i="4" l="1"/>
  <c r="D290" i="4" s="1"/>
  <c r="L290" i="4" s="1"/>
  <c r="U290" i="4" s="1"/>
  <c r="V290" i="4" s="1"/>
  <c r="AL290" i="4"/>
  <c r="B290" i="4"/>
  <c r="AK290" i="4"/>
  <c r="O291" i="4"/>
  <c r="W290" i="4" l="1"/>
  <c r="M290" i="4"/>
  <c r="N290" i="4" s="1"/>
  <c r="P290" i="4"/>
  <c r="I290" i="4"/>
  <c r="X290" i="4"/>
  <c r="Y290" i="4"/>
  <c r="R290" i="4"/>
  <c r="Z290" i="4"/>
  <c r="G290" i="4" l="1"/>
  <c r="AA290" i="4"/>
  <c r="AB290" i="4" s="1"/>
  <c r="Q290" i="4"/>
  <c r="S290" i="4" s="1"/>
  <c r="T290" i="4" s="1"/>
  <c r="H291" i="4"/>
  <c r="AC290" i="4"/>
  <c r="K291" i="4" l="1"/>
  <c r="AD290" i="4"/>
  <c r="AE290" i="4" s="1"/>
  <c r="AI290" i="4"/>
  <c r="AJ290" i="4" s="1"/>
  <c r="AG290" i="4"/>
  <c r="C291" i="4" s="1"/>
  <c r="E291" i="4" s="1"/>
  <c r="F291" i="4" s="1"/>
  <c r="AF290" i="4"/>
  <c r="AL291" i="4" l="1"/>
  <c r="B291" i="4"/>
  <c r="AH290" i="4"/>
  <c r="D291" i="4" s="1"/>
  <c r="AK291" i="4"/>
  <c r="O292" i="4"/>
  <c r="L291" i="4" l="1"/>
  <c r="U291" i="4" s="1"/>
  <c r="V291" i="4" s="1"/>
  <c r="I291" i="4"/>
  <c r="W291" i="4" l="1"/>
  <c r="X291" i="4" s="1"/>
  <c r="Y291" i="4"/>
  <c r="M291" i="4"/>
  <c r="Z291" i="4"/>
  <c r="AA291" i="4" l="1"/>
  <c r="AB291" i="4" s="1"/>
  <c r="N291" i="4"/>
  <c r="Q291" i="4" s="1"/>
  <c r="P291" i="4"/>
  <c r="R291" i="4"/>
  <c r="S291" i="4" l="1"/>
  <c r="G291" i="4"/>
  <c r="AC291" i="4"/>
  <c r="H292" i="4"/>
  <c r="K292" i="4" l="1"/>
  <c r="AI291" i="4"/>
  <c r="AJ291" i="4" s="1"/>
  <c r="AD291" i="4"/>
  <c r="AE291" i="4" s="1"/>
  <c r="AG291" i="4"/>
  <c r="C292" i="4" s="1"/>
  <c r="E292" i="4" s="1"/>
  <c r="F292" i="4" s="1"/>
  <c r="AF291" i="4"/>
  <c r="T291" i="4"/>
  <c r="AH291" i="4" l="1"/>
  <c r="D292" i="4" s="1"/>
  <c r="L292" i="4" s="1"/>
  <c r="U292" i="4" s="1"/>
  <c r="V292" i="4" s="1"/>
  <c r="AL292" i="4"/>
  <c r="B292" i="4"/>
  <c r="AK292" i="4"/>
  <c r="O293" i="4"/>
  <c r="M292" i="4" l="1"/>
  <c r="I292" i="4"/>
  <c r="W292" i="4"/>
  <c r="X292" i="4" s="1"/>
  <c r="N292" i="4"/>
  <c r="P292" i="4"/>
  <c r="Y292" i="4"/>
  <c r="Z292" i="4"/>
  <c r="R292" i="4"/>
  <c r="AA292" i="4" l="1"/>
  <c r="AB292" i="4" s="1"/>
  <c r="G292" i="4"/>
  <c r="Q292" i="4"/>
  <c r="S292" i="4" s="1"/>
  <c r="AC292" i="4"/>
  <c r="H293" i="4"/>
  <c r="AI292" i="4" l="1"/>
  <c r="AJ292" i="4" s="1"/>
  <c r="AD292" i="4"/>
  <c r="AE292" i="4" s="1"/>
  <c r="AG292" i="4"/>
  <c r="C293" i="4" s="1"/>
  <c r="E293" i="4" s="1"/>
  <c r="F293" i="4" s="1"/>
  <c r="AF292" i="4"/>
  <c r="AK293" i="4"/>
  <c r="K293" i="4"/>
  <c r="T292" i="4"/>
  <c r="AL293" i="4" l="1"/>
  <c r="B293" i="4"/>
  <c r="AH292" i="4"/>
  <c r="D293" i="4" s="1"/>
  <c r="O294" i="4"/>
  <c r="L293" i="4" l="1"/>
  <c r="U293" i="4" s="1"/>
  <c r="V293" i="4" s="1"/>
  <c r="I293" i="4"/>
  <c r="W293" i="4" l="1"/>
  <c r="X293" i="4" s="1"/>
  <c r="Y293" i="4"/>
  <c r="M293" i="4"/>
  <c r="Z293" i="4"/>
  <c r="AA293" i="4" l="1"/>
  <c r="AB293" i="4" s="1"/>
  <c r="P293" i="4"/>
  <c r="N293" i="4"/>
  <c r="Q293" i="4" s="1"/>
  <c r="R293" i="4"/>
  <c r="S293" i="4" l="1"/>
  <c r="G293" i="4"/>
  <c r="AC293" i="4"/>
  <c r="H294" i="4"/>
  <c r="K294" i="4" l="1"/>
  <c r="AI293" i="4"/>
  <c r="AJ293" i="4" s="1"/>
  <c r="AD293" i="4"/>
  <c r="AE293" i="4" s="1"/>
  <c r="AG293" i="4"/>
  <c r="C294" i="4" s="1"/>
  <c r="E294" i="4" s="1"/>
  <c r="F294" i="4" s="1"/>
  <c r="AF293" i="4"/>
  <c r="T293" i="4"/>
  <c r="AK294" i="4" l="1"/>
  <c r="B294" i="4"/>
  <c r="AH293" i="4"/>
  <c r="D294" i="4" s="1"/>
  <c r="AL294" i="4"/>
  <c r="O295" i="4"/>
  <c r="I294" i="4" l="1"/>
  <c r="L294" i="4"/>
  <c r="U294" i="4" s="1"/>
  <c r="V294" i="4" s="1"/>
  <c r="M294" i="4" l="1"/>
  <c r="W294" i="4"/>
  <c r="X294" i="4" s="1"/>
  <c r="Y294" i="4"/>
  <c r="Z294" i="4"/>
  <c r="AA294" i="4" l="1"/>
  <c r="AB294" i="4" s="1"/>
  <c r="N294" i="4"/>
  <c r="P294" i="4"/>
  <c r="R294" i="4"/>
  <c r="G294" i="4" l="1"/>
  <c r="Q294" i="4"/>
  <c r="S294" i="4" s="1"/>
  <c r="H295" i="4"/>
  <c r="AC294" i="4"/>
  <c r="K295" i="4" l="1"/>
  <c r="AD294" i="4"/>
  <c r="AE294" i="4" s="1"/>
  <c r="AI294" i="4"/>
  <c r="AJ294" i="4" s="1"/>
  <c r="AG294" i="4"/>
  <c r="C295" i="4" s="1"/>
  <c r="E295" i="4" s="1"/>
  <c r="F295" i="4" s="1"/>
  <c r="AF294" i="4"/>
  <c r="T294" i="4"/>
  <c r="AH294" i="4" l="1"/>
  <c r="D295" i="4" s="1"/>
  <c r="L295" i="4" s="1"/>
  <c r="U295" i="4" s="1"/>
  <c r="V295" i="4" s="1"/>
  <c r="AK295" i="4"/>
  <c r="AL295" i="4"/>
  <c r="B295" i="4"/>
  <c r="O296" i="4"/>
  <c r="M295" i="4" l="1"/>
  <c r="P295" i="4" s="1"/>
  <c r="N295" i="4"/>
  <c r="I295" i="4"/>
  <c r="W295" i="4"/>
  <c r="X295" i="4" s="1"/>
  <c r="Y295" i="4"/>
  <c r="R295" i="4"/>
  <c r="Z295" i="4"/>
  <c r="AA295" i="4" l="1"/>
  <c r="AB295" i="4" s="1"/>
  <c r="Q295" i="4"/>
  <c r="S295" i="4" s="1"/>
  <c r="T295" i="4" s="1"/>
  <c r="G295" i="4"/>
  <c r="H296" i="4"/>
  <c r="AC295" i="4"/>
  <c r="AD295" i="4" l="1"/>
  <c r="AE295" i="4" s="1"/>
  <c r="AI295" i="4"/>
  <c r="AJ295" i="4" s="1"/>
  <c r="AG295" i="4"/>
  <c r="C296" i="4" s="1"/>
  <c r="E296" i="4" s="1"/>
  <c r="F296" i="4" s="1"/>
  <c r="AF295" i="4"/>
  <c r="B296" i="4" s="1"/>
  <c r="K296" i="4"/>
  <c r="AK296" i="4"/>
  <c r="AL296" i="4"/>
  <c r="O297" i="4"/>
  <c r="AH295" i="4" l="1"/>
  <c r="D296" i="4" s="1"/>
  <c r="I296" i="4"/>
  <c r="L296" i="4" l="1"/>
  <c r="U296" i="4" s="1"/>
  <c r="V296" i="4" s="1"/>
  <c r="M296" i="4" l="1"/>
  <c r="P296" i="4" s="1"/>
  <c r="W296" i="4"/>
  <c r="X296" i="4" s="1"/>
  <c r="Y296" i="4"/>
  <c r="R296" i="4"/>
  <c r="Z296" i="4"/>
  <c r="N296" i="4" l="1"/>
  <c r="G296" i="4" s="1"/>
  <c r="AA296" i="4"/>
  <c r="AB296" i="4" s="1"/>
  <c r="Q296" i="4"/>
  <c r="S296" i="4" s="1"/>
  <c r="H297" i="4"/>
  <c r="AC296" i="4"/>
  <c r="K297" i="4" l="1"/>
  <c r="AD296" i="4"/>
  <c r="AE296" i="4" s="1"/>
  <c r="AG296" i="4"/>
  <c r="C297" i="4" s="1"/>
  <c r="E297" i="4" s="1"/>
  <c r="F297" i="4" s="1"/>
  <c r="AI296" i="4"/>
  <c r="AJ296" i="4" s="1"/>
  <c r="AF296" i="4"/>
  <c r="T296" i="4"/>
  <c r="AH296" i="4" l="1"/>
  <c r="D297" i="4" s="1"/>
  <c r="L297" i="4" s="1"/>
  <c r="U297" i="4" s="1"/>
  <c r="V297" i="4" s="1"/>
  <c r="AK297" i="4"/>
  <c r="B297" i="4"/>
  <c r="AL297" i="4"/>
  <c r="O298" i="4"/>
  <c r="M297" i="4" l="1"/>
  <c r="I297" i="4"/>
  <c r="Y297" i="4"/>
  <c r="P297" i="4"/>
  <c r="N297" i="4"/>
  <c r="W297" i="4"/>
  <c r="X297" i="4" s="1"/>
  <c r="Z297" i="4"/>
  <c r="R297" i="4"/>
  <c r="Q297" i="4" l="1"/>
  <c r="S297" i="4" s="1"/>
  <c r="G297" i="4"/>
  <c r="AA297" i="4"/>
  <c r="AB297" i="4" s="1"/>
  <c r="H298" i="4"/>
  <c r="AC297" i="4"/>
  <c r="K298" i="4" l="1"/>
  <c r="AD297" i="4"/>
  <c r="AE297" i="4" s="1"/>
  <c r="AI297" i="4"/>
  <c r="AJ297" i="4" s="1"/>
  <c r="AG297" i="4"/>
  <c r="C298" i="4" s="1"/>
  <c r="E298" i="4" s="1"/>
  <c r="F298" i="4" s="1"/>
  <c r="AF297" i="4"/>
  <c r="B298" i="4" s="1"/>
  <c r="T297" i="4"/>
  <c r="O299" i="4"/>
  <c r="AK298" i="4" l="1"/>
  <c r="AL298" i="4"/>
  <c r="AH297" i="4"/>
  <c r="D298" i="4" s="1"/>
  <c r="I298" i="4"/>
  <c r="L298" i="4" l="1"/>
  <c r="U298" i="4" s="1"/>
  <c r="V298" i="4" s="1"/>
  <c r="M298" i="4" l="1"/>
  <c r="N298" i="4"/>
  <c r="P298" i="4"/>
  <c r="W298" i="4"/>
  <c r="X298" i="4" s="1"/>
  <c r="Y298" i="4"/>
  <c r="Z298" i="4"/>
  <c r="R298" i="4"/>
  <c r="AA298" i="4" l="1"/>
  <c r="AB298" i="4" s="1"/>
  <c r="G298" i="4"/>
  <c r="Q298" i="4"/>
  <c r="S298" i="4" s="1"/>
  <c r="H299" i="4"/>
  <c r="AC298" i="4"/>
  <c r="K299" i="4" l="1"/>
  <c r="AI298" i="4"/>
  <c r="AJ298" i="4" s="1"/>
  <c r="AD298" i="4"/>
  <c r="AE298" i="4" s="1"/>
  <c r="AF298" i="4"/>
  <c r="AG298" i="4"/>
  <c r="C299" i="4" s="1"/>
  <c r="E299" i="4" s="1"/>
  <c r="F299" i="4" s="1"/>
  <c r="T298" i="4"/>
  <c r="AK299" i="4" l="1"/>
  <c r="B299" i="4"/>
  <c r="AH298" i="4"/>
  <c r="D299" i="4" s="1"/>
  <c r="AL299" i="4"/>
  <c r="O300" i="4"/>
  <c r="I299" i="4" l="1"/>
  <c r="L299" i="4"/>
  <c r="U299" i="4" s="1"/>
  <c r="V299" i="4" s="1"/>
  <c r="M299" i="4" l="1"/>
  <c r="W299" i="4"/>
  <c r="X299" i="4" s="1"/>
  <c r="Y299" i="4"/>
  <c r="N299" i="4"/>
  <c r="Q299" i="4" s="1"/>
  <c r="P299" i="4"/>
  <c r="Z299" i="4"/>
  <c r="R299" i="4"/>
  <c r="AA299" i="4" l="1"/>
  <c r="AB299" i="4" s="1"/>
  <c r="S299" i="4"/>
  <c r="G299" i="4"/>
  <c r="AC299" i="4"/>
  <c r="H300" i="4"/>
  <c r="AI299" i="4" l="1"/>
  <c r="AJ299" i="4" s="1"/>
  <c r="AD299" i="4"/>
  <c r="AE299" i="4" s="1"/>
  <c r="AG299" i="4"/>
  <c r="C300" i="4" s="1"/>
  <c r="E300" i="4" s="1"/>
  <c r="F300" i="4" s="1"/>
  <c r="AF299" i="4"/>
  <c r="B300" i="4" s="1"/>
  <c r="K300" i="4"/>
  <c r="T299" i="4"/>
  <c r="O301" i="4"/>
  <c r="AK300" i="4" l="1"/>
  <c r="I300" i="4"/>
  <c r="AH299" i="4"/>
  <c r="D300" i="4" s="1"/>
  <c r="AL300" i="4"/>
  <c r="L300" i="4" l="1"/>
  <c r="U300" i="4" s="1"/>
  <c r="V300" i="4" s="1"/>
  <c r="W300" i="4" l="1"/>
  <c r="X300" i="4" s="1"/>
  <c r="Y300" i="4"/>
  <c r="M300" i="4"/>
  <c r="Z300" i="4"/>
  <c r="AA300" i="4" l="1"/>
  <c r="AB300" i="4" s="1"/>
  <c r="P300" i="4"/>
  <c r="N300" i="4"/>
  <c r="R300" i="4"/>
  <c r="Q300" i="4" l="1"/>
  <c r="S300" i="4" s="1"/>
  <c r="G300" i="4"/>
  <c r="H301" i="4"/>
  <c r="AC300" i="4"/>
  <c r="K301" i="4" l="1"/>
  <c r="AI300" i="4"/>
  <c r="AJ300" i="4" s="1"/>
  <c r="AG300" i="4"/>
  <c r="C301" i="4" s="1"/>
  <c r="E301" i="4" s="1"/>
  <c r="F301" i="4" s="1"/>
  <c r="AD300" i="4"/>
  <c r="AE300" i="4" s="1"/>
  <c r="AF300" i="4"/>
  <c r="T300" i="4"/>
  <c r="AH300" i="4" l="1"/>
  <c r="D301" i="4" s="1"/>
  <c r="L301" i="4" s="1"/>
  <c r="U301" i="4" s="1"/>
  <c r="V301" i="4" s="1"/>
  <c r="AK301" i="4"/>
  <c r="B301" i="4"/>
  <c r="AL301" i="4"/>
  <c r="O302" i="4"/>
  <c r="M301" i="4" l="1"/>
  <c r="P301" i="4"/>
  <c r="N301" i="4"/>
  <c r="I301" i="4"/>
  <c r="W301" i="4"/>
  <c r="X301" i="4" s="1"/>
  <c r="Y301" i="4"/>
  <c r="Z301" i="4"/>
  <c r="R301" i="4"/>
  <c r="AA301" i="4" l="1"/>
  <c r="AB301" i="4" s="1"/>
  <c r="Q301" i="4"/>
  <c r="S301" i="4" s="1"/>
  <c r="T301" i="4" s="1"/>
  <c r="G301" i="4"/>
  <c r="AC301" i="4"/>
  <c r="H302" i="4"/>
  <c r="AI301" i="4" l="1"/>
  <c r="AJ301" i="4" s="1"/>
  <c r="AD301" i="4"/>
  <c r="AE301" i="4" s="1"/>
  <c r="AG301" i="4"/>
  <c r="C302" i="4" s="1"/>
  <c r="E302" i="4" s="1"/>
  <c r="F302" i="4" s="1"/>
  <c r="AF301" i="4"/>
  <c r="B302" i="4" s="1"/>
  <c r="I302" i="4" s="1"/>
  <c r="K302" i="4"/>
  <c r="O303" i="4"/>
  <c r="AL302" i="4" l="1"/>
  <c r="AK302" i="4"/>
  <c r="AH301" i="4"/>
  <c r="D302" i="4" s="1"/>
  <c r="L302" i="4" l="1"/>
  <c r="U302" i="4" s="1"/>
  <c r="V302" i="4" s="1"/>
  <c r="M302" i="4" l="1"/>
  <c r="P302" i="4"/>
  <c r="N302" i="4"/>
  <c r="W302" i="4"/>
  <c r="X302" i="4" s="1"/>
  <c r="Y302" i="4"/>
  <c r="R302" i="4"/>
  <c r="Z302" i="4"/>
  <c r="AA302" i="4" l="1"/>
  <c r="AB302" i="4" s="1"/>
  <c r="Q302" i="4"/>
  <c r="S302" i="4" s="1"/>
  <c r="G302" i="4"/>
  <c r="AC302" i="4"/>
  <c r="H303" i="4"/>
  <c r="AD302" i="4" l="1"/>
  <c r="AE302" i="4" s="1"/>
  <c r="AI302" i="4"/>
  <c r="AJ302" i="4" s="1"/>
  <c r="AF302" i="4"/>
  <c r="AG302" i="4"/>
  <c r="C303" i="4" s="1"/>
  <c r="E303" i="4" s="1"/>
  <c r="F303" i="4" s="1"/>
  <c r="K303" i="4"/>
  <c r="T302" i="4"/>
  <c r="AK303" i="4" l="1"/>
  <c r="AL303" i="4"/>
  <c r="B303" i="4"/>
  <c r="AH302" i="4"/>
  <c r="D303" i="4" s="1"/>
  <c r="O304" i="4"/>
  <c r="L303" i="4" l="1"/>
  <c r="U303" i="4" s="1"/>
  <c r="V303" i="4" s="1"/>
  <c r="I303" i="4"/>
  <c r="W303" i="4" l="1"/>
  <c r="X303" i="4" s="1"/>
  <c r="Y303" i="4"/>
  <c r="M303" i="4"/>
  <c r="Z303" i="4"/>
  <c r="N303" i="4" l="1"/>
  <c r="P303" i="4"/>
  <c r="AA303" i="4"/>
  <c r="AB303" i="4" s="1"/>
  <c r="R303" i="4"/>
  <c r="G303" i="4" l="1"/>
  <c r="Q303" i="4"/>
  <c r="S303" i="4" s="1"/>
  <c r="AC303" i="4"/>
  <c r="H304" i="4"/>
  <c r="K304" i="4" l="1"/>
  <c r="AD303" i="4"/>
  <c r="AE303" i="4" s="1"/>
  <c r="AI303" i="4"/>
  <c r="AJ303" i="4" s="1"/>
  <c r="AG303" i="4"/>
  <c r="C304" i="4" s="1"/>
  <c r="E304" i="4" s="1"/>
  <c r="F304" i="4" s="1"/>
  <c r="AF303" i="4"/>
  <c r="T303" i="4"/>
  <c r="AL304" i="4" l="1"/>
  <c r="AH303" i="4"/>
  <c r="D304" i="4" s="1"/>
  <c r="B304" i="4"/>
  <c r="AK304" i="4"/>
  <c r="O305" i="4"/>
  <c r="I304" i="4" l="1"/>
  <c r="L304" i="4"/>
  <c r="U304" i="4" s="1"/>
  <c r="V304" i="4" s="1"/>
  <c r="M304" i="4"/>
  <c r="Y304" i="4" l="1"/>
  <c r="W304" i="4"/>
  <c r="X304" i="4" s="1"/>
  <c r="N304" i="4"/>
  <c r="Q304" i="4" s="1"/>
  <c r="P304" i="4"/>
  <c r="Z304" i="4"/>
  <c r="R304" i="4"/>
  <c r="G304" i="4" l="1"/>
  <c r="S304" i="4"/>
  <c r="AA304" i="4"/>
  <c r="AB304" i="4" s="1"/>
  <c r="AC304" i="4"/>
  <c r="H305" i="4"/>
  <c r="AD304" i="4" l="1"/>
  <c r="AE304" i="4" s="1"/>
  <c r="AI304" i="4"/>
  <c r="AJ304" i="4" s="1"/>
  <c r="AG304" i="4"/>
  <c r="C305" i="4" s="1"/>
  <c r="E305" i="4" s="1"/>
  <c r="F305" i="4" s="1"/>
  <c r="AF304" i="4"/>
  <c r="B305" i="4" s="1"/>
  <c r="I305" i="4" s="1"/>
  <c r="K305" i="4"/>
  <c r="T304" i="4"/>
  <c r="O306" i="4"/>
  <c r="AL305" i="4" l="1"/>
  <c r="AK305" i="4"/>
  <c r="AH304" i="4"/>
  <c r="D305" i="4" s="1"/>
  <c r="L305" i="4" l="1"/>
  <c r="U305" i="4" s="1"/>
  <c r="V305" i="4" s="1"/>
  <c r="M305" i="4" l="1"/>
  <c r="P305" i="4"/>
  <c r="N305" i="4"/>
  <c r="Q305" i="4" s="1"/>
  <c r="Y305" i="4"/>
  <c r="W305" i="4"/>
  <c r="X305" i="4" s="1"/>
  <c r="Z305" i="4"/>
  <c r="R305" i="4"/>
  <c r="S305" i="4" l="1"/>
  <c r="AA305" i="4"/>
  <c r="AB305" i="4" s="1"/>
  <c r="G305" i="4"/>
  <c r="H306" i="4"/>
  <c r="AC305" i="4"/>
  <c r="K306" i="4" l="1"/>
  <c r="AI305" i="4"/>
  <c r="AJ305" i="4" s="1"/>
  <c r="AG305" i="4"/>
  <c r="C306" i="4" s="1"/>
  <c r="E306" i="4" s="1"/>
  <c r="F306" i="4" s="1"/>
  <c r="AD305" i="4"/>
  <c r="AE305" i="4" s="1"/>
  <c r="AF305" i="4"/>
  <c r="T305" i="4"/>
  <c r="AH305" i="4" l="1"/>
  <c r="D306" i="4" s="1"/>
  <c r="L306" i="4" s="1"/>
  <c r="U306" i="4" s="1"/>
  <c r="V306" i="4" s="1"/>
  <c r="AL306" i="4"/>
  <c r="B306" i="4"/>
  <c r="AK306" i="4"/>
  <c r="O307" i="4"/>
  <c r="M306" i="4" l="1"/>
  <c r="N306" i="4" s="1"/>
  <c r="P306" i="4"/>
  <c r="I306" i="4"/>
  <c r="Y306" i="4"/>
  <c r="W306" i="4"/>
  <c r="X306" i="4" s="1"/>
  <c r="Z306" i="4"/>
  <c r="R306" i="4"/>
  <c r="AA306" i="4" l="1"/>
  <c r="AB306" i="4" s="1"/>
  <c r="G306" i="4"/>
  <c r="Q306" i="4"/>
  <c r="S306" i="4" s="1"/>
  <c r="T306" i="4" s="1"/>
  <c r="H307" i="4"/>
  <c r="AC306" i="4"/>
  <c r="K307" i="4" l="1"/>
  <c r="AI306" i="4"/>
  <c r="AJ306" i="4" s="1"/>
  <c r="AD306" i="4"/>
  <c r="AE306" i="4" s="1"/>
  <c r="AG306" i="4"/>
  <c r="C307" i="4" s="1"/>
  <c r="E307" i="4" s="1"/>
  <c r="F307" i="4" s="1"/>
  <c r="AF306" i="4"/>
  <c r="AH306" i="4" l="1"/>
  <c r="D307" i="4" s="1"/>
  <c r="L307" i="4" s="1"/>
  <c r="U307" i="4" s="1"/>
  <c r="V307" i="4" s="1"/>
  <c r="AL307" i="4"/>
  <c r="AK307" i="4"/>
  <c r="B307" i="4"/>
  <c r="O308" i="4"/>
  <c r="M307" i="4" l="1"/>
  <c r="N307" i="4" s="1"/>
  <c r="P307" i="4"/>
  <c r="I307" i="4"/>
  <c r="Y307" i="4"/>
  <c r="W307" i="4"/>
  <c r="X307" i="4" s="1"/>
  <c r="R307" i="4"/>
  <c r="Z307" i="4"/>
  <c r="Q307" i="4" l="1"/>
  <c r="S307" i="4" s="1"/>
  <c r="AA307" i="4"/>
  <c r="AB307" i="4" s="1"/>
  <c r="G307" i="4"/>
  <c r="H308" i="4"/>
  <c r="AC307" i="4"/>
  <c r="K308" i="4" l="1"/>
  <c r="AD307" i="4"/>
  <c r="AE307" i="4" s="1"/>
  <c r="AI307" i="4"/>
  <c r="AJ307" i="4" s="1"/>
  <c r="AG307" i="4"/>
  <c r="C308" i="4" s="1"/>
  <c r="E308" i="4" s="1"/>
  <c r="F308" i="4" s="1"/>
  <c r="AF307" i="4"/>
  <c r="B308" i="4" s="1"/>
  <c r="T307" i="4"/>
  <c r="O309" i="4"/>
  <c r="AK308" i="4" l="1"/>
  <c r="AH307" i="4"/>
  <c r="D308" i="4" s="1"/>
  <c r="I308" i="4"/>
  <c r="AL308" i="4"/>
  <c r="L308" i="4" l="1"/>
  <c r="U308" i="4" s="1"/>
  <c r="V308" i="4" s="1"/>
  <c r="M308" i="4" l="1"/>
  <c r="P308" i="4"/>
  <c r="N308" i="4"/>
  <c r="Q308" i="4" s="1"/>
  <c r="W308" i="4"/>
  <c r="X308" i="4" s="1"/>
  <c r="Y308" i="4"/>
  <c r="R308" i="4"/>
  <c r="Z308" i="4"/>
  <c r="AA308" i="4" l="1"/>
  <c r="AB308" i="4" s="1"/>
  <c r="S308" i="4"/>
  <c r="G308" i="4"/>
  <c r="AC308" i="4"/>
  <c r="H309" i="4"/>
  <c r="AG308" i="4" l="1"/>
  <c r="C309" i="4" s="1"/>
  <c r="E309" i="4" s="1"/>
  <c r="F309" i="4" s="1"/>
  <c r="AI308" i="4"/>
  <c r="AJ308" i="4" s="1"/>
  <c r="AD308" i="4"/>
  <c r="AE308" i="4" s="1"/>
  <c r="AF308" i="4"/>
  <c r="B309" i="4" s="1"/>
  <c r="I309" i="4" s="1"/>
  <c r="K309" i="4"/>
  <c r="AK309" i="4"/>
  <c r="AL309" i="4"/>
  <c r="T308" i="4"/>
  <c r="O310" i="4"/>
  <c r="AH308" i="4" l="1"/>
  <c r="D309" i="4" s="1"/>
  <c r="L309" i="4" l="1"/>
  <c r="U309" i="4" s="1"/>
  <c r="V309" i="4" s="1"/>
  <c r="Y309" i="4" l="1"/>
  <c r="W309" i="4"/>
  <c r="X309" i="4" s="1"/>
  <c r="M309" i="4"/>
  <c r="Z309" i="4"/>
  <c r="P309" i="4" l="1"/>
  <c r="N309" i="4"/>
  <c r="AA309" i="4"/>
  <c r="AB309" i="4" s="1"/>
  <c r="R309" i="4"/>
  <c r="Q309" i="4" l="1"/>
  <c r="S309" i="4" s="1"/>
  <c r="G309" i="4"/>
  <c r="AC309" i="4"/>
  <c r="H310" i="4"/>
  <c r="K310" i="4" l="1"/>
  <c r="AI309" i="4"/>
  <c r="AJ309" i="4" s="1"/>
  <c r="AF309" i="4"/>
  <c r="AG309" i="4"/>
  <c r="C310" i="4" s="1"/>
  <c r="E310" i="4" s="1"/>
  <c r="F310" i="4" s="1"/>
  <c r="AD309" i="4"/>
  <c r="AE309" i="4" s="1"/>
  <c r="T309" i="4"/>
  <c r="AL310" i="4" l="1"/>
  <c r="AH309" i="4"/>
  <c r="D310" i="4" s="1"/>
  <c r="AK310" i="4"/>
  <c r="B310" i="4"/>
  <c r="O311" i="4"/>
  <c r="L310" i="4" l="1"/>
  <c r="U310" i="4" s="1"/>
  <c r="V310" i="4" s="1"/>
  <c r="I310" i="4"/>
  <c r="M310" i="4" l="1"/>
  <c r="N310" i="4"/>
  <c r="P310" i="4"/>
  <c r="Q310" i="4"/>
  <c r="Y310" i="4"/>
  <c r="W310" i="4"/>
  <c r="X310" i="4"/>
  <c r="Z310" i="4"/>
  <c r="R310" i="4"/>
  <c r="S310" i="4" l="1"/>
  <c r="AA310" i="4"/>
  <c r="AB310" i="4" s="1"/>
  <c r="T310" i="4"/>
  <c r="G310" i="4"/>
  <c r="H311" i="4"/>
  <c r="AC310" i="4"/>
  <c r="AI310" i="4" l="1"/>
  <c r="AJ310" i="4" s="1"/>
  <c r="AD310" i="4"/>
  <c r="AE310" i="4" s="1"/>
  <c r="AG310" i="4"/>
  <c r="C311" i="4" s="1"/>
  <c r="E311" i="4" s="1"/>
  <c r="F311" i="4" s="1"/>
  <c r="AF310" i="4"/>
  <c r="B311" i="4" s="1"/>
  <c r="K311" i="4"/>
  <c r="O312" i="4"/>
  <c r="I311" i="4" l="1"/>
  <c r="AL311" i="4"/>
  <c r="AH310" i="4"/>
  <c r="D311" i="4" s="1"/>
  <c r="AK311" i="4"/>
  <c r="L311" i="4" l="1"/>
  <c r="U311" i="4" s="1"/>
  <c r="V311" i="4" s="1"/>
  <c r="W311" i="4" l="1"/>
  <c r="Y311" i="4"/>
  <c r="X311" i="4"/>
  <c r="M311" i="4"/>
  <c r="Z311" i="4"/>
  <c r="AA311" i="4" l="1"/>
  <c r="AB311" i="4" s="1"/>
  <c r="N311" i="4"/>
  <c r="Q311" i="4" s="1"/>
  <c r="P311" i="4"/>
  <c r="R311" i="4"/>
  <c r="S311" i="4" l="1"/>
  <c r="G311" i="4"/>
  <c r="AC311" i="4"/>
  <c r="H312" i="4"/>
  <c r="K312" i="4" l="1"/>
  <c r="AD311" i="4"/>
  <c r="AE311" i="4" s="1"/>
  <c r="AI311" i="4"/>
  <c r="AJ311" i="4" s="1"/>
  <c r="AG311" i="4"/>
  <c r="C312" i="4" s="1"/>
  <c r="E312" i="4" s="1"/>
  <c r="F312" i="4" s="1"/>
  <c r="AF311" i="4"/>
  <c r="T311" i="4"/>
  <c r="AK312" i="4" l="1"/>
  <c r="B312" i="4"/>
  <c r="AH311" i="4"/>
  <c r="D312" i="4" s="1"/>
  <c r="AL312" i="4"/>
  <c r="O313" i="4"/>
  <c r="L312" i="4" l="1"/>
  <c r="U312" i="4" s="1"/>
  <c r="V312" i="4" s="1"/>
  <c r="I312" i="4"/>
  <c r="W312" i="4" l="1"/>
  <c r="X312" i="4" s="1"/>
  <c r="Y312" i="4"/>
  <c r="M312" i="4"/>
  <c r="Z312" i="4"/>
  <c r="AA312" i="4" l="1"/>
  <c r="AB312" i="4" s="1"/>
  <c r="N312" i="4"/>
  <c r="Q312" i="4" s="1"/>
  <c r="P312" i="4"/>
  <c r="R312" i="4"/>
  <c r="S312" i="4" l="1"/>
  <c r="G312" i="4"/>
  <c r="H313" i="4"/>
  <c r="AC312" i="4"/>
  <c r="K313" i="4" l="1"/>
  <c r="AD312" i="4"/>
  <c r="AE312" i="4" s="1"/>
  <c r="AI312" i="4"/>
  <c r="AJ312" i="4" s="1"/>
  <c r="AG312" i="4"/>
  <c r="C313" i="4" s="1"/>
  <c r="E313" i="4" s="1"/>
  <c r="F313" i="4" s="1"/>
  <c r="AF312" i="4"/>
  <c r="T312" i="4"/>
  <c r="AK313" i="4" l="1"/>
  <c r="AH312" i="4"/>
  <c r="D313" i="4" s="1"/>
  <c r="B313" i="4"/>
  <c r="AL313" i="4"/>
  <c r="O314" i="4"/>
  <c r="I313" i="4" l="1"/>
  <c r="L313" i="4"/>
  <c r="U313" i="4" s="1"/>
  <c r="V313" i="4" s="1"/>
  <c r="M313" i="4" l="1"/>
  <c r="Y313" i="4"/>
  <c r="W313" i="4"/>
  <c r="X313" i="4" s="1"/>
  <c r="Z313" i="4"/>
  <c r="AA313" i="4" l="1"/>
  <c r="AB313" i="4" s="1"/>
  <c r="P313" i="4"/>
  <c r="N313" i="4"/>
  <c r="Q313" i="4" s="1"/>
  <c r="R313" i="4"/>
  <c r="G313" i="4" l="1"/>
  <c r="S313" i="4"/>
  <c r="T313" i="4" s="1"/>
  <c r="H314" i="4"/>
  <c r="AC313" i="4"/>
  <c r="K314" i="4" l="1"/>
  <c r="AD313" i="4"/>
  <c r="AE313" i="4" s="1"/>
  <c r="AI313" i="4"/>
  <c r="AJ313" i="4" s="1"/>
  <c r="AG313" i="4"/>
  <c r="C314" i="4" s="1"/>
  <c r="E314" i="4" s="1"/>
  <c r="F314" i="4" s="1"/>
  <c r="AF313" i="4"/>
  <c r="AK314" i="4" l="1"/>
  <c r="AL314" i="4"/>
  <c r="B314" i="4"/>
  <c r="AH313" i="4"/>
  <c r="D314" i="4" s="1"/>
  <c r="O315" i="4"/>
  <c r="I314" i="4" l="1"/>
  <c r="L314" i="4"/>
  <c r="U314" i="4" s="1"/>
  <c r="V314" i="4" s="1"/>
  <c r="M314" i="4" l="1"/>
  <c r="P314" i="4" s="1"/>
  <c r="N314" i="4"/>
  <c r="Y314" i="4"/>
  <c r="W314" i="4"/>
  <c r="X314" i="4" s="1"/>
  <c r="R314" i="4"/>
  <c r="Z314" i="4"/>
  <c r="Q314" i="4" l="1"/>
  <c r="S314" i="4" s="1"/>
  <c r="G314" i="4"/>
  <c r="AA314" i="4"/>
  <c r="AB314" i="4" s="1"/>
  <c r="AC314" i="4"/>
  <c r="H315" i="4"/>
  <c r="AI314" i="4" l="1"/>
  <c r="AJ314" i="4" s="1"/>
  <c r="AD314" i="4"/>
  <c r="AE314" i="4" s="1"/>
  <c r="AG314" i="4"/>
  <c r="C315" i="4" s="1"/>
  <c r="E315" i="4" s="1"/>
  <c r="F315" i="4" s="1"/>
  <c r="AF314" i="4"/>
  <c r="B315" i="4" s="1"/>
  <c r="K315" i="4"/>
  <c r="T314" i="4"/>
  <c r="O316" i="4"/>
  <c r="AL315" i="4" l="1"/>
  <c r="AH314" i="4"/>
  <c r="D315" i="4" s="1"/>
  <c r="I315" i="4"/>
  <c r="AK315" i="4"/>
  <c r="L315" i="4" l="1"/>
  <c r="U315" i="4" s="1"/>
  <c r="V315" i="4" s="1"/>
  <c r="M315" i="4" l="1"/>
  <c r="Y315" i="4"/>
  <c r="W315" i="4"/>
  <c r="X315" i="4" s="1"/>
  <c r="Z315" i="4"/>
  <c r="AA315" i="4" l="1"/>
  <c r="AB315" i="4" s="1"/>
  <c r="P315" i="4"/>
  <c r="N315" i="4"/>
  <c r="R315" i="4"/>
  <c r="Q315" i="4" l="1"/>
  <c r="S315" i="4" s="1"/>
  <c r="G315" i="4"/>
  <c r="AC315" i="4"/>
  <c r="H316" i="4"/>
  <c r="K316" i="4" l="1"/>
  <c r="AI315" i="4"/>
  <c r="AJ315" i="4" s="1"/>
  <c r="AD315" i="4"/>
  <c r="AE315" i="4" s="1"/>
  <c r="AG315" i="4"/>
  <c r="C316" i="4" s="1"/>
  <c r="E316" i="4" s="1"/>
  <c r="F316" i="4" s="1"/>
  <c r="AF315" i="4"/>
  <c r="T315" i="4"/>
  <c r="AH315" i="4" l="1"/>
  <c r="D316" i="4" s="1"/>
  <c r="L316" i="4" s="1"/>
  <c r="U316" i="4" s="1"/>
  <c r="V316" i="4" s="1"/>
  <c r="AK316" i="4"/>
  <c r="B316" i="4"/>
  <c r="AL316" i="4"/>
  <c r="O317" i="4"/>
  <c r="Y316" i="4" l="1"/>
  <c r="M316" i="4"/>
  <c r="N316" i="4"/>
  <c r="P316" i="4"/>
  <c r="I316" i="4"/>
  <c r="W316" i="4"/>
  <c r="X316" i="4" s="1"/>
  <c r="R316" i="4"/>
  <c r="Z316" i="4"/>
  <c r="AA316" i="4" l="1"/>
  <c r="AB316" i="4" s="1"/>
  <c r="Q316" i="4"/>
  <c r="S316" i="4" s="1"/>
  <c r="G316" i="4"/>
  <c r="H317" i="4"/>
  <c r="AC316" i="4"/>
  <c r="K317" i="4" l="1"/>
  <c r="AD316" i="4"/>
  <c r="AE316" i="4" s="1"/>
  <c r="AI316" i="4"/>
  <c r="AJ316" i="4" s="1"/>
  <c r="AG316" i="4"/>
  <c r="C317" i="4" s="1"/>
  <c r="E317" i="4" s="1"/>
  <c r="F317" i="4" s="1"/>
  <c r="AF316" i="4"/>
  <c r="T316" i="4"/>
  <c r="AH316" i="4" l="1"/>
  <c r="D317" i="4" s="1"/>
  <c r="L317" i="4" s="1"/>
  <c r="U317" i="4" s="1"/>
  <c r="V317" i="4" s="1"/>
  <c r="B317" i="4"/>
  <c r="AL317" i="4"/>
  <c r="AK317" i="4"/>
  <c r="O318" i="4"/>
  <c r="Y317" i="4" l="1"/>
  <c r="M317" i="4"/>
  <c r="P317" i="4" s="1"/>
  <c r="N317" i="4"/>
  <c r="I317" i="4"/>
  <c r="W317" i="4"/>
  <c r="X317" i="4" s="1"/>
  <c r="Z317" i="4"/>
  <c r="R317" i="4"/>
  <c r="AA317" i="4" l="1"/>
  <c r="AB317" i="4" s="1"/>
  <c r="G317" i="4"/>
  <c r="Q317" i="4"/>
  <c r="S317" i="4" s="1"/>
  <c r="H318" i="4"/>
  <c r="AC317" i="4"/>
  <c r="K318" i="4" l="1"/>
  <c r="AI317" i="4"/>
  <c r="AJ317" i="4" s="1"/>
  <c r="AG317" i="4"/>
  <c r="C318" i="4" s="1"/>
  <c r="E318" i="4" s="1"/>
  <c r="F318" i="4" s="1"/>
  <c r="AD317" i="4"/>
  <c r="AE317" i="4" s="1"/>
  <c r="AF317" i="4"/>
  <c r="T317" i="4"/>
  <c r="AH317" i="4" l="1"/>
  <c r="D318" i="4" s="1"/>
  <c r="L318" i="4" s="1"/>
  <c r="U318" i="4" s="1"/>
  <c r="V318" i="4" s="1"/>
  <c r="W318" i="4" s="1"/>
  <c r="X318" i="4" s="1"/>
  <c r="B318" i="4"/>
  <c r="AK318" i="4"/>
  <c r="AL318" i="4"/>
  <c r="I318" i="4"/>
  <c r="O319" i="4"/>
  <c r="Y318" i="4" l="1"/>
  <c r="M318" i="4"/>
  <c r="P318" i="4" s="1"/>
  <c r="Z318" i="4"/>
  <c r="R318" i="4"/>
  <c r="N318" i="4" l="1"/>
  <c r="AA318" i="4"/>
  <c r="AB318" i="4" s="1"/>
  <c r="Q318" i="4"/>
  <c r="S318" i="4" s="1"/>
  <c r="G318" i="4"/>
  <c r="H319" i="4"/>
  <c r="AC318" i="4"/>
  <c r="K319" i="4" l="1"/>
  <c r="AI318" i="4"/>
  <c r="AJ318" i="4" s="1"/>
  <c r="AD318" i="4"/>
  <c r="AE318" i="4" s="1"/>
  <c r="AG318" i="4"/>
  <c r="C319" i="4" s="1"/>
  <c r="E319" i="4" s="1"/>
  <c r="F319" i="4" s="1"/>
  <c r="AF318" i="4"/>
  <c r="T318" i="4"/>
  <c r="AH318" i="4" l="1"/>
  <c r="D319" i="4" s="1"/>
  <c r="L319" i="4" s="1"/>
  <c r="U319" i="4" s="1"/>
  <c r="V319" i="4" s="1"/>
  <c r="AK319" i="4"/>
  <c r="AL319" i="4"/>
  <c r="B319" i="4"/>
  <c r="O320" i="4"/>
  <c r="M319" i="4" l="1"/>
  <c r="I319" i="4"/>
  <c r="P319" i="4"/>
  <c r="N319" i="4"/>
  <c r="G319" i="4" s="1"/>
  <c r="Y319" i="4"/>
  <c r="W319" i="4"/>
  <c r="X319" i="4" s="1"/>
  <c r="R319" i="4"/>
  <c r="Z319" i="4"/>
  <c r="Q319" i="4" l="1"/>
  <c r="S319" i="4" s="1"/>
  <c r="AA319" i="4"/>
  <c r="AB319" i="4" s="1"/>
  <c r="H320" i="4"/>
  <c r="AC319" i="4"/>
  <c r="K320" i="4" l="1"/>
  <c r="AI319" i="4"/>
  <c r="AJ319" i="4" s="1"/>
  <c r="AD319" i="4"/>
  <c r="AE319" i="4" s="1"/>
  <c r="AG319" i="4"/>
  <c r="C320" i="4" s="1"/>
  <c r="E320" i="4" s="1"/>
  <c r="F320" i="4" s="1"/>
  <c r="AF319" i="4"/>
  <c r="B320" i="4" s="1"/>
  <c r="T319" i="4"/>
  <c r="O321" i="4"/>
  <c r="AK320" i="4" l="1"/>
  <c r="AH319" i="4"/>
  <c r="D320" i="4" s="1"/>
  <c r="I320" i="4"/>
  <c r="AL320" i="4"/>
  <c r="L320" i="4" l="1"/>
  <c r="U320" i="4" s="1"/>
  <c r="V320" i="4" s="1"/>
  <c r="W320" i="4" l="1"/>
  <c r="X320" i="4" s="1"/>
  <c r="Y320" i="4"/>
  <c r="M320" i="4"/>
  <c r="Z320" i="4"/>
  <c r="P320" i="4" l="1"/>
  <c r="N320" i="4"/>
  <c r="AA320" i="4"/>
  <c r="AB320" i="4" s="1"/>
  <c r="R320" i="4"/>
  <c r="Q320" i="4" l="1"/>
  <c r="S320" i="4" s="1"/>
  <c r="G320" i="4"/>
  <c r="H321" i="4"/>
  <c r="AC320" i="4"/>
  <c r="K321" i="4" l="1"/>
  <c r="AF320" i="4"/>
  <c r="B321" i="4" s="1"/>
  <c r="AD320" i="4"/>
  <c r="AE320" i="4" s="1"/>
  <c r="AI320" i="4"/>
  <c r="AJ320" i="4" s="1"/>
  <c r="AG320" i="4"/>
  <c r="C321" i="4" s="1"/>
  <c r="E321" i="4" s="1"/>
  <c r="F321" i="4" s="1"/>
  <c r="T320" i="4"/>
  <c r="O322" i="4"/>
  <c r="AH320" i="4" l="1"/>
  <c r="D321" i="4" s="1"/>
  <c r="AK321" i="4"/>
  <c r="I321" i="4"/>
  <c r="AL321" i="4"/>
  <c r="L321" i="4" l="1"/>
  <c r="U321" i="4" s="1"/>
  <c r="V321" i="4" s="1"/>
  <c r="M321" i="4" l="1"/>
  <c r="N321" i="4" s="1"/>
  <c r="Q321" i="4" s="1"/>
  <c r="W321" i="4"/>
  <c r="X321" i="4" s="1"/>
  <c r="Y321" i="4"/>
  <c r="Z321" i="4"/>
  <c r="P321" i="4" l="1"/>
  <c r="G321" i="4"/>
  <c r="AA321" i="4"/>
  <c r="AB321" i="4" s="1"/>
  <c r="R321" i="4"/>
  <c r="S321" i="4" l="1"/>
  <c r="T321" i="4"/>
  <c r="H322" i="4"/>
  <c r="AC321" i="4"/>
  <c r="AG321" i="4" l="1"/>
  <c r="C322" i="4" s="1"/>
  <c r="E322" i="4" s="1"/>
  <c r="F322" i="4" s="1"/>
  <c r="AI321" i="4"/>
  <c r="AJ321" i="4" s="1"/>
  <c r="AD321" i="4"/>
  <c r="AE321" i="4" s="1"/>
  <c r="AF321" i="4"/>
  <c r="AH321" i="4" s="1"/>
  <c r="D322" i="4" s="1"/>
  <c r="L322" i="4" s="1"/>
  <c r="K322" i="4"/>
  <c r="AL322" i="4"/>
  <c r="B322" i="4" l="1"/>
  <c r="AK322" i="4"/>
  <c r="U322" i="4"/>
  <c r="V322" i="4" s="1"/>
  <c r="M322" i="4"/>
  <c r="I322" i="4"/>
  <c r="O323" i="4"/>
  <c r="W322" i="4" l="1"/>
  <c r="Y322" i="4"/>
  <c r="X322" i="4"/>
  <c r="N322" i="4"/>
  <c r="P322" i="4"/>
  <c r="R322" i="4"/>
  <c r="Z322" i="4"/>
  <c r="G322" i="4" l="1"/>
  <c r="AA322" i="4"/>
  <c r="AB322" i="4" s="1"/>
  <c r="Q322" i="4"/>
  <c r="S322" i="4" s="1"/>
  <c r="T322" i="4" s="1"/>
  <c r="H323" i="4"/>
  <c r="AC322" i="4"/>
  <c r="K323" i="4" l="1"/>
  <c r="AG322" i="4"/>
  <c r="C323" i="4" s="1"/>
  <c r="E323" i="4" s="1"/>
  <c r="F323" i="4" s="1"/>
  <c r="AI322" i="4"/>
  <c r="AJ322" i="4" s="1"/>
  <c r="AD322" i="4"/>
  <c r="AE322" i="4" s="1"/>
  <c r="AF322" i="4"/>
  <c r="B323" i="4" l="1"/>
  <c r="AH322" i="4"/>
  <c r="D323" i="4" s="1"/>
  <c r="AK323" i="4"/>
  <c r="AL323" i="4"/>
  <c r="O324" i="4"/>
  <c r="L323" i="4" l="1"/>
  <c r="U323" i="4" s="1"/>
  <c r="V323" i="4" s="1"/>
  <c r="I323" i="4"/>
  <c r="W323" i="4" l="1"/>
  <c r="X323" i="4" s="1"/>
  <c r="Y323" i="4"/>
  <c r="M323" i="4"/>
  <c r="Z323" i="4"/>
  <c r="AA323" i="4" l="1"/>
  <c r="AB323" i="4" s="1"/>
  <c r="N323" i="4"/>
  <c r="P323" i="4"/>
  <c r="R323" i="4"/>
  <c r="G323" i="4" l="1"/>
  <c r="Q323" i="4"/>
  <c r="S323" i="4" s="1"/>
  <c r="T323" i="4" s="1"/>
  <c r="H324" i="4"/>
  <c r="AC323" i="4"/>
  <c r="K324" i="4" l="1"/>
  <c r="AD323" i="4"/>
  <c r="AE323" i="4" s="1"/>
  <c r="AI323" i="4"/>
  <c r="AJ323" i="4" s="1"/>
  <c r="AG323" i="4"/>
  <c r="C324" i="4" s="1"/>
  <c r="E324" i="4" s="1"/>
  <c r="F324" i="4" s="1"/>
  <c r="AF323" i="4"/>
  <c r="AH323" i="4" l="1"/>
  <c r="D324" i="4" s="1"/>
  <c r="L324" i="4" s="1"/>
  <c r="U324" i="4" s="1"/>
  <c r="V324" i="4" s="1"/>
  <c r="B324" i="4"/>
  <c r="AL324" i="4"/>
  <c r="AK324" i="4"/>
  <c r="O325" i="4"/>
  <c r="I324" i="4" l="1"/>
  <c r="W324" i="4"/>
  <c r="X324" i="4" s="1"/>
  <c r="Y324" i="4"/>
  <c r="M324" i="4"/>
  <c r="Z324" i="4"/>
  <c r="N324" i="4" l="1"/>
  <c r="P324" i="4"/>
  <c r="AA324" i="4"/>
  <c r="AB324" i="4" s="1"/>
  <c r="R324" i="4"/>
  <c r="Q324" i="4" l="1"/>
  <c r="S324" i="4" s="1"/>
  <c r="G324" i="4"/>
  <c r="AC324" i="4"/>
  <c r="H325" i="4"/>
  <c r="K325" i="4" l="1"/>
  <c r="AD324" i="4"/>
  <c r="AE324" i="4" s="1"/>
  <c r="AI324" i="4"/>
  <c r="AJ324" i="4" s="1"/>
  <c r="AG324" i="4"/>
  <c r="C325" i="4" s="1"/>
  <c r="E325" i="4" s="1"/>
  <c r="F325" i="4" s="1"/>
  <c r="AF324" i="4"/>
  <c r="T324" i="4"/>
  <c r="AH324" i="4" l="1"/>
  <c r="D325" i="4" s="1"/>
  <c r="L325" i="4" s="1"/>
  <c r="U325" i="4" s="1"/>
  <c r="V325" i="4" s="1"/>
  <c r="AK325" i="4"/>
  <c r="AL325" i="4"/>
  <c r="B325" i="4"/>
  <c r="O326" i="4"/>
  <c r="W325" i="4" l="1"/>
  <c r="M325" i="4"/>
  <c r="N325" i="4" s="1"/>
  <c r="I325" i="4"/>
  <c r="X325" i="4"/>
  <c r="Y325" i="4"/>
  <c r="Z325" i="4"/>
  <c r="P325" i="4" l="1"/>
  <c r="Q325" i="4"/>
  <c r="AA325" i="4"/>
  <c r="AB325" i="4" s="1"/>
  <c r="G325" i="4"/>
  <c r="R325" i="4"/>
  <c r="S325" i="4" l="1"/>
  <c r="T325" i="4" s="1"/>
  <c r="H326" i="4"/>
  <c r="AC325" i="4"/>
  <c r="K326" i="4" l="1"/>
  <c r="AG325" i="4"/>
  <c r="C326" i="4" s="1"/>
  <c r="E326" i="4" s="1"/>
  <c r="F326" i="4" s="1"/>
  <c r="AF325" i="4"/>
  <c r="B326" i="4" s="1"/>
  <c r="AD325" i="4"/>
  <c r="AE325" i="4" s="1"/>
  <c r="AI325" i="4"/>
  <c r="AJ325" i="4" s="1"/>
  <c r="AK326" i="4"/>
  <c r="AL326" i="4"/>
  <c r="O327" i="4"/>
  <c r="I326" i="4" l="1"/>
  <c r="AH325" i="4"/>
  <c r="D326" i="4" s="1"/>
  <c r="L326" i="4" s="1"/>
  <c r="U326" i="4" s="1"/>
  <c r="V326" i="4" s="1"/>
  <c r="M326" i="4" l="1"/>
  <c r="N326" i="4" s="1"/>
  <c r="Y326" i="4"/>
  <c r="W326" i="4"/>
  <c r="X326" i="4" s="1"/>
  <c r="Z326" i="4"/>
  <c r="P326" i="4" l="1"/>
  <c r="AA326" i="4"/>
  <c r="AB326" i="4" s="1"/>
  <c r="Q326" i="4"/>
  <c r="G326" i="4"/>
  <c r="R326" i="4"/>
  <c r="S326" i="4" l="1"/>
  <c r="H327" i="4"/>
  <c r="AC326" i="4"/>
  <c r="AG326" i="4" l="1"/>
  <c r="C327" i="4" s="1"/>
  <c r="E327" i="4" s="1"/>
  <c r="F327" i="4" s="1"/>
  <c r="AD326" i="4"/>
  <c r="AE326" i="4" s="1"/>
  <c r="AI326" i="4"/>
  <c r="AJ326" i="4" s="1"/>
  <c r="AF326" i="4"/>
  <c r="AH326" i="4" s="1"/>
  <c r="D327" i="4" s="1"/>
  <c r="L327" i="4" s="1"/>
  <c r="U327" i="4" s="1"/>
  <c r="V327" i="4" s="1"/>
  <c r="K327" i="4"/>
  <c r="AK327" i="4"/>
  <c r="T326" i="4"/>
  <c r="AL327" i="4" l="1"/>
  <c r="C29" i="4"/>
  <c r="B327" i="4"/>
  <c r="I327" i="4" s="1"/>
  <c r="M327" i="4"/>
  <c r="N327" i="4" s="1"/>
  <c r="Q327" i="4" s="1"/>
  <c r="Y327" i="4"/>
  <c r="W327" i="4"/>
  <c r="X327" i="4" s="1"/>
  <c r="O328" i="4"/>
  <c r="Z327" i="4"/>
  <c r="P327" i="4" l="1"/>
  <c r="AA327" i="4"/>
  <c r="AB327" i="4" s="1"/>
  <c r="G327" i="4"/>
  <c r="R327" i="4"/>
  <c r="S327" i="4" l="1"/>
  <c r="T327" i="4"/>
  <c r="H328" i="4"/>
  <c r="AC327" i="4"/>
  <c r="AD327" i="4" l="1"/>
  <c r="AE327" i="4" s="1"/>
  <c r="AG327" i="4"/>
  <c r="C328" i="4" s="1"/>
  <c r="E328" i="4" s="1"/>
  <c r="F328" i="4" s="1"/>
  <c r="AF327" i="4"/>
  <c r="AI327" i="4"/>
  <c r="AJ327" i="4" s="1"/>
  <c r="K328" i="4"/>
  <c r="AH327" i="4" l="1"/>
  <c r="D328" i="4" s="1"/>
  <c r="B328" i="4"/>
  <c r="AK328" i="4"/>
  <c r="AL328" i="4"/>
  <c r="L328" i="4"/>
  <c r="U328" i="4" s="1"/>
  <c r="V328" i="4" s="1"/>
  <c r="O329" i="4"/>
  <c r="I328" i="4" l="1"/>
  <c r="W328" i="4"/>
  <c r="X328" i="4" s="1"/>
  <c r="Y328" i="4"/>
  <c r="M328" i="4"/>
  <c r="Z328" i="4"/>
  <c r="AA328" i="4" l="1"/>
  <c r="AB328" i="4" s="1"/>
  <c r="P328" i="4"/>
  <c r="N328" i="4"/>
  <c r="R328" i="4"/>
  <c r="G328" i="4" l="1"/>
  <c r="Q328" i="4"/>
  <c r="S328" i="4" s="1"/>
  <c r="T328" i="4" s="1"/>
  <c r="AC328" i="4"/>
  <c r="H329" i="4"/>
  <c r="K329" i="4" l="1"/>
  <c r="AF328" i="4"/>
  <c r="AI328" i="4"/>
  <c r="AJ328" i="4" s="1"/>
  <c r="AD328" i="4"/>
  <c r="AE328" i="4" s="1"/>
  <c r="AG328" i="4"/>
  <c r="C329" i="4" s="1"/>
  <c r="E329" i="4" s="1"/>
  <c r="F329" i="4" s="1"/>
  <c r="AK329" i="4" l="1"/>
  <c r="AL329" i="4"/>
  <c r="AH328" i="4"/>
  <c r="D329" i="4" s="1"/>
  <c r="B329" i="4"/>
  <c r="O330" i="4"/>
  <c r="L329" i="4" l="1"/>
  <c r="U329" i="4" s="1"/>
  <c r="V329" i="4" s="1"/>
  <c r="I329" i="4"/>
  <c r="M329" i="4" l="1"/>
  <c r="Y329" i="4"/>
  <c r="W329" i="4"/>
  <c r="X329" i="4" s="1"/>
  <c r="Z329" i="4"/>
  <c r="AA329" i="4" l="1"/>
  <c r="AB329" i="4" s="1"/>
  <c r="P329" i="4"/>
  <c r="N329" i="4"/>
  <c r="R329" i="4"/>
  <c r="Q329" i="4" l="1"/>
  <c r="S329" i="4" s="1"/>
  <c r="G329" i="4"/>
  <c r="C30" i="4" s="1"/>
  <c r="AC329" i="4"/>
  <c r="H330" i="4"/>
  <c r="K330" i="4" l="1"/>
  <c r="AI329" i="4"/>
  <c r="AJ329" i="4" s="1"/>
  <c r="AD329" i="4"/>
  <c r="AE329" i="4" s="1"/>
  <c r="AG329" i="4"/>
  <c r="C330" i="4" s="1"/>
  <c r="E330" i="4" s="1"/>
  <c r="F330" i="4" s="1"/>
  <c r="AF329" i="4"/>
  <c r="B330" i="4" s="1"/>
  <c r="T329" i="4"/>
  <c r="O331" i="4"/>
  <c r="AL330" i="4" l="1"/>
  <c r="AK330" i="4"/>
  <c r="AH329" i="4"/>
  <c r="D330" i="4" s="1"/>
  <c r="I330" i="4"/>
  <c r="L330" i="4" l="1"/>
  <c r="U330" i="4" s="1"/>
  <c r="V330" i="4" s="1"/>
  <c r="M330" i="4"/>
  <c r="P330" i="4" l="1"/>
  <c r="N330" i="4"/>
  <c r="Q330" i="4" s="1"/>
  <c r="Y330" i="4"/>
  <c r="X330" i="4"/>
  <c r="W330" i="4"/>
  <c r="R330" i="4"/>
  <c r="Z330" i="4"/>
  <c r="S330" i="4" l="1"/>
  <c r="G330" i="4"/>
  <c r="AA330" i="4"/>
  <c r="AB330" i="4" s="1"/>
  <c r="H331" i="4"/>
  <c r="AC330" i="4"/>
  <c r="K331" i="4" l="1"/>
  <c r="AI330" i="4"/>
  <c r="AJ330" i="4" s="1"/>
  <c r="AD330" i="4"/>
  <c r="AE330" i="4" s="1"/>
  <c r="AG330" i="4"/>
  <c r="C331" i="4" s="1"/>
  <c r="E331" i="4" s="1"/>
  <c r="F331" i="4" s="1"/>
  <c r="AF330" i="4"/>
  <c r="T330" i="4"/>
  <c r="AH330" i="4" l="1"/>
  <c r="D331" i="4" s="1"/>
  <c r="L331" i="4" s="1"/>
  <c r="U331" i="4" s="1"/>
  <c r="V331" i="4" s="1"/>
  <c r="AK331" i="4"/>
  <c r="AL331" i="4"/>
  <c r="B331" i="4"/>
  <c r="O332" i="4"/>
  <c r="Y331" i="4" l="1"/>
  <c r="M331" i="4"/>
  <c r="P331" i="4" s="1"/>
  <c r="I331" i="4"/>
  <c r="W331" i="4"/>
  <c r="X331" i="4" s="1"/>
  <c r="Z331" i="4"/>
  <c r="R331" i="4"/>
  <c r="N331" i="4" l="1"/>
  <c r="Q331" i="4" s="1"/>
  <c r="AA331" i="4"/>
  <c r="AB331" i="4" s="1"/>
  <c r="S331" i="4"/>
  <c r="G331" i="4"/>
  <c r="AC331" i="4"/>
  <c r="H332" i="4"/>
  <c r="K332" i="4" l="1"/>
  <c r="AI331" i="4"/>
  <c r="AJ331" i="4" s="1"/>
  <c r="AG331" i="4"/>
  <c r="C332" i="4" s="1"/>
  <c r="AD331" i="4"/>
  <c r="AE331" i="4" s="1"/>
  <c r="AF331" i="4"/>
  <c r="T331" i="4"/>
  <c r="AH331" i="4" l="1"/>
  <c r="D332" i="4" s="1"/>
  <c r="L332" i="4" s="1"/>
  <c r="U332" i="4" s="1"/>
  <c r="V332" i="4" s="1"/>
  <c r="AL332" i="4"/>
  <c r="E332" i="4"/>
  <c r="F332" i="4" s="1"/>
  <c r="B332" i="4"/>
  <c r="M332" i="4"/>
  <c r="AK332" i="4"/>
  <c r="O333" i="4"/>
  <c r="I332" i="4" l="1"/>
  <c r="Y332" i="4"/>
  <c r="N332" i="4"/>
  <c r="G332" i="4" s="1"/>
  <c r="P332" i="4"/>
  <c r="W332" i="4"/>
  <c r="X332" i="4" s="1"/>
  <c r="Z332" i="4"/>
  <c r="R332" i="4"/>
  <c r="AA332" i="4" l="1"/>
  <c r="AB332" i="4" s="1"/>
  <c r="Q332" i="4"/>
  <c r="S332" i="4" s="1"/>
  <c r="AC332" i="4"/>
  <c r="H333" i="4"/>
  <c r="AD332" i="4" l="1"/>
  <c r="AE332" i="4" s="1"/>
  <c r="AI332" i="4"/>
  <c r="AJ332" i="4" s="1"/>
  <c r="AG332" i="4"/>
  <c r="C333" i="4" s="1"/>
  <c r="E333" i="4" s="1"/>
  <c r="F333" i="4" s="1"/>
  <c r="AF332" i="4"/>
  <c r="K333" i="4"/>
  <c r="T332" i="4"/>
  <c r="AL333" i="4" l="1"/>
  <c r="AK333" i="4"/>
  <c r="B333" i="4"/>
  <c r="AH332" i="4"/>
  <c r="D333" i="4" s="1"/>
  <c r="O334" i="4"/>
  <c r="L333" i="4" l="1"/>
  <c r="U333" i="4" s="1"/>
  <c r="V333" i="4" s="1"/>
  <c r="I333" i="4"/>
  <c r="Y333" i="4" l="1"/>
  <c r="W333" i="4"/>
  <c r="X333" i="4" s="1"/>
  <c r="M333" i="4"/>
  <c r="Z333" i="4"/>
  <c r="P333" i="4" l="1"/>
  <c r="N333" i="4"/>
  <c r="AA333" i="4"/>
  <c r="AB333" i="4" s="1"/>
  <c r="R333" i="4"/>
  <c r="Q333" i="4" l="1"/>
  <c r="S333" i="4" s="1"/>
  <c r="G333" i="4"/>
  <c r="H334" i="4"/>
  <c r="AC333" i="4"/>
  <c r="K334" i="4" l="1"/>
  <c r="AD333" i="4"/>
  <c r="AE333" i="4" s="1"/>
  <c r="AI333" i="4"/>
  <c r="AJ333" i="4" s="1"/>
  <c r="AG333" i="4"/>
  <c r="C334" i="4" s="1"/>
  <c r="E334" i="4" s="1"/>
  <c r="F334" i="4" s="1"/>
  <c r="AF333" i="4"/>
  <c r="T333" i="4"/>
  <c r="AK334" i="4" l="1"/>
  <c r="B334" i="4"/>
  <c r="AH333" i="4"/>
  <c r="D334" i="4" s="1"/>
  <c r="AL334" i="4"/>
  <c r="O335" i="4"/>
  <c r="L334" i="4" l="1"/>
  <c r="U334" i="4" s="1"/>
  <c r="V334" i="4" s="1"/>
  <c r="I334" i="4"/>
  <c r="W334" i="4" l="1"/>
  <c r="X334" i="4" s="1"/>
  <c r="Y334" i="4"/>
  <c r="M334" i="4"/>
  <c r="Z334" i="4"/>
  <c r="P334" i="4" l="1"/>
  <c r="N334" i="4"/>
  <c r="AA334" i="4"/>
  <c r="AB334" i="4" s="1"/>
  <c r="R334" i="4"/>
  <c r="G334" i="4" l="1"/>
  <c r="Q334" i="4"/>
  <c r="S334" i="4" s="1"/>
  <c r="H335" i="4"/>
  <c r="AC334" i="4"/>
  <c r="K335" i="4" l="1"/>
  <c r="AI334" i="4"/>
  <c r="AJ334" i="4" s="1"/>
  <c r="AD334" i="4"/>
  <c r="AE334" i="4" s="1"/>
  <c r="AG334" i="4"/>
  <c r="C335" i="4" s="1"/>
  <c r="E335" i="4" s="1"/>
  <c r="F335" i="4" s="1"/>
  <c r="AF334" i="4"/>
  <c r="B335" i="4" s="1"/>
  <c r="T334" i="4"/>
  <c r="O336" i="4"/>
  <c r="I335" i="4" l="1"/>
  <c r="AL335" i="4"/>
  <c r="AK335" i="4"/>
  <c r="AH334" i="4"/>
  <c r="D335" i="4" s="1"/>
  <c r="L335" i="4" l="1"/>
  <c r="U335" i="4" s="1"/>
  <c r="V335" i="4" s="1"/>
  <c r="M335" i="4" l="1"/>
  <c r="Y335" i="4"/>
  <c r="W335" i="4"/>
  <c r="X335" i="4" s="1"/>
  <c r="Z335" i="4"/>
  <c r="AA335" i="4" l="1"/>
  <c r="AB335" i="4" s="1"/>
  <c r="P335" i="4"/>
  <c r="N335" i="4"/>
  <c r="R335" i="4"/>
  <c r="G335" i="4" l="1"/>
  <c r="Q335" i="4"/>
  <c r="S335" i="4" s="1"/>
  <c r="H336" i="4"/>
  <c r="AC335" i="4"/>
  <c r="K336" i="4" l="1"/>
  <c r="AI335" i="4"/>
  <c r="AJ335" i="4" s="1"/>
  <c r="AD335" i="4"/>
  <c r="AE335" i="4" s="1"/>
  <c r="AG335" i="4"/>
  <c r="C336" i="4" s="1"/>
  <c r="E336" i="4" s="1"/>
  <c r="F336" i="4" s="1"/>
  <c r="AF335" i="4"/>
  <c r="T335" i="4"/>
  <c r="AK336" i="4" l="1"/>
  <c r="B336" i="4"/>
  <c r="AH335" i="4"/>
  <c r="D336" i="4" s="1"/>
  <c r="AL336" i="4"/>
  <c r="O337" i="4"/>
  <c r="L336" i="4" l="1"/>
  <c r="U336" i="4" s="1"/>
  <c r="V336" i="4" s="1"/>
  <c r="I336" i="4"/>
  <c r="M336" i="4" l="1"/>
  <c r="P336" i="4"/>
  <c r="N336" i="4"/>
  <c r="Y336" i="4"/>
  <c r="W336" i="4"/>
  <c r="X336" i="4" s="1"/>
  <c r="Z336" i="4"/>
  <c r="R336" i="4"/>
  <c r="AA336" i="4" l="1"/>
  <c r="AB336" i="4" s="1"/>
  <c r="Q336" i="4"/>
  <c r="S336" i="4" s="1"/>
  <c r="G336" i="4"/>
  <c r="AC336" i="4"/>
  <c r="H337" i="4"/>
  <c r="AD336" i="4" l="1"/>
  <c r="AE336" i="4" s="1"/>
  <c r="AI336" i="4"/>
  <c r="AJ336" i="4" s="1"/>
  <c r="AG336" i="4"/>
  <c r="C337" i="4" s="1"/>
  <c r="E337" i="4" s="1"/>
  <c r="F337" i="4" s="1"/>
  <c r="AF336" i="4"/>
  <c r="K337" i="4"/>
  <c r="T336" i="4"/>
  <c r="AK337" i="4" l="1"/>
  <c r="AL337" i="4"/>
  <c r="B337" i="4"/>
  <c r="AH336" i="4"/>
  <c r="D337" i="4" s="1"/>
  <c r="O338" i="4"/>
  <c r="L337" i="4" l="1"/>
  <c r="U337" i="4" s="1"/>
  <c r="V337" i="4" s="1"/>
  <c r="I337" i="4"/>
  <c r="Y337" i="4" l="1"/>
  <c r="W337" i="4"/>
  <c r="X337" i="4" s="1"/>
  <c r="M337" i="4"/>
  <c r="Z337" i="4"/>
  <c r="N337" i="4" l="1"/>
  <c r="P337" i="4"/>
  <c r="AA337" i="4"/>
  <c r="AB337" i="4" s="1"/>
  <c r="R337" i="4"/>
  <c r="Q337" i="4" l="1"/>
  <c r="S337" i="4" s="1"/>
  <c r="T337" i="4" s="1"/>
  <c r="G337" i="4"/>
  <c r="AC337" i="4"/>
  <c r="H338" i="4"/>
  <c r="K338" i="4" l="1"/>
  <c r="AI337" i="4"/>
  <c r="AJ337" i="4" s="1"/>
  <c r="AD337" i="4"/>
  <c r="AE337" i="4" s="1"/>
  <c r="AG337" i="4"/>
  <c r="C338" i="4" s="1"/>
  <c r="E338" i="4" s="1"/>
  <c r="F338" i="4" s="1"/>
  <c r="AF337" i="4"/>
  <c r="AK338" i="4" l="1"/>
  <c r="B338" i="4"/>
  <c r="AH337" i="4"/>
  <c r="D338" i="4" s="1"/>
  <c r="AL338" i="4"/>
  <c r="O339" i="4"/>
  <c r="L338" i="4" l="1"/>
  <c r="U338" i="4" s="1"/>
  <c r="V338" i="4" s="1"/>
  <c r="I338" i="4"/>
  <c r="M338" i="4" l="1"/>
  <c r="P338" i="4" s="1"/>
  <c r="N338" i="4"/>
  <c r="Y338" i="4"/>
  <c r="W338" i="4"/>
  <c r="X338" i="4" s="1"/>
  <c r="Z338" i="4"/>
  <c r="R338" i="4"/>
  <c r="AA338" i="4" l="1"/>
  <c r="AB338" i="4" s="1"/>
  <c r="Q338" i="4"/>
  <c r="S338" i="4" s="1"/>
  <c r="T338" i="4" s="1"/>
  <c r="G338" i="4"/>
  <c r="H339" i="4"/>
  <c r="AC338" i="4"/>
  <c r="K339" i="4" l="1"/>
  <c r="AI338" i="4"/>
  <c r="AJ338" i="4" s="1"/>
  <c r="AD338" i="4"/>
  <c r="AE338" i="4" s="1"/>
  <c r="AG338" i="4"/>
  <c r="C339" i="4" s="1"/>
  <c r="E339" i="4" s="1"/>
  <c r="F339" i="4" s="1"/>
  <c r="AF338" i="4"/>
  <c r="AL339" i="4" l="1"/>
  <c r="B339" i="4"/>
  <c r="AH338" i="4"/>
  <c r="D339" i="4" s="1"/>
  <c r="AK339" i="4"/>
  <c r="O340" i="4"/>
  <c r="I339" i="4" l="1"/>
  <c r="L339" i="4"/>
  <c r="U339" i="4" s="1"/>
  <c r="V339" i="4" s="1"/>
  <c r="M339" i="4" l="1"/>
  <c r="Y339" i="4"/>
  <c r="W339" i="4"/>
  <c r="X339" i="4" s="1"/>
  <c r="Z339" i="4"/>
  <c r="AA339" i="4" l="1"/>
  <c r="AB339" i="4" s="1"/>
  <c r="P339" i="4"/>
  <c r="N339" i="4"/>
  <c r="Q339" i="4" s="1"/>
  <c r="R339" i="4"/>
  <c r="S339" i="4" l="1"/>
  <c r="T339" i="4" s="1"/>
  <c r="G339" i="4"/>
  <c r="H340" i="4"/>
  <c r="AC339" i="4"/>
  <c r="K340" i="4" l="1"/>
  <c r="AI339" i="4"/>
  <c r="AJ339" i="4" s="1"/>
  <c r="AD339" i="4"/>
  <c r="AE339" i="4" s="1"/>
  <c r="AG339" i="4"/>
  <c r="C340" i="4" s="1"/>
  <c r="E340" i="4" s="1"/>
  <c r="F340" i="4" s="1"/>
  <c r="AF339" i="4"/>
  <c r="AH339" i="4" l="1"/>
  <c r="D340" i="4" s="1"/>
  <c r="L340" i="4" s="1"/>
  <c r="U340" i="4" s="1"/>
  <c r="V340" i="4" s="1"/>
  <c r="AK340" i="4"/>
  <c r="B340" i="4"/>
  <c r="AL340" i="4"/>
  <c r="O341" i="4"/>
  <c r="M340" i="4" l="1"/>
  <c r="Y340" i="4"/>
  <c r="N340" i="4"/>
  <c r="P340" i="4"/>
  <c r="W340" i="4"/>
  <c r="X340" i="4" s="1"/>
  <c r="I340" i="4"/>
  <c r="Z340" i="4"/>
  <c r="R340" i="4"/>
  <c r="AA340" i="4" l="1"/>
  <c r="AB340" i="4" s="1"/>
  <c r="G340" i="4"/>
  <c r="Q340" i="4"/>
  <c r="S340" i="4" s="1"/>
  <c r="H341" i="4"/>
  <c r="AC340" i="4"/>
  <c r="K341" i="4" l="1"/>
  <c r="AI340" i="4"/>
  <c r="AJ340" i="4" s="1"/>
  <c r="AD340" i="4"/>
  <c r="AE340" i="4" s="1"/>
  <c r="AG340" i="4"/>
  <c r="C341" i="4" s="1"/>
  <c r="E341" i="4" s="1"/>
  <c r="F341" i="4" s="1"/>
  <c r="AF340" i="4"/>
  <c r="T340" i="4"/>
  <c r="AH340" i="4" l="1"/>
  <c r="D341" i="4" s="1"/>
  <c r="L341" i="4" s="1"/>
  <c r="U341" i="4" s="1"/>
  <c r="V341" i="4" s="1"/>
  <c r="AL341" i="4"/>
  <c r="AK341" i="4"/>
  <c r="B341" i="4"/>
  <c r="O342" i="4"/>
  <c r="M341" i="4" l="1"/>
  <c r="I341" i="4"/>
  <c r="W341" i="4"/>
  <c r="X341" i="4" s="1"/>
  <c r="N341" i="4"/>
  <c r="G341" i="4" s="1"/>
  <c r="P341" i="4"/>
  <c r="Y341" i="4"/>
  <c r="Z341" i="4"/>
  <c r="R341" i="4"/>
  <c r="AA341" i="4" l="1"/>
  <c r="AB341" i="4" s="1"/>
  <c r="Q341" i="4"/>
  <c r="S341" i="4" s="1"/>
  <c r="H342" i="4"/>
  <c r="AC341" i="4"/>
  <c r="AD341" i="4" l="1"/>
  <c r="AE341" i="4" s="1"/>
  <c r="AI341" i="4"/>
  <c r="AJ341" i="4" s="1"/>
  <c r="AG341" i="4"/>
  <c r="C342" i="4" s="1"/>
  <c r="E342" i="4" s="1"/>
  <c r="F342" i="4" s="1"/>
  <c r="AF341" i="4"/>
  <c r="K342" i="4"/>
  <c r="T341" i="4"/>
  <c r="AK342" i="4" l="1"/>
  <c r="AL342" i="4"/>
  <c r="B342" i="4"/>
  <c r="AH341" i="4"/>
  <c r="D342" i="4" s="1"/>
  <c r="O343" i="4"/>
  <c r="L342" i="4" l="1"/>
  <c r="U342" i="4" s="1"/>
  <c r="V342" i="4" s="1"/>
  <c r="I342" i="4"/>
  <c r="Y342" i="4" l="1"/>
  <c r="W342" i="4"/>
  <c r="X342" i="4" s="1"/>
  <c r="M342" i="4"/>
  <c r="Z342" i="4"/>
  <c r="P342" i="4" l="1"/>
  <c r="N342" i="4"/>
  <c r="Q342" i="4" s="1"/>
  <c r="AA342" i="4"/>
  <c r="AB342" i="4" s="1"/>
  <c r="R342" i="4"/>
  <c r="S342" i="4" l="1"/>
  <c r="T342" i="4"/>
  <c r="G342" i="4"/>
  <c r="H343" i="4"/>
  <c r="AC342" i="4"/>
  <c r="K343" i="4" l="1"/>
  <c r="AD342" i="4"/>
  <c r="AE342" i="4" s="1"/>
  <c r="AI342" i="4"/>
  <c r="AJ342" i="4" s="1"/>
  <c r="AG342" i="4"/>
  <c r="C343" i="4" s="1"/>
  <c r="E343" i="4" s="1"/>
  <c r="F343" i="4" s="1"/>
  <c r="AF342" i="4"/>
  <c r="AH342" i="4" l="1"/>
  <c r="D343" i="4" s="1"/>
  <c r="L343" i="4" s="1"/>
  <c r="U343" i="4" s="1"/>
  <c r="V343" i="4" s="1"/>
  <c r="B343" i="4"/>
  <c r="AL343" i="4"/>
  <c r="AK343" i="4"/>
  <c r="O344" i="4"/>
  <c r="M343" i="4" l="1"/>
  <c r="Y343" i="4"/>
  <c r="I343" i="4"/>
  <c r="N343" i="4"/>
  <c r="G343" i="4" s="1"/>
  <c r="P343" i="4"/>
  <c r="W343" i="4"/>
  <c r="X343" i="4" s="1"/>
  <c r="Z343" i="4"/>
  <c r="R343" i="4"/>
  <c r="AA343" i="4" l="1"/>
  <c r="AB343" i="4" s="1"/>
  <c r="Q343" i="4"/>
  <c r="S343" i="4" s="1"/>
  <c r="AC343" i="4"/>
  <c r="H344" i="4"/>
  <c r="AI343" i="4" l="1"/>
  <c r="AJ343" i="4" s="1"/>
  <c r="AD343" i="4"/>
  <c r="AE343" i="4" s="1"/>
  <c r="AG343" i="4"/>
  <c r="C344" i="4" s="1"/>
  <c r="E344" i="4" s="1"/>
  <c r="F344" i="4" s="1"/>
  <c r="AF343" i="4"/>
  <c r="K344" i="4"/>
  <c r="AL344" i="4"/>
  <c r="T343" i="4"/>
  <c r="B344" i="4" l="1"/>
  <c r="AH343" i="4"/>
  <c r="D344" i="4" s="1"/>
  <c r="AK344" i="4"/>
  <c r="O345" i="4"/>
  <c r="L344" i="4" l="1"/>
  <c r="U344" i="4" s="1"/>
  <c r="V344" i="4" s="1"/>
  <c r="I344" i="4"/>
  <c r="M344" i="4" l="1"/>
  <c r="W344" i="4"/>
  <c r="X344" i="4" s="1"/>
  <c r="Y344" i="4"/>
  <c r="N344" i="4"/>
  <c r="P344" i="4"/>
  <c r="Z344" i="4"/>
  <c r="R344" i="4"/>
  <c r="G344" i="4" l="1"/>
  <c r="Q344" i="4"/>
  <c r="S344" i="4" s="1"/>
  <c r="T344" i="4" s="1"/>
  <c r="AA344" i="4"/>
  <c r="AB344" i="4" s="1"/>
  <c r="AC344" i="4"/>
  <c r="H345" i="4"/>
  <c r="AI344" i="4" l="1"/>
  <c r="AJ344" i="4" s="1"/>
  <c r="AD344" i="4"/>
  <c r="AE344" i="4" s="1"/>
  <c r="AG344" i="4"/>
  <c r="C345" i="4" s="1"/>
  <c r="E345" i="4" s="1"/>
  <c r="F345" i="4" s="1"/>
  <c r="AF344" i="4"/>
  <c r="K345" i="4"/>
  <c r="AK345" i="4"/>
  <c r="B345" i="4" l="1"/>
  <c r="AH344" i="4"/>
  <c r="D345" i="4" s="1"/>
  <c r="AL345" i="4"/>
  <c r="O346" i="4"/>
  <c r="L345" i="4" l="1"/>
  <c r="U345" i="4" s="1"/>
  <c r="V345" i="4" s="1"/>
  <c r="I345" i="4"/>
  <c r="M345" i="4" l="1"/>
  <c r="P345" i="4" s="1"/>
  <c r="W345" i="4"/>
  <c r="X345" i="4" s="1"/>
  <c r="Y345" i="4"/>
  <c r="Z345" i="4"/>
  <c r="R345" i="4"/>
  <c r="N345" i="4" l="1"/>
  <c r="Q345" i="4" s="1"/>
  <c r="S345" i="4" s="1"/>
  <c r="T345" i="4" s="1"/>
  <c r="AA345" i="4"/>
  <c r="AB345" i="4" s="1"/>
  <c r="H346" i="4"/>
  <c r="AC345" i="4"/>
  <c r="G345" i="4" l="1"/>
  <c r="AI345" i="4"/>
  <c r="AJ345" i="4" s="1"/>
  <c r="AD345" i="4"/>
  <c r="AE345" i="4" s="1"/>
  <c r="AG345" i="4"/>
  <c r="C346" i="4" s="1"/>
  <c r="E346" i="4" s="1"/>
  <c r="F346" i="4" s="1"/>
  <c r="AF345" i="4"/>
  <c r="B346" i="4" s="1"/>
  <c r="K346" i="4"/>
  <c r="AL346" i="4"/>
  <c r="O347" i="4"/>
  <c r="AH345" i="4" l="1"/>
  <c r="D346" i="4" s="1"/>
  <c r="I346" i="4"/>
  <c r="AK346" i="4"/>
  <c r="L346" i="4" l="1"/>
  <c r="U346" i="4" s="1"/>
  <c r="V346" i="4" s="1"/>
  <c r="M346" i="4"/>
  <c r="N346" i="4" l="1"/>
  <c r="P346" i="4"/>
  <c r="W346" i="4"/>
  <c r="X346" i="4" s="1"/>
  <c r="Y346" i="4"/>
  <c r="R346" i="4"/>
  <c r="Z346" i="4"/>
  <c r="AA346" i="4" l="1"/>
  <c r="AB346" i="4" s="1"/>
  <c r="Q346" i="4"/>
  <c r="S346" i="4" s="1"/>
  <c r="T346" i="4" s="1"/>
  <c r="G346" i="4"/>
  <c r="H347" i="4"/>
  <c r="AC346" i="4"/>
  <c r="K347" i="4" l="1"/>
  <c r="AF346" i="4"/>
  <c r="AD346" i="4"/>
  <c r="AE346" i="4" s="1"/>
  <c r="AI346" i="4"/>
  <c r="AJ346" i="4" s="1"/>
  <c r="AG346" i="4"/>
  <c r="C347" i="4" s="1"/>
  <c r="E347" i="4" s="1"/>
  <c r="F347" i="4" s="1"/>
  <c r="AL347" i="4" l="1"/>
  <c r="B347" i="4"/>
  <c r="AH346" i="4"/>
  <c r="D347" i="4" s="1"/>
  <c r="AK347" i="4"/>
  <c r="O348" i="4"/>
  <c r="L347" i="4" l="1"/>
  <c r="U347" i="4" s="1"/>
  <c r="V347" i="4" s="1"/>
  <c r="I347" i="4"/>
  <c r="M347" i="4" l="1"/>
  <c r="P347" i="4"/>
  <c r="N347" i="4"/>
  <c r="Q347" i="4" s="1"/>
  <c r="Y347" i="4"/>
  <c r="W347" i="4"/>
  <c r="X347" i="4" s="1"/>
  <c r="R347" i="4"/>
  <c r="Z347" i="4"/>
  <c r="S347" i="4" l="1"/>
  <c r="T347" i="4" s="1"/>
  <c r="G347" i="4"/>
  <c r="AA347" i="4"/>
  <c r="AB347" i="4" s="1"/>
  <c r="AC347" i="4"/>
  <c r="H348" i="4"/>
  <c r="K348" i="4" l="1"/>
  <c r="AI347" i="4"/>
  <c r="AJ347" i="4" s="1"/>
  <c r="AD347" i="4"/>
  <c r="AE347" i="4" s="1"/>
  <c r="AG347" i="4"/>
  <c r="C348" i="4" s="1"/>
  <c r="E348" i="4" s="1"/>
  <c r="F348" i="4" s="1"/>
  <c r="AF347" i="4"/>
  <c r="AK348" i="4" l="1"/>
  <c r="B348" i="4"/>
  <c r="AH347" i="4"/>
  <c r="D348" i="4" s="1"/>
  <c r="AL348" i="4"/>
  <c r="O349" i="4"/>
  <c r="L348" i="4" l="1"/>
  <c r="U348" i="4" s="1"/>
  <c r="V348" i="4" s="1"/>
  <c r="I348" i="4"/>
  <c r="Y348" i="4" l="1"/>
  <c r="W348" i="4"/>
  <c r="X348" i="4" s="1"/>
  <c r="M348" i="4"/>
  <c r="Z348" i="4"/>
  <c r="P348" i="4" l="1"/>
  <c r="N348" i="4"/>
  <c r="Q348" i="4" s="1"/>
  <c r="AA348" i="4"/>
  <c r="AB348" i="4" s="1"/>
  <c r="R348" i="4"/>
  <c r="S348" i="4" l="1"/>
  <c r="G348" i="4"/>
  <c r="H349" i="4"/>
  <c r="AC348" i="4"/>
  <c r="K349" i="4" l="1"/>
  <c r="AI348" i="4"/>
  <c r="AJ348" i="4" s="1"/>
  <c r="AG348" i="4"/>
  <c r="C349" i="4" s="1"/>
  <c r="E349" i="4" s="1"/>
  <c r="F349" i="4" s="1"/>
  <c r="AD348" i="4"/>
  <c r="AE348" i="4" s="1"/>
  <c r="AF348" i="4"/>
  <c r="T348" i="4"/>
  <c r="AK349" i="4" l="1"/>
  <c r="AL349" i="4"/>
  <c r="AH348" i="4"/>
  <c r="D349" i="4" s="1"/>
  <c r="B349" i="4"/>
  <c r="O350" i="4"/>
  <c r="L349" i="4" l="1"/>
  <c r="U349" i="4" s="1"/>
  <c r="V349" i="4" s="1"/>
  <c r="Y349" i="4" s="1"/>
  <c r="I349" i="4"/>
  <c r="Z349" i="4"/>
  <c r="W349" i="4" l="1"/>
  <c r="X349" i="4" s="1"/>
  <c r="AA349" i="4" s="1"/>
  <c r="AB349" i="4" s="1"/>
  <c r="M349" i="4"/>
  <c r="N349" i="4" l="1"/>
  <c r="P349" i="4"/>
  <c r="Q349" i="4"/>
  <c r="R349" i="4"/>
  <c r="S349" i="4" l="1"/>
  <c r="G349" i="4"/>
  <c r="H350" i="4"/>
  <c r="AC349" i="4"/>
  <c r="K350" i="4" l="1"/>
  <c r="AD349" i="4"/>
  <c r="AE349" i="4" s="1"/>
  <c r="AI349" i="4"/>
  <c r="AJ349" i="4" s="1"/>
  <c r="AG349" i="4"/>
  <c r="C350" i="4" s="1"/>
  <c r="E350" i="4" s="1"/>
  <c r="F350" i="4" s="1"/>
  <c r="AF349" i="4"/>
  <c r="B350" i="4" s="1"/>
  <c r="T349" i="4"/>
  <c r="O351" i="4"/>
  <c r="AH349" i="4" l="1"/>
  <c r="D350" i="4" s="1"/>
  <c r="AK350" i="4"/>
  <c r="I350" i="4"/>
  <c r="AL350" i="4"/>
  <c r="L350" i="4" l="1"/>
  <c r="U350" i="4" s="1"/>
  <c r="V350" i="4" s="1"/>
  <c r="M350" i="4" l="1"/>
  <c r="P350" i="4" s="1"/>
  <c r="N350" i="4"/>
  <c r="W350" i="4"/>
  <c r="X350" i="4" s="1"/>
  <c r="Y350" i="4"/>
  <c r="Z350" i="4"/>
  <c r="R350" i="4"/>
  <c r="AA350" i="4" l="1"/>
  <c r="AB350" i="4" s="1"/>
  <c r="G350" i="4"/>
  <c r="Q350" i="4"/>
  <c r="S350" i="4" s="1"/>
  <c r="H351" i="4"/>
  <c r="AC350" i="4"/>
  <c r="K351" i="4" l="1"/>
  <c r="AD350" i="4"/>
  <c r="AE350" i="4" s="1"/>
  <c r="AI350" i="4"/>
  <c r="AJ350" i="4" s="1"/>
  <c r="AG350" i="4"/>
  <c r="C351" i="4" s="1"/>
  <c r="E351" i="4" s="1"/>
  <c r="F351" i="4" s="1"/>
  <c r="AF350" i="4"/>
  <c r="T350" i="4"/>
  <c r="B351" i="4" l="1"/>
  <c r="AH350" i="4"/>
  <c r="D351" i="4" s="1"/>
  <c r="AK351" i="4"/>
  <c r="AL351" i="4"/>
  <c r="O352" i="4"/>
  <c r="I351" i="4" l="1"/>
  <c r="L351" i="4"/>
  <c r="U351" i="4" s="1"/>
  <c r="V351" i="4" s="1"/>
  <c r="Y351" i="4" l="1"/>
  <c r="W351" i="4"/>
  <c r="X351" i="4" s="1"/>
  <c r="M351" i="4"/>
  <c r="Z351" i="4"/>
  <c r="AA351" i="4" l="1"/>
  <c r="AB351" i="4" s="1"/>
  <c r="P351" i="4"/>
  <c r="N351" i="4"/>
  <c r="R351" i="4"/>
  <c r="G351" i="4" l="1"/>
  <c r="Q351" i="4"/>
  <c r="S351" i="4" s="1"/>
  <c r="H352" i="4"/>
  <c r="AC351" i="4"/>
  <c r="K352" i="4" l="1"/>
  <c r="AD351" i="4"/>
  <c r="AE351" i="4" s="1"/>
  <c r="AI351" i="4"/>
  <c r="AJ351" i="4" s="1"/>
  <c r="AG351" i="4"/>
  <c r="C352" i="4" s="1"/>
  <c r="E352" i="4" s="1"/>
  <c r="F352" i="4" s="1"/>
  <c r="AF351" i="4"/>
  <c r="B352" i="4" s="1"/>
  <c r="T351" i="4"/>
  <c r="O353" i="4"/>
  <c r="AK352" i="4" l="1"/>
  <c r="I352" i="4"/>
  <c r="AH351" i="4"/>
  <c r="D352" i="4" s="1"/>
  <c r="AL352" i="4"/>
  <c r="L352" i="4" l="1"/>
  <c r="U352" i="4" s="1"/>
  <c r="V352" i="4" s="1"/>
  <c r="W352" i="4" l="1"/>
  <c r="Y352" i="4"/>
  <c r="X352" i="4"/>
  <c r="M352" i="4"/>
  <c r="Z352" i="4"/>
  <c r="P352" i="4" l="1"/>
  <c r="N352" i="4"/>
  <c r="AA352" i="4"/>
  <c r="AB352" i="4" s="1"/>
  <c r="R352" i="4"/>
  <c r="G352" i="4" l="1"/>
  <c r="Q352" i="4"/>
  <c r="S352" i="4" s="1"/>
  <c r="T352" i="4" s="1"/>
  <c r="H353" i="4"/>
  <c r="AC352" i="4"/>
  <c r="K353" i="4" l="1"/>
  <c r="AI352" i="4"/>
  <c r="AJ352" i="4" s="1"/>
  <c r="AD352" i="4"/>
  <c r="AE352" i="4" s="1"/>
  <c r="AF352" i="4"/>
  <c r="B353" i="4" s="1"/>
  <c r="AG352" i="4"/>
  <c r="C353" i="4" s="1"/>
  <c r="E353" i="4" s="1"/>
  <c r="F353" i="4" s="1"/>
  <c r="O354" i="4"/>
  <c r="AL353" i="4" l="1"/>
  <c r="I353" i="4"/>
  <c r="AH352" i="4"/>
  <c r="D353" i="4" s="1"/>
  <c r="AK353" i="4"/>
  <c r="L353" i="4" l="1"/>
  <c r="U353" i="4" s="1"/>
  <c r="V353" i="4" s="1"/>
  <c r="M353" i="4" l="1"/>
  <c r="P353" i="4" s="1"/>
  <c r="W353" i="4"/>
  <c r="X353" i="4" s="1"/>
  <c r="Y353" i="4"/>
  <c r="R353" i="4"/>
  <c r="Z353" i="4"/>
  <c r="N353" i="4" l="1"/>
  <c r="Q353" i="4" s="1"/>
  <c r="S353" i="4"/>
  <c r="T353" i="4" s="1"/>
  <c r="G353" i="4"/>
  <c r="AA353" i="4"/>
  <c r="AB353" i="4" s="1"/>
  <c r="H354" i="4"/>
  <c r="AC353" i="4"/>
  <c r="AI353" i="4" l="1"/>
  <c r="AJ353" i="4" s="1"/>
  <c r="AD353" i="4"/>
  <c r="AE353" i="4" s="1"/>
  <c r="AG353" i="4"/>
  <c r="C354" i="4" s="1"/>
  <c r="E354" i="4" s="1"/>
  <c r="F354" i="4" s="1"/>
  <c r="AF353" i="4"/>
  <c r="K354" i="4"/>
  <c r="AK354" i="4" l="1"/>
  <c r="B354" i="4"/>
  <c r="AH353" i="4"/>
  <c r="D354" i="4" s="1"/>
  <c r="AL354" i="4"/>
  <c r="O355" i="4"/>
  <c r="I354" i="4" l="1"/>
  <c r="L354" i="4"/>
  <c r="U354" i="4" s="1"/>
  <c r="V354" i="4" s="1"/>
  <c r="M354" i="4" l="1"/>
  <c r="W354" i="4"/>
  <c r="X354" i="4" s="1"/>
  <c r="Y354" i="4"/>
  <c r="Q354" i="4"/>
  <c r="N354" i="4"/>
  <c r="P354" i="4"/>
  <c r="Z354" i="4"/>
  <c r="R354" i="4"/>
  <c r="AA354" i="4" l="1"/>
  <c r="AB354" i="4" s="1"/>
  <c r="G354" i="4"/>
  <c r="S354" i="4"/>
  <c r="AC354" i="4"/>
  <c r="H355" i="4"/>
  <c r="AD354" i="4" l="1"/>
  <c r="AE354" i="4" s="1"/>
  <c r="AI354" i="4"/>
  <c r="AJ354" i="4" s="1"/>
  <c r="AG354" i="4"/>
  <c r="C355" i="4" s="1"/>
  <c r="E355" i="4" s="1"/>
  <c r="F355" i="4" s="1"/>
  <c r="AF354" i="4"/>
  <c r="B355" i="4" s="1"/>
  <c r="K355" i="4"/>
  <c r="AL355" i="4"/>
  <c r="AK355" i="4"/>
  <c r="T354" i="4"/>
  <c r="O356" i="4"/>
  <c r="AH354" i="4" l="1"/>
  <c r="D355" i="4" s="1"/>
  <c r="I355" i="4"/>
  <c r="L355" i="4" l="1"/>
  <c r="U355" i="4" s="1"/>
  <c r="V355" i="4" s="1"/>
  <c r="M355" i="4"/>
  <c r="P355" i="4" l="1"/>
  <c r="N355" i="4"/>
  <c r="Y355" i="4"/>
  <c r="W355" i="4"/>
  <c r="X355" i="4" s="1"/>
  <c r="Z355" i="4"/>
  <c r="R355" i="4"/>
  <c r="AA355" i="4" l="1"/>
  <c r="AB355" i="4" s="1"/>
  <c r="Q355" i="4"/>
  <c r="S355" i="4" s="1"/>
  <c r="G355" i="4"/>
  <c r="AC355" i="4"/>
  <c r="H356" i="4"/>
  <c r="AF355" i="4" l="1"/>
  <c r="AI355" i="4"/>
  <c r="AJ355" i="4" s="1"/>
  <c r="AG355" i="4"/>
  <c r="C356" i="4" s="1"/>
  <c r="E356" i="4" s="1"/>
  <c r="F356" i="4" s="1"/>
  <c r="AD355" i="4"/>
  <c r="AE355" i="4" s="1"/>
  <c r="K356" i="4"/>
  <c r="T355" i="4"/>
  <c r="AL356" i="4" l="1"/>
  <c r="AK356" i="4"/>
  <c r="B356" i="4"/>
  <c r="AH355" i="4"/>
  <c r="D356" i="4" s="1"/>
  <c r="O357" i="4"/>
  <c r="I356" i="4" l="1"/>
  <c r="L356" i="4"/>
  <c r="U356" i="4" s="1"/>
  <c r="V356" i="4" s="1"/>
  <c r="M356" i="4"/>
  <c r="N356" i="4" l="1"/>
  <c r="Q356" i="4" s="1"/>
  <c r="P356" i="4"/>
  <c r="W356" i="4"/>
  <c r="X356" i="4" s="1"/>
  <c r="Y356" i="4"/>
  <c r="Z356" i="4"/>
  <c r="R356" i="4"/>
  <c r="AA356" i="4" l="1"/>
  <c r="AB356" i="4" s="1"/>
  <c r="G356" i="4"/>
  <c r="S356" i="4"/>
  <c r="AC356" i="4"/>
  <c r="H357" i="4"/>
  <c r="AD356" i="4" l="1"/>
  <c r="AE356" i="4" s="1"/>
  <c r="AI356" i="4"/>
  <c r="AJ356" i="4" s="1"/>
  <c r="AG356" i="4"/>
  <c r="C357" i="4" s="1"/>
  <c r="E357" i="4" s="1"/>
  <c r="F357" i="4" s="1"/>
  <c r="AF356" i="4"/>
  <c r="B357" i="4" s="1"/>
  <c r="K357" i="4"/>
  <c r="T356" i="4"/>
  <c r="O358" i="4"/>
  <c r="AL357" i="4" l="1"/>
  <c r="AK357" i="4"/>
  <c r="AH356" i="4"/>
  <c r="D357" i="4" s="1"/>
  <c r="I357" i="4"/>
  <c r="L357" i="4" l="1"/>
  <c r="U357" i="4" s="1"/>
  <c r="V357" i="4" s="1"/>
  <c r="M357" i="4" l="1"/>
  <c r="W357" i="4"/>
  <c r="X357" i="4" s="1"/>
  <c r="Y357" i="4"/>
  <c r="Z357" i="4"/>
  <c r="AA357" i="4" l="1"/>
  <c r="AB357" i="4" s="1"/>
  <c r="P357" i="4"/>
  <c r="N357" i="4"/>
  <c r="R357" i="4"/>
  <c r="Q357" i="4" l="1"/>
  <c r="S357" i="4" s="1"/>
  <c r="G357" i="4"/>
  <c r="H358" i="4"/>
  <c r="AC357" i="4"/>
  <c r="K358" i="4" l="1"/>
  <c r="AI357" i="4"/>
  <c r="AJ357" i="4" s="1"/>
  <c r="AD357" i="4"/>
  <c r="AE357" i="4" s="1"/>
  <c r="AG357" i="4"/>
  <c r="C358" i="4" s="1"/>
  <c r="E358" i="4" s="1"/>
  <c r="F358" i="4" s="1"/>
  <c r="AF357" i="4"/>
  <c r="B358" i="4" s="1"/>
  <c r="T357" i="4"/>
  <c r="O359" i="4"/>
  <c r="AK358" i="4" l="1"/>
  <c r="I358" i="4"/>
  <c r="AL358" i="4"/>
  <c r="AH357" i="4"/>
  <c r="D358" i="4" s="1"/>
  <c r="L358" i="4" s="1"/>
  <c r="M358" i="4" l="1"/>
  <c r="U358" i="4"/>
  <c r="V358" i="4" s="1"/>
  <c r="Y358" i="4" l="1"/>
  <c r="W358" i="4"/>
  <c r="X358" i="4" s="1"/>
  <c r="N358" i="4"/>
  <c r="P358" i="4"/>
  <c r="Z358" i="4"/>
  <c r="R358" i="4"/>
  <c r="AA358" i="4" l="1"/>
  <c r="AB358" i="4" s="1"/>
  <c r="G358" i="4"/>
  <c r="Q358" i="4"/>
  <c r="S358" i="4" s="1"/>
  <c r="AC358" i="4"/>
  <c r="H359" i="4"/>
  <c r="AI358" i="4" l="1"/>
  <c r="AJ358" i="4" s="1"/>
  <c r="AD358" i="4"/>
  <c r="AE358" i="4" s="1"/>
  <c r="AG358" i="4"/>
  <c r="C359" i="4" s="1"/>
  <c r="E359" i="4" s="1"/>
  <c r="F359" i="4" s="1"/>
  <c r="AF358" i="4"/>
  <c r="K359" i="4"/>
  <c r="AK359" i="4"/>
  <c r="T358" i="4"/>
  <c r="AL359" i="4" l="1"/>
  <c r="B359" i="4"/>
  <c r="AH358" i="4"/>
  <c r="D359" i="4" s="1"/>
  <c r="O360" i="4"/>
  <c r="L359" i="4" l="1"/>
  <c r="U359" i="4" s="1"/>
  <c r="V359" i="4" s="1"/>
  <c r="I359" i="4"/>
  <c r="W359" i="4" l="1"/>
  <c r="X359" i="4" s="1"/>
  <c r="Y359" i="4"/>
  <c r="M359" i="4"/>
  <c r="Z359" i="4"/>
  <c r="P359" i="4" l="1"/>
  <c r="N359" i="4"/>
  <c r="AA359" i="4"/>
  <c r="AB359" i="4" s="1"/>
  <c r="R359" i="4"/>
  <c r="Q359" i="4" l="1"/>
  <c r="S359" i="4" s="1"/>
  <c r="G359" i="4"/>
  <c r="H360" i="4"/>
  <c r="AC359" i="4"/>
  <c r="K360" i="4" l="1"/>
  <c r="AD359" i="4"/>
  <c r="AE359" i="4" s="1"/>
  <c r="AI359" i="4"/>
  <c r="AJ359" i="4" s="1"/>
  <c r="AG359" i="4"/>
  <c r="C360" i="4" s="1"/>
  <c r="E360" i="4" s="1"/>
  <c r="F360" i="4" s="1"/>
  <c r="AF359" i="4"/>
  <c r="T359" i="4"/>
  <c r="B360" i="4" l="1"/>
  <c r="AH359" i="4"/>
  <c r="D360" i="4" s="1"/>
  <c r="AK360" i="4"/>
  <c r="AL360" i="4"/>
  <c r="O361" i="4"/>
  <c r="L360" i="4" l="1"/>
  <c r="U360" i="4" s="1"/>
  <c r="V360" i="4" s="1"/>
  <c r="I360" i="4"/>
  <c r="M360" i="4" l="1"/>
  <c r="P360" i="4"/>
  <c r="N360" i="4"/>
  <c r="W360" i="4"/>
  <c r="X360" i="4" s="1"/>
  <c r="Y360" i="4"/>
  <c r="R360" i="4"/>
  <c r="Z360" i="4"/>
  <c r="AA360" i="4" l="1"/>
  <c r="AB360" i="4" s="1"/>
  <c r="Q360" i="4"/>
  <c r="S360" i="4" s="1"/>
  <c r="T360" i="4" s="1"/>
  <c r="G360" i="4"/>
  <c r="AC360" i="4"/>
  <c r="H361" i="4"/>
  <c r="K361" i="4" l="1"/>
  <c r="AI360" i="4"/>
  <c r="AJ360" i="4" s="1"/>
  <c r="AD360" i="4"/>
  <c r="AE360" i="4" s="1"/>
  <c r="AG360" i="4"/>
  <c r="C361" i="4" s="1"/>
  <c r="E361" i="4" s="1"/>
  <c r="F361" i="4" s="1"/>
  <c r="AF360" i="4"/>
  <c r="AK361" i="4" l="1"/>
  <c r="AL361" i="4"/>
  <c r="B361" i="4"/>
  <c r="AH360" i="4"/>
  <c r="D361" i="4" s="1"/>
  <c r="O362" i="4"/>
  <c r="L361" i="4" l="1"/>
  <c r="U361" i="4" s="1"/>
  <c r="V361" i="4" s="1"/>
  <c r="I361" i="4"/>
  <c r="Y361" i="4" l="1"/>
  <c r="W361" i="4"/>
  <c r="X361" i="4" s="1"/>
  <c r="M361" i="4"/>
  <c r="Z361" i="4"/>
  <c r="N361" i="4" l="1"/>
  <c r="P361" i="4"/>
  <c r="AA361" i="4"/>
  <c r="AB361" i="4" s="1"/>
  <c r="R361" i="4"/>
  <c r="G361" i="4" l="1"/>
  <c r="Q361" i="4"/>
  <c r="S361" i="4" s="1"/>
  <c r="H362" i="4"/>
  <c r="AC361" i="4"/>
  <c r="K362" i="4" l="1"/>
  <c r="AI361" i="4"/>
  <c r="AJ361" i="4" s="1"/>
  <c r="AD361" i="4"/>
  <c r="AE361" i="4" s="1"/>
  <c r="AG361" i="4"/>
  <c r="C362" i="4" s="1"/>
  <c r="E362" i="4" s="1"/>
  <c r="F362" i="4" s="1"/>
  <c r="AF361" i="4"/>
  <c r="T361" i="4"/>
  <c r="AH361" i="4" l="1"/>
  <c r="D362" i="4" s="1"/>
  <c r="L362" i="4" s="1"/>
  <c r="U362" i="4" s="1"/>
  <c r="V362" i="4" s="1"/>
  <c r="AK362" i="4"/>
  <c r="B362" i="4"/>
  <c r="AL362" i="4"/>
  <c r="O363" i="4"/>
  <c r="Y362" i="4" l="1"/>
  <c r="M362" i="4"/>
  <c r="P362" i="4" s="1"/>
  <c r="W362" i="4"/>
  <c r="X362" i="4" s="1"/>
  <c r="I362" i="4"/>
  <c r="Z362" i="4"/>
  <c r="R362" i="4"/>
  <c r="N362" i="4" l="1"/>
  <c r="AA362" i="4"/>
  <c r="AB362" i="4" s="1"/>
  <c r="Q362" i="4"/>
  <c r="S362" i="4" s="1"/>
  <c r="G362" i="4"/>
  <c r="H363" i="4"/>
  <c r="AC362" i="4"/>
  <c r="K363" i="4" l="1"/>
  <c r="AD362" i="4"/>
  <c r="AE362" i="4" s="1"/>
  <c r="AG362" i="4"/>
  <c r="C363" i="4" s="1"/>
  <c r="E363" i="4" s="1"/>
  <c r="F363" i="4" s="1"/>
  <c r="AI362" i="4"/>
  <c r="AJ362" i="4" s="1"/>
  <c r="AF362" i="4"/>
  <c r="T362" i="4"/>
  <c r="AH362" i="4" l="1"/>
  <c r="D363" i="4" s="1"/>
  <c r="L363" i="4" s="1"/>
  <c r="U363" i="4" s="1"/>
  <c r="V363" i="4" s="1"/>
  <c r="AK363" i="4"/>
  <c r="AL363" i="4"/>
  <c r="B363" i="4"/>
  <c r="O364" i="4"/>
  <c r="M363" i="4" l="1"/>
  <c r="N363" i="4" s="1"/>
  <c r="Q363" i="4" s="1"/>
  <c r="P363" i="4"/>
  <c r="I363" i="4"/>
  <c r="Y363" i="4"/>
  <c r="W363" i="4"/>
  <c r="X363" i="4" s="1"/>
  <c r="Z363" i="4"/>
  <c r="R363" i="4"/>
  <c r="AA363" i="4" l="1"/>
  <c r="AB363" i="4" s="1"/>
  <c r="S363" i="4"/>
  <c r="G363" i="4"/>
  <c r="H364" i="4"/>
  <c r="AC363" i="4"/>
  <c r="K364" i="4" l="1"/>
  <c r="AD363" i="4"/>
  <c r="AE363" i="4" s="1"/>
  <c r="AI363" i="4"/>
  <c r="AJ363" i="4" s="1"/>
  <c r="AG363" i="4"/>
  <c r="C364" i="4" s="1"/>
  <c r="E364" i="4" s="1"/>
  <c r="F364" i="4" s="1"/>
  <c r="AF363" i="4"/>
  <c r="T363" i="4"/>
  <c r="AH363" i="4" l="1"/>
  <c r="D364" i="4" s="1"/>
  <c r="L364" i="4" s="1"/>
  <c r="U364" i="4" s="1"/>
  <c r="V364" i="4" s="1"/>
  <c r="B364" i="4"/>
  <c r="AL364" i="4"/>
  <c r="AK364" i="4"/>
  <c r="O365" i="4"/>
  <c r="W364" i="4" l="1"/>
  <c r="Y364" i="4"/>
  <c r="M364" i="4"/>
  <c r="N364" i="4" s="1"/>
  <c r="I364" i="4"/>
  <c r="X364" i="4"/>
  <c r="Z364" i="4"/>
  <c r="P364" i="4" l="1"/>
  <c r="AA364" i="4"/>
  <c r="AB364" i="4" s="1"/>
  <c r="Q364" i="4"/>
  <c r="G364" i="4"/>
  <c r="R364" i="4"/>
  <c r="S364" i="4" l="1"/>
  <c r="AC364" i="4"/>
  <c r="H365" i="4"/>
  <c r="K365" i="4" l="1"/>
  <c r="AG364" i="4"/>
  <c r="C365" i="4" s="1"/>
  <c r="E365" i="4" s="1"/>
  <c r="F365" i="4" s="1"/>
  <c r="AF364" i="4"/>
  <c r="AI364" i="4"/>
  <c r="AJ364" i="4" s="1"/>
  <c r="AD364" i="4"/>
  <c r="AE364" i="4" s="1"/>
  <c r="T364" i="4"/>
  <c r="B365" i="4"/>
  <c r="O366" i="4"/>
  <c r="I365" i="4" l="1"/>
  <c r="AH364" i="4"/>
  <c r="D365" i="4" s="1"/>
  <c r="L365" i="4" s="1"/>
  <c r="U365" i="4" s="1"/>
  <c r="V365" i="4" s="1"/>
  <c r="Y365" i="4" s="1"/>
  <c r="AK365" i="4"/>
  <c r="AL365" i="4"/>
  <c r="Z365" i="4"/>
  <c r="W365" i="4" l="1"/>
  <c r="X365" i="4" s="1"/>
  <c r="M365" i="4"/>
  <c r="P365" i="4" s="1"/>
  <c r="N365" i="4"/>
  <c r="G365" i="4" s="1"/>
  <c r="AA365" i="4"/>
  <c r="AB365" i="4" s="1"/>
  <c r="R365" i="4"/>
  <c r="Q365" i="4" l="1"/>
  <c r="S365" i="4" s="1"/>
  <c r="T365" i="4"/>
  <c r="H366" i="4"/>
  <c r="AC365" i="4"/>
  <c r="AD365" i="4" l="1"/>
  <c r="AE365" i="4" s="1"/>
  <c r="AF365" i="4"/>
  <c r="AI365" i="4"/>
  <c r="AJ365" i="4" s="1"/>
  <c r="AG365" i="4"/>
  <c r="C366" i="4" s="1"/>
  <c r="E366" i="4" s="1"/>
  <c r="F366" i="4" s="1"/>
  <c r="K366" i="4"/>
  <c r="AK366" i="4"/>
  <c r="AH365" i="4"/>
  <c r="D366" i="4" s="1"/>
  <c r="B366" i="4"/>
  <c r="O367" i="4"/>
  <c r="AL366" i="4" l="1"/>
  <c r="L366" i="4"/>
  <c r="U366" i="4" s="1"/>
  <c r="V366" i="4" s="1"/>
  <c r="I366" i="4"/>
  <c r="Y366" i="4" l="1"/>
  <c r="W366" i="4"/>
  <c r="X366" i="4" s="1"/>
  <c r="M366" i="4"/>
  <c r="Z366" i="4"/>
  <c r="AA366" i="4" l="1"/>
  <c r="AB366" i="4" s="1"/>
  <c r="P366" i="4"/>
  <c r="N366" i="4"/>
  <c r="R366" i="4"/>
  <c r="Q366" i="4" l="1"/>
  <c r="S366" i="4" s="1"/>
  <c r="T366" i="4" s="1"/>
  <c r="G366" i="4"/>
  <c r="H367" i="4"/>
  <c r="AC366" i="4"/>
  <c r="K367" i="4" l="1"/>
  <c r="AD366" i="4"/>
  <c r="AE366" i="4" s="1"/>
  <c r="AI366" i="4"/>
  <c r="AJ366" i="4" s="1"/>
  <c r="AG366" i="4"/>
  <c r="C367" i="4" s="1"/>
  <c r="E367" i="4" s="1"/>
  <c r="F367" i="4" s="1"/>
  <c r="AF366" i="4"/>
  <c r="B367" i="4" s="1"/>
  <c r="O368" i="4"/>
  <c r="AL367" i="4" l="1"/>
  <c r="I367" i="4"/>
  <c r="AK367" i="4"/>
  <c r="AH366" i="4"/>
  <c r="D367" i="4" s="1"/>
  <c r="L367" i="4" l="1"/>
  <c r="U367" i="4" s="1"/>
  <c r="V367" i="4" s="1"/>
  <c r="Y367" i="4" l="1"/>
  <c r="W367" i="4"/>
  <c r="X367" i="4" s="1"/>
  <c r="M367" i="4"/>
  <c r="Z367" i="4"/>
  <c r="P367" i="4" l="1"/>
  <c r="N367" i="4"/>
  <c r="Q367" i="4" s="1"/>
  <c r="AA367" i="4"/>
  <c r="AB367" i="4" s="1"/>
  <c r="R367" i="4"/>
  <c r="S367" i="4" l="1"/>
  <c r="G367" i="4"/>
  <c r="AC367" i="4"/>
  <c r="H368" i="4"/>
  <c r="K368" i="4" l="1"/>
  <c r="AI367" i="4"/>
  <c r="AJ367" i="4" s="1"/>
  <c r="AD367" i="4"/>
  <c r="AE367" i="4" s="1"/>
  <c r="AF367" i="4"/>
  <c r="AH367" i="4" s="1"/>
  <c r="D368" i="4" s="1"/>
  <c r="L368" i="4" s="1"/>
  <c r="U368" i="4" s="1"/>
  <c r="V368" i="4" s="1"/>
  <c r="AG367" i="4"/>
  <c r="C368" i="4" s="1"/>
  <c r="E368" i="4" s="1"/>
  <c r="F368" i="4" s="1"/>
  <c r="T367" i="4"/>
  <c r="M368" i="4" l="1"/>
  <c r="AL368" i="4"/>
  <c r="AK368" i="4"/>
  <c r="B368" i="4"/>
  <c r="O369" i="4"/>
  <c r="I368" i="4" l="1"/>
  <c r="N368" i="4"/>
  <c r="G368" i="4" s="1"/>
  <c r="P368" i="4"/>
  <c r="W368" i="4"/>
  <c r="X368" i="4" s="1"/>
  <c r="Y368" i="4"/>
  <c r="Z368" i="4"/>
  <c r="R368" i="4"/>
  <c r="Q368" i="4" l="1"/>
  <c r="AA368" i="4"/>
  <c r="AB368" i="4" s="1"/>
  <c r="S368" i="4"/>
  <c r="T368" i="4" s="1"/>
  <c r="H369" i="4"/>
  <c r="AC368" i="4"/>
  <c r="K369" i="4" l="1"/>
  <c r="AD368" i="4"/>
  <c r="AE368" i="4" s="1"/>
  <c r="AI368" i="4"/>
  <c r="AJ368" i="4" s="1"/>
  <c r="AG368" i="4"/>
  <c r="C369" i="4" s="1"/>
  <c r="E369" i="4" s="1"/>
  <c r="F369" i="4" s="1"/>
  <c r="AF368" i="4"/>
  <c r="AH368" i="4" l="1"/>
  <c r="D369" i="4" s="1"/>
  <c r="L369" i="4" s="1"/>
  <c r="U369" i="4" s="1"/>
  <c r="V369" i="4" s="1"/>
  <c r="AL369" i="4"/>
  <c r="B369" i="4"/>
  <c r="AK369" i="4"/>
  <c r="O370" i="4"/>
  <c r="Y369" i="4" l="1"/>
  <c r="M369" i="4"/>
  <c r="N369" i="4" s="1"/>
  <c r="I369" i="4"/>
  <c r="P369" i="4"/>
  <c r="W369" i="4"/>
  <c r="X369" i="4" s="1"/>
  <c r="Z369" i="4"/>
  <c r="R369" i="4"/>
  <c r="AA369" i="4" l="1"/>
  <c r="AB369" i="4" s="1"/>
  <c r="G369" i="4"/>
  <c r="Q369" i="4"/>
  <c r="S369" i="4" s="1"/>
  <c r="T369" i="4" s="1"/>
  <c r="H370" i="4"/>
  <c r="AC369" i="4"/>
  <c r="K370" i="4" l="1"/>
  <c r="AI369" i="4"/>
  <c r="AJ369" i="4" s="1"/>
  <c r="AG369" i="4"/>
  <c r="C370" i="4" s="1"/>
  <c r="E370" i="4" s="1"/>
  <c r="F370" i="4" s="1"/>
  <c r="AD369" i="4"/>
  <c r="AE369" i="4" s="1"/>
  <c r="AF369" i="4"/>
  <c r="AL370" i="4" l="1"/>
  <c r="B370" i="4"/>
  <c r="AH369" i="4"/>
  <c r="D370" i="4" s="1"/>
  <c r="AK370" i="4"/>
  <c r="O371" i="4"/>
  <c r="L370" i="4" l="1"/>
  <c r="U370" i="4" s="1"/>
  <c r="V370" i="4" s="1"/>
  <c r="I370" i="4"/>
  <c r="W370" i="4" l="1"/>
  <c r="X370" i="4" s="1"/>
  <c r="Y370" i="4"/>
  <c r="M370" i="4"/>
  <c r="Z370" i="4"/>
  <c r="AA370" i="4" l="1"/>
  <c r="AB370" i="4" s="1"/>
  <c r="N370" i="4"/>
  <c r="P370" i="4"/>
  <c r="R370" i="4"/>
  <c r="Q370" i="4" l="1"/>
  <c r="S370" i="4" s="1"/>
  <c r="G370" i="4"/>
  <c r="H371" i="4"/>
  <c r="AC370" i="4"/>
  <c r="K371" i="4" l="1"/>
  <c r="AI370" i="4"/>
  <c r="AJ370" i="4" s="1"/>
  <c r="AD370" i="4"/>
  <c r="AE370" i="4" s="1"/>
  <c r="AG370" i="4"/>
  <c r="C371" i="4" s="1"/>
  <c r="E371" i="4" s="1"/>
  <c r="F371" i="4" s="1"/>
  <c r="AF370" i="4"/>
  <c r="T370" i="4"/>
  <c r="AL371" i="4" l="1"/>
  <c r="AK371" i="4"/>
  <c r="B371" i="4"/>
  <c r="AH370" i="4"/>
  <c r="D371" i="4" s="1"/>
  <c r="O372" i="4"/>
  <c r="L371" i="4" l="1"/>
  <c r="U371" i="4" s="1"/>
  <c r="V371" i="4" s="1"/>
  <c r="M371" i="4"/>
  <c r="I371" i="4"/>
  <c r="N371" i="4" l="1"/>
  <c r="P371" i="4"/>
  <c r="Q371" i="4"/>
  <c r="W371" i="4"/>
  <c r="X371" i="4" s="1"/>
  <c r="Y371" i="4"/>
  <c r="Z371" i="4"/>
  <c r="R371" i="4"/>
  <c r="G371" i="4" l="1"/>
  <c r="S371" i="4"/>
  <c r="T371" i="4" s="1"/>
  <c r="AA371" i="4"/>
  <c r="AB371" i="4" s="1"/>
  <c r="H372" i="4"/>
  <c r="AC371" i="4"/>
  <c r="K372" i="4" l="1"/>
  <c r="AI371" i="4"/>
  <c r="AJ371" i="4" s="1"/>
  <c r="AD371" i="4"/>
  <c r="AE371" i="4" s="1"/>
  <c r="AG371" i="4"/>
  <c r="C372" i="4" s="1"/>
  <c r="E372" i="4" s="1"/>
  <c r="F372" i="4" s="1"/>
  <c r="AF371" i="4"/>
  <c r="AK372" i="4" l="1"/>
  <c r="B372" i="4"/>
  <c r="AH371" i="4"/>
  <c r="D372" i="4" s="1"/>
  <c r="AL372" i="4"/>
  <c r="O373" i="4"/>
  <c r="L372" i="4" l="1"/>
  <c r="U372" i="4" s="1"/>
  <c r="V372" i="4" s="1"/>
  <c r="I372" i="4"/>
  <c r="W372" i="4" l="1"/>
  <c r="X372" i="4" s="1"/>
  <c r="Y372" i="4"/>
  <c r="M372" i="4"/>
  <c r="Z372" i="4"/>
  <c r="AA372" i="4" l="1"/>
  <c r="AB372" i="4" s="1"/>
  <c r="N372" i="4"/>
  <c r="P372" i="4"/>
  <c r="Q372" i="4"/>
  <c r="R372" i="4"/>
  <c r="S372" i="4" l="1"/>
  <c r="G372" i="4"/>
  <c r="H373" i="4"/>
  <c r="AC372" i="4"/>
  <c r="K373" i="4" l="1"/>
  <c r="AI372" i="4"/>
  <c r="AJ372" i="4" s="1"/>
  <c r="AD372" i="4"/>
  <c r="AE372" i="4" s="1"/>
  <c r="AG372" i="4"/>
  <c r="C373" i="4" s="1"/>
  <c r="E373" i="4" s="1"/>
  <c r="F373" i="4" s="1"/>
  <c r="AF372" i="4"/>
  <c r="T372" i="4"/>
  <c r="AL373" i="4" l="1"/>
  <c r="AK373" i="4"/>
  <c r="B373" i="4"/>
  <c r="AH372" i="4"/>
  <c r="D373" i="4" s="1"/>
  <c r="O374" i="4"/>
  <c r="L373" i="4" l="1"/>
  <c r="U373" i="4" s="1"/>
  <c r="V373" i="4" s="1"/>
  <c r="I373" i="4"/>
  <c r="W373" i="4" l="1"/>
  <c r="X373" i="4" s="1"/>
  <c r="Y373" i="4"/>
  <c r="M373" i="4"/>
  <c r="Z373" i="4"/>
  <c r="AA373" i="4" l="1"/>
  <c r="AB373" i="4" s="1"/>
  <c r="N373" i="4"/>
  <c r="P373" i="4"/>
  <c r="R373" i="4"/>
  <c r="Q373" i="4" l="1"/>
  <c r="S373" i="4" s="1"/>
  <c r="G373" i="4"/>
  <c r="H374" i="4"/>
  <c r="AC373" i="4"/>
  <c r="K374" i="4" l="1"/>
  <c r="AI373" i="4"/>
  <c r="AJ373" i="4" s="1"/>
  <c r="AD373" i="4"/>
  <c r="AE373" i="4" s="1"/>
  <c r="AG373" i="4"/>
  <c r="C374" i="4" s="1"/>
  <c r="E374" i="4" s="1"/>
  <c r="F374" i="4" s="1"/>
  <c r="AF373" i="4"/>
  <c r="T373" i="4"/>
  <c r="AL374" i="4" l="1"/>
  <c r="B374" i="4"/>
  <c r="AH373" i="4"/>
  <c r="D374" i="4" s="1"/>
  <c r="AK374" i="4"/>
  <c r="O375" i="4"/>
  <c r="L374" i="4" l="1"/>
  <c r="U374" i="4" s="1"/>
  <c r="V374" i="4" s="1"/>
  <c r="I374" i="4"/>
  <c r="W374" i="4" l="1"/>
  <c r="X374" i="4" s="1"/>
  <c r="Y374" i="4"/>
  <c r="M374" i="4"/>
  <c r="Z374" i="4"/>
  <c r="AA374" i="4" l="1"/>
  <c r="AB374" i="4" s="1"/>
  <c r="N374" i="4"/>
  <c r="P374" i="4"/>
  <c r="R374" i="4"/>
  <c r="G374" i="4" l="1"/>
  <c r="Q374" i="4"/>
  <c r="S374" i="4" s="1"/>
  <c r="H375" i="4"/>
  <c r="AC374" i="4"/>
  <c r="K375" i="4" l="1"/>
  <c r="AD374" i="4"/>
  <c r="AE374" i="4" s="1"/>
  <c r="AI374" i="4"/>
  <c r="AJ374" i="4" s="1"/>
  <c r="AG374" i="4"/>
  <c r="C375" i="4" s="1"/>
  <c r="E375" i="4" s="1"/>
  <c r="F375" i="4" s="1"/>
  <c r="AF374" i="4"/>
  <c r="T374" i="4"/>
  <c r="B375" i="4" l="1"/>
  <c r="AH374" i="4"/>
  <c r="D375" i="4" s="1"/>
  <c r="AL375" i="4"/>
  <c r="AK375" i="4"/>
  <c r="O376" i="4"/>
  <c r="L375" i="4" l="1"/>
  <c r="U375" i="4" s="1"/>
  <c r="V375" i="4" s="1"/>
  <c r="I375" i="4"/>
  <c r="Y375" i="4" l="1"/>
  <c r="W375" i="4"/>
  <c r="X375" i="4" s="1"/>
  <c r="M375" i="4"/>
  <c r="Z375" i="4"/>
  <c r="P375" i="4" l="1"/>
  <c r="N375" i="4"/>
  <c r="AA375" i="4"/>
  <c r="AB375" i="4" s="1"/>
  <c r="R375" i="4"/>
  <c r="G375" i="4" l="1"/>
  <c r="Q375" i="4"/>
  <c r="S375" i="4" s="1"/>
  <c r="T375" i="4" s="1"/>
  <c r="AC375" i="4"/>
  <c r="H376" i="4"/>
  <c r="K376" i="4" l="1"/>
  <c r="AD375" i="4"/>
  <c r="AE375" i="4" s="1"/>
  <c r="AI375" i="4"/>
  <c r="AJ375" i="4" s="1"/>
  <c r="AG375" i="4"/>
  <c r="C376" i="4" s="1"/>
  <c r="E376" i="4" s="1"/>
  <c r="F376" i="4" s="1"/>
  <c r="AF375" i="4"/>
  <c r="B376" i="4" s="1"/>
  <c r="O377" i="4"/>
  <c r="AH375" i="4" l="1"/>
  <c r="D376" i="4" s="1"/>
  <c r="AL376" i="4"/>
  <c r="I376" i="4"/>
  <c r="AK376" i="4"/>
  <c r="L376" i="4" l="1"/>
  <c r="U376" i="4" s="1"/>
  <c r="V376" i="4" s="1"/>
  <c r="Y376" i="4" l="1"/>
  <c r="W376" i="4"/>
  <c r="X376" i="4" s="1"/>
  <c r="M376" i="4"/>
  <c r="Z376" i="4"/>
  <c r="N376" i="4" l="1"/>
  <c r="P376" i="4"/>
  <c r="AA376" i="4"/>
  <c r="AB376" i="4" s="1"/>
  <c r="R376" i="4"/>
  <c r="Q376" i="4" l="1"/>
  <c r="S376" i="4" s="1"/>
  <c r="G376" i="4"/>
  <c r="H377" i="4"/>
  <c r="AC376" i="4"/>
  <c r="K377" i="4" l="1"/>
  <c r="AI376" i="4"/>
  <c r="AJ376" i="4" s="1"/>
  <c r="AD376" i="4"/>
  <c r="AE376" i="4" s="1"/>
  <c r="AG376" i="4"/>
  <c r="C377" i="4" s="1"/>
  <c r="E377" i="4" s="1"/>
  <c r="F377" i="4" s="1"/>
  <c r="AF376" i="4"/>
  <c r="T376" i="4"/>
  <c r="AK377" i="4" l="1"/>
  <c r="B377" i="4"/>
  <c r="AH376" i="4"/>
  <c r="D377" i="4" s="1"/>
  <c r="AL377" i="4"/>
  <c r="O378" i="4"/>
  <c r="I377" i="4" l="1"/>
  <c r="L377" i="4"/>
  <c r="U377" i="4" s="1"/>
  <c r="V377" i="4" s="1"/>
  <c r="Y377" i="4" l="1"/>
  <c r="W377" i="4"/>
  <c r="X377" i="4" s="1"/>
  <c r="M377" i="4"/>
  <c r="Z377" i="4"/>
  <c r="N377" i="4" l="1"/>
  <c r="P377" i="4"/>
  <c r="AA377" i="4"/>
  <c r="AB377" i="4" s="1"/>
  <c r="R377" i="4"/>
  <c r="G377" i="4" l="1"/>
  <c r="Q377" i="4"/>
  <c r="S377" i="4" s="1"/>
  <c r="AC377" i="4"/>
  <c r="H378" i="4"/>
  <c r="K378" i="4" l="1"/>
  <c r="AI377" i="4"/>
  <c r="AJ377" i="4" s="1"/>
  <c r="AD377" i="4"/>
  <c r="AE377" i="4" s="1"/>
  <c r="AG377" i="4"/>
  <c r="C378" i="4" s="1"/>
  <c r="E378" i="4" s="1"/>
  <c r="F378" i="4" s="1"/>
  <c r="AF377" i="4"/>
  <c r="T377" i="4"/>
  <c r="AH377" i="4" l="1"/>
  <c r="D378" i="4" s="1"/>
  <c r="L378" i="4" s="1"/>
  <c r="U378" i="4" s="1"/>
  <c r="V378" i="4" s="1"/>
  <c r="AK378" i="4"/>
  <c r="AL378" i="4"/>
  <c r="B378" i="4"/>
  <c r="O379" i="4"/>
  <c r="M378" i="4" l="1"/>
  <c r="W378" i="4"/>
  <c r="X378" i="4" s="1"/>
  <c r="P378" i="4"/>
  <c r="N378" i="4"/>
  <c r="I378" i="4"/>
  <c r="Y378" i="4"/>
  <c r="Z378" i="4"/>
  <c r="R378" i="4"/>
  <c r="AA378" i="4" l="1"/>
  <c r="AB378" i="4" s="1"/>
  <c r="Q378" i="4"/>
  <c r="S378" i="4" s="1"/>
  <c r="G378" i="4"/>
  <c r="AC378" i="4"/>
  <c r="H379" i="4"/>
  <c r="AD378" i="4" l="1"/>
  <c r="AE378" i="4" s="1"/>
  <c r="AI378" i="4"/>
  <c r="AJ378" i="4" s="1"/>
  <c r="AG378" i="4"/>
  <c r="C379" i="4" s="1"/>
  <c r="E379" i="4" s="1"/>
  <c r="F379" i="4" s="1"/>
  <c r="AF378" i="4"/>
  <c r="B379" i="4" s="1"/>
  <c r="K379" i="4"/>
  <c r="T378" i="4"/>
  <c r="O380" i="4"/>
  <c r="AK379" i="4" l="1"/>
  <c r="AL379" i="4"/>
  <c r="AH378" i="4"/>
  <c r="D379" i="4" s="1"/>
  <c r="I379" i="4"/>
  <c r="L379" i="4" l="1"/>
  <c r="U379" i="4" s="1"/>
  <c r="V379" i="4" s="1"/>
  <c r="M379" i="4" l="1"/>
  <c r="P379" i="4" s="1"/>
  <c r="N379" i="4"/>
  <c r="W379" i="4"/>
  <c r="X379" i="4" s="1"/>
  <c r="Y379" i="4"/>
  <c r="Z379" i="4"/>
  <c r="R379" i="4"/>
  <c r="AA379" i="4" l="1"/>
  <c r="AB379" i="4" s="1"/>
  <c r="G379" i="4"/>
  <c r="Q379" i="4"/>
  <c r="S379" i="4" s="1"/>
  <c r="H380" i="4"/>
  <c r="AC379" i="4"/>
  <c r="K380" i="4" l="1"/>
  <c r="AF379" i="4"/>
  <c r="AI379" i="4"/>
  <c r="AJ379" i="4" s="1"/>
  <c r="AD379" i="4"/>
  <c r="AE379" i="4" s="1"/>
  <c r="AG379" i="4"/>
  <c r="C380" i="4" s="1"/>
  <c r="E380" i="4" s="1"/>
  <c r="F380" i="4" s="1"/>
  <c r="T379" i="4"/>
  <c r="AH379" i="4" l="1"/>
  <c r="D380" i="4" s="1"/>
  <c r="L380" i="4" s="1"/>
  <c r="U380" i="4" s="1"/>
  <c r="V380" i="4" s="1"/>
  <c r="AK380" i="4"/>
  <c r="B380" i="4"/>
  <c r="AL380" i="4"/>
  <c r="O381" i="4"/>
  <c r="Y380" i="4" l="1"/>
  <c r="M380" i="4"/>
  <c r="P380" i="4" s="1"/>
  <c r="W380" i="4"/>
  <c r="X380" i="4" s="1"/>
  <c r="N380" i="4"/>
  <c r="I380" i="4"/>
  <c r="Z380" i="4"/>
  <c r="R380" i="4"/>
  <c r="AA380" i="4" l="1"/>
  <c r="AB380" i="4" s="1"/>
  <c r="G380" i="4"/>
  <c r="Q380" i="4"/>
  <c r="S380" i="4" s="1"/>
  <c r="AC380" i="4"/>
  <c r="H381" i="4"/>
  <c r="K381" i="4" l="1"/>
  <c r="AI380" i="4"/>
  <c r="AJ380" i="4" s="1"/>
  <c r="AD380" i="4"/>
  <c r="AE380" i="4" s="1"/>
  <c r="AG380" i="4"/>
  <c r="C381" i="4" s="1"/>
  <c r="E381" i="4" s="1"/>
  <c r="F381" i="4" s="1"/>
  <c r="AF380" i="4"/>
  <c r="T380" i="4"/>
  <c r="AH380" i="4" l="1"/>
  <c r="D381" i="4" s="1"/>
  <c r="B381" i="4"/>
  <c r="AL381" i="4"/>
  <c r="AK381" i="4"/>
  <c r="O382" i="4"/>
  <c r="I381" i="4" l="1"/>
  <c r="L381" i="4"/>
  <c r="U381" i="4" s="1"/>
  <c r="V381" i="4" s="1"/>
  <c r="M381" i="4" l="1"/>
  <c r="Y381" i="4"/>
  <c r="W381" i="4"/>
  <c r="X381" i="4" s="1"/>
  <c r="Z381" i="4"/>
  <c r="AA381" i="4" l="1"/>
  <c r="AB381" i="4" s="1"/>
  <c r="N381" i="4"/>
  <c r="Q381" i="4" s="1"/>
  <c r="P381" i="4"/>
  <c r="R381" i="4"/>
  <c r="S381" i="4" l="1"/>
  <c r="G381" i="4"/>
  <c r="AC381" i="4"/>
  <c r="H382" i="4"/>
  <c r="K382" i="4" l="1"/>
  <c r="AI381" i="4"/>
  <c r="AJ381" i="4" s="1"/>
  <c r="AD381" i="4"/>
  <c r="AE381" i="4" s="1"/>
  <c r="AG381" i="4"/>
  <c r="C382" i="4" s="1"/>
  <c r="E382" i="4" s="1"/>
  <c r="F382" i="4" s="1"/>
  <c r="AF381" i="4"/>
  <c r="T381" i="4"/>
  <c r="AH381" i="4" l="1"/>
  <c r="D382" i="4" s="1"/>
  <c r="L382" i="4" s="1"/>
  <c r="U382" i="4" s="1"/>
  <c r="V382" i="4" s="1"/>
  <c r="AK382" i="4"/>
  <c r="B382" i="4"/>
  <c r="AL382" i="4"/>
  <c r="O383" i="4"/>
  <c r="M382" i="4" l="1"/>
  <c r="I382" i="4"/>
  <c r="W382" i="4"/>
  <c r="X382" i="4" s="1"/>
  <c r="Y382" i="4"/>
  <c r="P382" i="4"/>
  <c r="N382" i="4"/>
  <c r="Q382" i="4" s="1"/>
  <c r="Z382" i="4"/>
  <c r="R382" i="4"/>
  <c r="G382" i="4" l="1"/>
  <c r="S382" i="4"/>
  <c r="AA382" i="4"/>
  <c r="AB382" i="4" s="1"/>
  <c r="H383" i="4"/>
  <c r="AC382" i="4"/>
  <c r="AG382" i="4" l="1"/>
  <c r="C383" i="4" s="1"/>
  <c r="E383" i="4" s="1"/>
  <c r="F383" i="4" s="1"/>
  <c r="AD382" i="4"/>
  <c r="AE382" i="4" s="1"/>
  <c r="AI382" i="4"/>
  <c r="AJ382" i="4" s="1"/>
  <c r="AF382" i="4"/>
  <c r="AH382" i="4" s="1"/>
  <c r="D383" i="4" s="1"/>
  <c r="L383" i="4" s="1"/>
  <c r="K383" i="4"/>
  <c r="T382" i="4"/>
  <c r="AK383" i="4" l="1"/>
  <c r="AL383" i="4"/>
  <c r="B383" i="4"/>
  <c r="U383" i="4"/>
  <c r="V383" i="4" s="1"/>
  <c r="M383" i="4"/>
  <c r="O384" i="4"/>
  <c r="I383" i="4" l="1"/>
  <c r="N383" i="4"/>
  <c r="P383" i="4"/>
  <c r="Y383" i="4"/>
  <c r="W383" i="4"/>
  <c r="X383" i="4" s="1"/>
  <c r="Z383" i="4"/>
  <c r="R383" i="4"/>
  <c r="AA383" i="4" l="1"/>
  <c r="AB383" i="4" s="1"/>
  <c r="Q383" i="4"/>
  <c r="S383" i="4" s="1"/>
  <c r="T383" i="4" s="1"/>
  <c r="G383" i="4"/>
  <c r="AC383" i="4"/>
  <c r="H384" i="4"/>
  <c r="K384" i="4" l="1"/>
  <c r="AD383" i="4"/>
  <c r="AE383" i="4" s="1"/>
  <c r="AF383" i="4"/>
  <c r="AG383" i="4"/>
  <c r="C384" i="4" s="1"/>
  <c r="E384" i="4" s="1"/>
  <c r="F384" i="4" s="1"/>
  <c r="AI383" i="4"/>
  <c r="AJ383" i="4" s="1"/>
  <c r="B384" i="4" l="1"/>
  <c r="AH383" i="4"/>
  <c r="D384" i="4" s="1"/>
  <c r="AL384" i="4"/>
  <c r="AK384" i="4"/>
  <c r="O385" i="4"/>
  <c r="L384" i="4" l="1"/>
  <c r="U384" i="4" s="1"/>
  <c r="V384" i="4" s="1"/>
  <c r="I384" i="4"/>
  <c r="Y384" i="4" l="1"/>
  <c r="W384" i="4"/>
  <c r="X384" i="4" s="1"/>
  <c r="M384" i="4"/>
  <c r="Z384" i="4"/>
  <c r="P384" i="4" l="1"/>
  <c r="N384" i="4"/>
  <c r="Q384" i="4" s="1"/>
  <c r="AA384" i="4"/>
  <c r="AB384" i="4" s="1"/>
  <c r="R384" i="4"/>
  <c r="S384" i="4" l="1"/>
  <c r="T384" i="4" s="1"/>
  <c r="G384" i="4"/>
  <c r="H385" i="4"/>
  <c r="AC384" i="4"/>
  <c r="K385" i="4" l="1"/>
  <c r="AD384" i="4"/>
  <c r="AE384" i="4" s="1"/>
  <c r="AI384" i="4"/>
  <c r="AJ384" i="4" s="1"/>
  <c r="AG384" i="4"/>
  <c r="C385" i="4" s="1"/>
  <c r="E385" i="4" s="1"/>
  <c r="F385" i="4" s="1"/>
  <c r="AF384" i="4"/>
  <c r="B385" i="4" s="1"/>
  <c r="O386" i="4"/>
  <c r="AL385" i="4" l="1"/>
  <c r="I385" i="4"/>
  <c r="AH384" i="4"/>
  <c r="D385" i="4" s="1"/>
  <c r="AK385" i="4"/>
  <c r="L385" i="4" l="1"/>
  <c r="U385" i="4" s="1"/>
  <c r="V385" i="4" s="1"/>
  <c r="W385" i="4" l="1"/>
  <c r="Y385" i="4"/>
  <c r="X385" i="4"/>
  <c r="M385" i="4"/>
  <c r="Z385" i="4"/>
  <c r="P385" i="4" l="1"/>
  <c r="N385" i="4"/>
  <c r="AA385" i="4"/>
  <c r="AB385" i="4" s="1"/>
  <c r="R385" i="4"/>
  <c r="Q385" i="4" l="1"/>
  <c r="S385" i="4" s="1"/>
  <c r="G385" i="4"/>
  <c r="AC385" i="4"/>
  <c r="H386" i="4"/>
  <c r="K386" i="4" l="1"/>
  <c r="AF385" i="4"/>
  <c r="AI385" i="4"/>
  <c r="AJ385" i="4" s="1"/>
  <c r="AD385" i="4"/>
  <c r="AE385" i="4" s="1"/>
  <c r="AG385" i="4"/>
  <c r="C386" i="4" s="1"/>
  <c r="E386" i="4" s="1"/>
  <c r="F386" i="4" s="1"/>
  <c r="T385" i="4"/>
  <c r="AH385" i="4" l="1"/>
  <c r="D386" i="4" s="1"/>
  <c r="L386" i="4" s="1"/>
  <c r="U386" i="4" s="1"/>
  <c r="V386" i="4" s="1"/>
  <c r="AL386" i="4"/>
  <c r="AK386" i="4"/>
  <c r="B386" i="4"/>
  <c r="W386" i="4" s="1"/>
  <c r="X386" i="4" s="1"/>
  <c r="M386" i="4"/>
  <c r="O387" i="4"/>
  <c r="Y386" i="4" l="1"/>
  <c r="N386" i="4"/>
  <c r="Q386" i="4" s="1"/>
  <c r="P386" i="4"/>
  <c r="I386" i="4"/>
  <c r="Z386" i="4"/>
  <c r="R386" i="4"/>
  <c r="G386" i="4" l="1"/>
  <c r="AA386" i="4"/>
  <c r="AB386" i="4" s="1"/>
  <c r="S386" i="4"/>
  <c r="H387" i="4"/>
  <c r="AC386" i="4"/>
  <c r="K387" i="4" l="1"/>
  <c r="AI386" i="4"/>
  <c r="AJ386" i="4" s="1"/>
  <c r="AD386" i="4"/>
  <c r="AE386" i="4" s="1"/>
  <c r="AG386" i="4"/>
  <c r="C387" i="4" s="1"/>
  <c r="E387" i="4" s="1"/>
  <c r="F387" i="4" s="1"/>
  <c r="AF386" i="4"/>
  <c r="T386" i="4"/>
  <c r="AL387" i="4" l="1"/>
  <c r="B387" i="4"/>
  <c r="AH386" i="4"/>
  <c r="D387" i="4" s="1"/>
  <c r="AK387" i="4"/>
  <c r="O388" i="4"/>
  <c r="I387" i="4" l="1"/>
  <c r="L387" i="4"/>
  <c r="U387" i="4" s="1"/>
  <c r="V387" i="4" s="1"/>
  <c r="M387" i="4" l="1"/>
  <c r="W387" i="4"/>
  <c r="X387" i="4" s="1"/>
  <c r="Y387" i="4"/>
  <c r="Z387" i="4"/>
  <c r="AA387" i="4" l="1"/>
  <c r="AB387" i="4" s="1"/>
  <c r="N387" i="4"/>
  <c r="P387" i="4"/>
  <c r="R387" i="4"/>
  <c r="G387" i="4" l="1"/>
  <c r="Q387" i="4"/>
  <c r="S387" i="4" s="1"/>
  <c r="H388" i="4"/>
  <c r="AC387" i="4"/>
  <c r="K388" i="4" l="1"/>
  <c r="AI387" i="4"/>
  <c r="AJ387" i="4" s="1"/>
  <c r="AD387" i="4"/>
  <c r="AE387" i="4" s="1"/>
  <c r="AG387" i="4"/>
  <c r="C388" i="4" s="1"/>
  <c r="E388" i="4" s="1"/>
  <c r="F388" i="4" s="1"/>
  <c r="AF387" i="4"/>
  <c r="T387" i="4"/>
  <c r="AK388" i="4" l="1"/>
  <c r="B388" i="4"/>
  <c r="AH387" i="4"/>
  <c r="D388" i="4" s="1"/>
  <c r="AL388" i="4"/>
  <c r="O389" i="4"/>
  <c r="L388" i="4" l="1"/>
  <c r="U388" i="4" s="1"/>
  <c r="V388" i="4" s="1"/>
  <c r="I388" i="4"/>
  <c r="Y388" i="4" l="1"/>
  <c r="W388" i="4"/>
  <c r="X388" i="4" s="1"/>
  <c r="M388" i="4"/>
  <c r="Z388" i="4"/>
  <c r="P388" i="4" l="1"/>
  <c r="N388" i="4"/>
  <c r="Q388" i="4" s="1"/>
  <c r="AA388" i="4"/>
  <c r="AB388" i="4" s="1"/>
  <c r="R388" i="4"/>
  <c r="S388" i="4" l="1"/>
  <c r="T388" i="4"/>
  <c r="G388" i="4"/>
  <c r="H389" i="4"/>
  <c r="AC388" i="4"/>
  <c r="K389" i="4" l="1"/>
  <c r="AD388" i="4"/>
  <c r="AE388" i="4" s="1"/>
  <c r="AI388" i="4"/>
  <c r="AJ388" i="4" s="1"/>
  <c r="AG388" i="4"/>
  <c r="C389" i="4" s="1"/>
  <c r="E389" i="4" s="1"/>
  <c r="F389" i="4" s="1"/>
  <c r="AF388" i="4"/>
  <c r="AK389" i="4" l="1"/>
  <c r="AH388" i="4"/>
  <c r="D389" i="4" s="1"/>
  <c r="AL389" i="4"/>
  <c r="B389" i="4"/>
  <c r="O390" i="4"/>
  <c r="L389" i="4" l="1"/>
  <c r="U389" i="4" s="1"/>
  <c r="V389" i="4" s="1"/>
  <c r="I389" i="4"/>
  <c r="M389" i="4" l="1"/>
  <c r="N389" i="4"/>
  <c r="Q389" i="4" s="1"/>
  <c r="P389" i="4"/>
  <c r="W389" i="4"/>
  <c r="X389" i="4" s="1"/>
  <c r="Y389" i="4"/>
  <c r="Z389" i="4"/>
  <c r="R389" i="4"/>
  <c r="AA389" i="4" l="1"/>
  <c r="AB389" i="4" s="1"/>
  <c r="S389" i="4"/>
  <c r="T389" i="4" s="1"/>
  <c r="G389" i="4"/>
  <c r="H390" i="4"/>
  <c r="AC389" i="4"/>
  <c r="K390" i="4" l="1"/>
  <c r="AI389" i="4"/>
  <c r="AJ389" i="4" s="1"/>
  <c r="AD389" i="4"/>
  <c r="AE389" i="4" s="1"/>
  <c r="AG389" i="4"/>
  <c r="C390" i="4" s="1"/>
  <c r="E390" i="4" s="1"/>
  <c r="F390" i="4" s="1"/>
  <c r="AF389" i="4"/>
  <c r="AH389" i="4" l="1"/>
  <c r="D390" i="4" s="1"/>
  <c r="L390" i="4" s="1"/>
  <c r="U390" i="4" s="1"/>
  <c r="V390" i="4" s="1"/>
  <c r="AK390" i="4"/>
  <c r="B390" i="4"/>
  <c r="AL390" i="4"/>
  <c r="O391" i="4"/>
  <c r="Y390" i="4" l="1"/>
  <c r="M390" i="4"/>
  <c r="N390" i="4" s="1"/>
  <c r="I390" i="4"/>
  <c r="W390" i="4"/>
  <c r="X390" i="4" s="1"/>
  <c r="Z390" i="4"/>
  <c r="P390" i="4" l="1"/>
  <c r="AA390" i="4"/>
  <c r="AB390" i="4" s="1"/>
  <c r="G390" i="4"/>
  <c r="Q390" i="4"/>
  <c r="R390" i="4"/>
  <c r="S390" i="4" l="1"/>
  <c r="T390" i="4"/>
  <c r="AC390" i="4"/>
  <c r="H391" i="4"/>
  <c r="K391" i="4" l="1"/>
  <c r="AG390" i="4"/>
  <c r="C391" i="4" s="1"/>
  <c r="E391" i="4" s="1"/>
  <c r="F391" i="4" s="1"/>
  <c r="AF390" i="4"/>
  <c r="B391" i="4" s="1"/>
  <c r="AI390" i="4"/>
  <c r="AJ390" i="4" s="1"/>
  <c r="AD390" i="4"/>
  <c r="AE390" i="4" s="1"/>
  <c r="O392" i="4"/>
  <c r="AL391" i="4" l="1"/>
  <c r="AH390" i="4"/>
  <c r="D391" i="4" s="1"/>
  <c r="L391" i="4" s="1"/>
  <c r="U391" i="4" s="1"/>
  <c r="V391" i="4" s="1"/>
  <c r="W391" i="4" s="1"/>
  <c r="X391" i="4" s="1"/>
  <c r="AK391" i="4"/>
  <c r="M391" i="4"/>
  <c r="N391" i="4" s="1"/>
  <c r="G391" i="4" s="1"/>
  <c r="I391" i="4"/>
  <c r="Y391" i="4" l="1"/>
  <c r="P391" i="4"/>
  <c r="Q391" i="4"/>
  <c r="Z391" i="4"/>
  <c r="R391" i="4"/>
  <c r="AA391" i="4" l="1"/>
  <c r="AB391" i="4" s="1"/>
  <c r="S391" i="4"/>
  <c r="T391" i="4"/>
  <c r="AC391" i="4"/>
  <c r="H392" i="4"/>
  <c r="K392" i="4" l="1"/>
  <c r="AD391" i="4"/>
  <c r="AE391" i="4" s="1"/>
  <c r="AF391" i="4"/>
  <c r="B392" i="4" s="1"/>
  <c r="AI391" i="4"/>
  <c r="AJ391" i="4" s="1"/>
  <c r="AG391" i="4"/>
  <c r="C392" i="4" s="1"/>
  <c r="E392" i="4" s="1"/>
  <c r="F392" i="4" s="1"/>
  <c r="O393" i="4"/>
  <c r="AK392" i="4" l="1"/>
  <c r="AH391" i="4"/>
  <c r="D392" i="4" s="1"/>
  <c r="L392" i="4" s="1"/>
  <c r="U392" i="4" s="1"/>
  <c r="V392" i="4" s="1"/>
  <c r="W392" i="4" s="1"/>
  <c r="X392" i="4" s="1"/>
  <c r="AL392" i="4"/>
  <c r="I392" i="4"/>
  <c r="Y392" i="4" l="1"/>
  <c r="M392" i="4"/>
  <c r="Z392" i="4"/>
  <c r="AA392" i="4" l="1"/>
  <c r="AB392" i="4" s="1"/>
  <c r="N392" i="4"/>
  <c r="P392" i="4"/>
  <c r="R392" i="4"/>
  <c r="Q392" i="4" l="1"/>
  <c r="S392" i="4" s="1"/>
  <c r="T392" i="4" s="1"/>
  <c r="G392" i="4"/>
  <c r="AC392" i="4"/>
  <c r="H393" i="4"/>
  <c r="K393" i="4" l="1"/>
  <c r="AL393" i="4"/>
  <c r="AD392" i="4"/>
  <c r="AE392" i="4" s="1"/>
  <c r="AI392" i="4"/>
  <c r="AJ392" i="4" s="1"/>
  <c r="AG392" i="4"/>
  <c r="C393" i="4" s="1"/>
  <c r="E393" i="4" s="1"/>
  <c r="F393" i="4" s="1"/>
  <c r="AF392" i="4"/>
  <c r="AK393" i="4" l="1"/>
  <c r="AH392" i="4"/>
  <c r="D393" i="4" s="1"/>
  <c r="B393" i="4"/>
  <c r="O394" i="4"/>
  <c r="I393" i="4" l="1"/>
  <c r="L393" i="4"/>
  <c r="U393" i="4" s="1"/>
  <c r="V393" i="4" s="1"/>
  <c r="M393" i="4"/>
  <c r="P393" i="4" l="1"/>
  <c r="N393" i="4"/>
  <c r="W393" i="4"/>
  <c r="X393" i="4" s="1"/>
  <c r="Y393" i="4"/>
  <c r="R393" i="4"/>
  <c r="Z393" i="4"/>
  <c r="AA393" i="4" l="1"/>
  <c r="AB393" i="4" s="1"/>
  <c r="Q393" i="4"/>
  <c r="S393" i="4" s="1"/>
  <c r="G393" i="4"/>
  <c r="T393" i="4"/>
  <c r="AC393" i="4"/>
  <c r="H394" i="4"/>
  <c r="K394" i="4" l="1"/>
  <c r="B394" i="4"/>
  <c r="W394" i="4"/>
  <c r="X394" i="4" s="1"/>
  <c r="AF393" i="4"/>
  <c r="AH393" i="4" s="1"/>
  <c r="D394" i="4" s="1"/>
  <c r="L394" i="4" s="1"/>
  <c r="U394" i="4" s="1"/>
  <c r="V394" i="4" s="1"/>
  <c r="Y394" i="4" s="1"/>
  <c r="AI393" i="4"/>
  <c r="AJ393" i="4" s="1"/>
  <c r="AD393" i="4"/>
  <c r="AE393" i="4" s="1"/>
  <c r="AG393" i="4"/>
  <c r="C394" i="4" s="1"/>
  <c r="E394" i="4" s="1"/>
  <c r="F394" i="4" s="1"/>
  <c r="O395" i="4"/>
  <c r="Z394" i="4"/>
  <c r="AA394" i="4" l="1"/>
  <c r="AB394" i="4" s="1"/>
  <c r="M394" i="4"/>
  <c r="AK394" i="4"/>
  <c r="I394" i="4"/>
  <c r="AL394" i="4"/>
  <c r="P394" i="4" l="1"/>
  <c r="N394" i="4"/>
  <c r="Q394" i="4"/>
  <c r="R394" i="4"/>
  <c r="G394" i="4" l="1"/>
  <c r="S394" i="4"/>
  <c r="AC394" i="4"/>
  <c r="H395" i="4"/>
  <c r="K395" i="4" l="1"/>
  <c r="AK395" i="4"/>
  <c r="AL395" i="4"/>
  <c r="AG394" i="4"/>
  <c r="C395" i="4" s="1"/>
  <c r="E395" i="4" s="1"/>
  <c r="F395" i="4" s="1"/>
  <c r="AF394" i="4"/>
  <c r="AH394" i="4" s="1"/>
  <c r="D395" i="4" s="1"/>
  <c r="L395" i="4" s="1"/>
  <c r="U395" i="4" s="1"/>
  <c r="V395" i="4" s="1"/>
  <c r="AI394" i="4"/>
  <c r="AJ394" i="4" s="1"/>
  <c r="AD394" i="4"/>
  <c r="AE394" i="4" s="1"/>
  <c r="T394" i="4"/>
  <c r="B395" i="4" l="1"/>
  <c r="M395" i="4"/>
  <c r="N395" i="4" s="1"/>
  <c r="O396" i="4"/>
  <c r="I395" i="4" l="1"/>
  <c r="P395" i="4"/>
  <c r="Y395" i="4"/>
  <c r="W395" i="4"/>
  <c r="X395" i="4" s="1"/>
  <c r="Q395" i="4"/>
  <c r="G395" i="4"/>
  <c r="R395" i="4"/>
  <c r="Z395" i="4"/>
  <c r="AA395" i="4" l="1"/>
  <c r="AB395" i="4" s="1"/>
  <c r="S395" i="4"/>
  <c r="T395" i="4"/>
  <c r="AC395" i="4"/>
  <c r="H396" i="4"/>
  <c r="K396" i="4" l="1"/>
  <c r="AD395" i="4"/>
  <c r="AE395" i="4" s="1"/>
  <c r="AG395" i="4"/>
  <c r="C396" i="4" s="1"/>
  <c r="E396" i="4" s="1"/>
  <c r="F396" i="4" s="1"/>
  <c r="AF395" i="4"/>
  <c r="AH395" i="4" s="1"/>
  <c r="D396" i="4" s="1"/>
  <c r="L396" i="4" s="1"/>
  <c r="U396" i="4" s="1"/>
  <c r="V396" i="4" s="1"/>
  <c r="AI395" i="4"/>
  <c r="AJ395" i="4" s="1"/>
  <c r="AK396" i="4"/>
  <c r="B396" i="4"/>
  <c r="AL396" i="4"/>
  <c r="O397" i="4"/>
  <c r="W396" i="4" l="1"/>
  <c r="X396" i="4" s="1"/>
  <c r="M396" i="4"/>
  <c r="P396" i="4" s="1"/>
  <c r="I396" i="4"/>
  <c r="Y396" i="4"/>
  <c r="R396" i="4"/>
  <c r="Z396" i="4"/>
  <c r="N396" i="4" l="1"/>
  <c r="AA396" i="4"/>
  <c r="AB396" i="4" s="1"/>
  <c r="Q396" i="4"/>
  <c r="S396" i="4" s="1"/>
  <c r="T396" i="4" s="1"/>
  <c r="G396" i="4"/>
  <c r="H397" i="4"/>
  <c r="AC396" i="4"/>
  <c r="AG396" i="4" l="1"/>
  <c r="C397" i="4" s="1"/>
  <c r="E397" i="4" s="1"/>
  <c r="F397" i="4" s="1"/>
  <c r="AD396" i="4"/>
  <c r="AE396" i="4" s="1"/>
  <c r="AI396" i="4"/>
  <c r="AJ396" i="4" s="1"/>
  <c r="AF396" i="4"/>
  <c r="B397" i="4" s="1"/>
  <c r="K397" i="4"/>
  <c r="O398" i="4"/>
  <c r="AL397" i="4" l="1"/>
  <c r="AH396" i="4"/>
  <c r="D397" i="4" s="1"/>
  <c r="I397" i="4"/>
  <c r="AK397" i="4"/>
  <c r="L397" i="4" l="1"/>
  <c r="U397" i="4" s="1"/>
  <c r="V397" i="4" s="1"/>
  <c r="M397" i="4" l="1"/>
  <c r="P397" i="4"/>
  <c r="N397" i="4"/>
  <c r="W397" i="4"/>
  <c r="X397" i="4" s="1"/>
  <c r="Y397" i="4"/>
  <c r="R397" i="4"/>
  <c r="Z397" i="4"/>
  <c r="AA397" i="4" l="1"/>
  <c r="AB397" i="4" s="1"/>
  <c r="G397" i="4"/>
  <c r="Q397" i="4"/>
  <c r="S397" i="4" s="1"/>
  <c r="AC397" i="4"/>
  <c r="H398" i="4"/>
  <c r="AI397" i="4" l="1"/>
  <c r="AJ397" i="4" s="1"/>
  <c r="AG397" i="4"/>
  <c r="C398" i="4" s="1"/>
  <c r="E398" i="4" s="1"/>
  <c r="F398" i="4" s="1"/>
  <c r="AD397" i="4"/>
  <c r="AE397" i="4" s="1"/>
  <c r="AF397" i="4"/>
  <c r="AH397" i="4" s="1"/>
  <c r="D398" i="4" s="1"/>
  <c r="K398" i="4"/>
  <c r="T397" i="4"/>
  <c r="B398" i="4" l="1"/>
  <c r="L398" i="4"/>
  <c r="U398" i="4" s="1"/>
  <c r="V398" i="4" s="1"/>
  <c r="I398" i="4"/>
  <c r="AK398" i="4"/>
  <c r="AL398" i="4"/>
  <c r="O399" i="4"/>
  <c r="M398" i="4" l="1"/>
  <c r="Y398" i="4"/>
  <c r="W398" i="4"/>
  <c r="X398" i="4" s="1"/>
  <c r="P398" i="4"/>
  <c r="N398" i="4"/>
  <c r="Q398" i="4" s="1"/>
  <c r="Z398" i="4"/>
  <c r="R398" i="4"/>
  <c r="S398" i="4" l="1"/>
  <c r="AA398" i="4"/>
  <c r="AB398" i="4" s="1"/>
  <c r="G398" i="4"/>
  <c r="AC398" i="4"/>
  <c r="H399" i="4"/>
  <c r="AG398" i="4" l="1"/>
  <c r="C399" i="4" s="1"/>
  <c r="E399" i="4" s="1"/>
  <c r="F399" i="4" s="1"/>
  <c r="AI398" i="4"/>
  <c r="AJ398" i="4" s="1"/>
  <c r="AD398" i="4"/>
  <c r="AE398" i="4" s="1"/>
  <c r="AF398" i="4"/>
  <c r="K399" i="4"/>
  <c r="AL399" i="4"/>
  <c r="AK399" i="4"/>
  <c r="T398" i="4"/>
  <c r="B399" i="4" l="1"/>
  <c r="AH398" i="4"/>
  <c r="D399" i="4" s="1"/>
  <c r="O400" i="4"/>
  <c r="L399" i="4" l="1"/>
  <c r="U399" i="4" s="1"/>
  <c r="V399" i="4" s="1"/>
  <c r="I399" i="4"/>
  <c r="W399" i="4" l="1"/>
  <c r="X399" i="4" s="1"/>
  <c r="Y399" i="4"/>
  <c r="M399" i="4"/>
  <c r="Z399" i="4"/>
  <c r="AA399" i="4" l="1"/>
  <c r="AB399" i="4" s="1"/>
  <c r="P399" i="4"/>
  <c r="N399" i="4"/>
  <c r="Q399" i="4" s="1"/>
  <c r="R399" i="4"/>
  <c r="S399" i="4" l="1"/>
  <c r="G399" i="4"/>
  <c r="AC399" i="4"/>
  <c r="H400" i="4"/>
  <c r="K400" i="4" l="1"/>
  <c r="AI399" i="4"/>
  <c r="AJ399" i="4" s="1"/>
  <c r="AG399" i="4"/>
  <c r="C400" i="4" s="1"/>
  <c r="E400" i="4" s="1"/>
  <c r="F400" i="4" s="1"/>
  <c r="AD399" i="4"/>
  <c r="AE399" i="4" s="1"/>
  <c r="AF399" i="4"/>
  <c r="T399" i="4"/>
  <c r="AL400" i="4" l="1"/>
  <c r="B400" i="4"/>
  <c r="AH399" i="4"/>
  <c r="D400" i="4" s="1"/>
  <c r="AK400" i="4"/>
  <c r="O401" i="4"/>
  <c r="L400" i="4" l="1"/>
  <c r="U400" i="4" s="1"/>
  <c r="V400" i="4" s="1"/>
  <c r="I400" i="4"/>
  <c r="M400" i="4" l="1"/>
  <c r="P400" i="4" s="1"/>
  <c r="N400" i="4"/>
  <c r="Y400" i="4"/>
  <c r="W400" i="4"/>
  <c r="X400" i="4" s="1"/>
  <c r="R400" i="4"/>
  <c r="Z400" i="4"/>
  <c r="AA400" i="4" l="1"/>
  <c r="AB400" i="4" s="1"/>
  <c r="Q400" i="4"/>
  <c r="S400" i="4" s="1"/>
  <c r="T400" i="4" s="1"/>
  <c r="G400" i="4"/>
  <c r="H401" i="4"/>
  <c r="AC400" i="4"/>
  <c r="AI400" i="4" l="1"/>
  <c r="AJ400" i="4" s="1"/>
  <c r="AD400" i="4"/>
  <c r="AE400" i="4" s="1"/>
  <c r="AG400" i="4"/>
  <c r="C401" i="4" s="1"/>
  <c r="E401" i="4" s="1"/>
  <c r="F401" i="4" s="1"/>
  <c r="AF400" i="4"/>
  <c r="B401" i="4" s="1"/>
  <c r="K401" i="4"/>
  <c r="O402" i="4"/>
  <c r="AL401" i="4" l="1"/>
  <c r="AK401" i="4"/>
  <c r="AH400" i="4"/>
  <c r="D401" i="4" s="1"/>
  <c r="I401" i="4"/>
  <c r="L401" i="4" l="1"/>
  <c r="U401" i="4" s="1"/>
  <c r="V401" i="4" s="1"/>
  <c r="M401" i="4" l="1"/>
  <c r="N401" i="4"/>
  <c r="P401" i="4"/>
  <c r="Y401" i="4"/>
  <c r="W401" i="4"/>
  <c r="X401" i="4" s="1"/>
  <c r="R401" i="4"/>
  <c r="Z401" i="4"/>
  <c r="AA401" i="4" l="1"/>
  <c r="AB401" i="4" s="1"/>
  <c r="Q401" i="4"/>
  <c r="S401" i="4" s="1"/>
  <c r="G401" i="4"/>
  <c r="AC401" i="4"/>
  <c r="H402" i="4"/>
  <c r="AI401" i="4" l="1"/>
  <c r="AJ401" i="4" s="1"/>
  <c r="AD401" i="4"/>
  <c r="AE401" i="4" s="1"/>
  <c r="AF401" i="4"/>
  <c r="AG401" i="4"/>
  <c r="C402" i="4" s="1"/>
  <c r="E402" i="4" s="1"/>
  <c r="F402" i="4" s="1"/>
  <c r="K402" i="4"/>
  <c r="T401" i="4"/>
  <c r="AL402" i="4" l="1"/>
  <c r="B402" i="4"/>
  <c r="AH401" i="4"/>
  <c r="D402" i="4" s="1"/>
  <c r="AK402" i="4"/>
  <c r="O403" i="4"/>
  <c r="I402" i="4" l="1"/>
  <c r="L402" i="4"/>
  <c r="U402" i="4" s="1"/>
  <c r="V402" i="4" s="1"/>
  <c r="Y402" i="4" l="1"/>
  <c r="W402" i="4"/>
  <c r="X402" i="4" s="1"/>
  <c r="M402" i="4"/>
  <c r="Z402" i="4"/>
  <c r="P402" i="4" l="1"/>
  <c r="N402" i="4"/>
  <c r="AA402" i="4"/>
  <c r="AB402" i="4" s="1"/>
  <c r="R402" i="4"/>
  <c r="G402" i="4" l="1"/>
  <c r="Q402" i="4"/>
  <c r="S402" i="4" s="1"/>
  <c r="H403" i="4"/>
  <c r="AC402" i="4"/>
  <c r="K403" i="4" l="1"/>
  <c r="AD402" i="4"/>
  <c r="AE402" i="4" s="1"/>
  <c r="AI402" i="4"/>
  <c r="AJ402" i="4" s="1"/>
  <c r="AG402" i="4"/>
  <c r="C403" i="4" s="1"/>
  <c r="E403" i="4" s="1"/>
  <c r="F403" i="4" s="1"/>
  <c r="AF402" i="4"/>
  <c r="T402" i="4"/>
  <c r="AK403" i="4" l="1"/>
  <c r="AL403" i="4"/>
  <c r="B403" i="4"/>
  <c r="AH402" i="4"/>
  <c r="D403" i="4" s="1"/>
  <c r="O404" i="4"/>
  <c r="I403" i="4" l="1"/>
  <c r="L403" i="4"/>
  <c r="U403" i="4" s="1"/>
  <c r="V403" i="4" s="1"/>
  <c r="W403" i="4" l="1"/>
  <c r="X403" i="4" s="1"/>
  <c r="Y403" i="4"/>
  <c r="M403" i="4"/>
  <c r="Z403" i="4"/>
  <c r="P403" i="4" l="1"/>
  <c r="N403" i="4"/>
  <c r="Q403" i="4" s="1"/>
  <c r="AA403" i="4"/>
  <c r="AB403" i="4" s="1"/>
  <c r="R403" i="4"/>
  <c r="S403" i="4" l="1"/>
  <c r="G403" i="4"/>
  <c r="H404" i="4"/>
  <c r="AC403" i="4"/>
  <c r="K404" i="4" l="1"/>
  <c r="AI403" i="4"/>
  <c r="AJ403" i="4" s="1"/>
  <c r="AD403" i="4"/>
  <c r="AE403" i="4" s="1"/>
  <c r="AG403" i="4"/>
  <c r="C404" i="4" s="1"/>
  <c r="E404" i="4" s="1"/>
  <c r="F404" i="4" s="1"/>
  <c r="AF403" i="4"/>
  <c r="B404" i="4" s="1"/>
  <c r="T403" i="4"/>
  <c r="O405" i="4"/>
  <c r="I404" i="4" l="1"/>
  <c r="AL404" i="4"/>
  <c r="AH403" i="4"/>
  <c r="D404" i="4" s="1"/>
  <c r="AK404" i="4"/>
  <c r="L404" i="4" l="1"/>
  <c r="U404" i="4" s="1"/>
  <c r="V404" i="4" s="1"/>
  <c r="Y404" i="4" l="1"/>
  <c r="W404" i="4"/>
  <c r="X404" i="4" s="1"/>
  <c r="M404" i="4"/>
  <c r="Z404" i="4"/>
  <c r="N404" i="4" l="1"/>
  <c r="P404" i="4"/>
  <c r="AA404" i="4"/>
  <c r="AB404" i="4" s="1"/>
  <c r="R404" i="4"/>
  <c r="Q404" i="4" l="1"/>
  <c r="S404" i="4" s="1"/>
  <c r="G404" i="4"/>
  <c r="AC404" i="4"/>
  <c r="H405" i="4"/>
  <c r="K405" i="4" l="1"/>
  <c r="AD404" i="4"/>
  <c r="AE404" i="4" s="1"/>
  <c r="AI404" i="4"/>
  <c r="AJ404" i="4" s="1"/>
  <c r="AF404" i="4"/>
  <c r="AG404" i="4"/>
  <c r="C405" i="4" s="1"/>
  <c r="E405" i="4" s="1"/>
  <c r="F405" i="4" s="1"/>
  <c r="T404" i="4"/>
  <c r="AH404" i="4" l="1"/>
  <c r="D405" i="4" s="1"/>
  <c r="B405" i="4"/>
  <c r="AK405" i="4"/>
  <c r="AL405" i="4"/>
  <c r="O406" i="4"/>
  <c r="I405" i="4" l="1"/>
  <c r="L405" i="4"/>
  <c r="U405" i="4" s="1"/>
  <c r="V405" i="4" s="1"/>
  <c r="W405" i="4" s="1"/>
  <c r="X405" i="4" s="1"/>
  <c r="M405" i="4" l="1"/>
  <c r="Y405" i="4"/>
  <c r="Z405" i="4"/>
  <c r="AA405" i="4" l="1"/>
  <c r="AB405" i="4" s="1"/>
  <c r="P405" i="4"/>
  <c r="N405" i="4"/>
  <c r="Q405" i="4" s="1"/>
  <c r="R405" i="4"/>
  <c r="S405" i="4" l="1"/>
  <c r="T405" i="4" s="1"/>
  <c r="G405" i="4"/>
  <c r="H406" i="4"/>
  <c r="AC405" i="4"/>
  <c r="K406" i="4" l="1"/>
  <c r="AI405" i="4"/>
  <c r="AJ405" i="4" s="1"/>
  <c r="AD405" i="4"/>
  <c r="AE405" i="4" s="1"/>
  <c r="AG405" i="4"/>
  <c r="C406" i="4" s="1"/>
  <c r="E406" i="4" s="1"/>
  <c r="F406" i="4" s="1"/>
  <c r="AF405" i="4"/>
  <c r="AK406" i="4" l="1"/>
  <c r="B406" i="4"/>
  <c r="AH405" i="4"/>
  <c r="D406" i="4" s="1"/>
  <c r="AL406" i="4"/>
  <c r="O407" i="4"/>
  <c r="L406" i="4" l="1"/>
  <c r="U406" i="4" s="1"/>
  <c r="V406" i="4" s="1"/>
  <c r="I406" i="4"/>
  <c r="M406" i="4" l="1"/>
  <c r="P406" i="4" s="1"/>
  <c r="W406" i="4"/>
  <c r="X406" i="4" s="1"/>
  <c r="Y406" i="4"/>
  <c r="Z406" i="4"/>
  <c r="R406" i="4"/>
  <c r="N406" i="4" l="1"/>
  <c r="AA406" i="4"/>
  <c r="AB406" i="4" s="1"/>
  <c r="Q406" i="4"/>
  <c r="S406" i="4" s="1"/>
  <c r="T406" i="4" s="1"/>
  <c r="G406" i="4"/>
  <c r="AC406" i="4"/>
  <c r="H407" i="4"/>
  <c r="K407" i="4" l="1"/>
  <c r="AD406" i="4"/>
  <c r="AE406" i="4" s="1"/>
  <c r="AI406" i="4"/>
  <c r="AJ406" i="4" s="1"/>
  <c r="AG406" i="4"/>
  <c r="C407" i="4" s="1"/>
  <c r="E407" i="4" s="1"/>
  <c r="F407" i="4" s="1"/>
  <c r="AF406" i="4"/>
  <c r="B407" i="4" s="1"/>
  <c r="O408" i="4"/>
  <c r="AK407" i="4" l="1"/>
  <c r="I407" i="4"/>
  <c r="AH406" i="4"/>
  <c r="D407" i="4" s="1"/>
  <c r="AL407" i="4"/>
  <c r="L407" i="4" l="1"/>
  <c r="U407" i="4" s="1"/>
  <c r="V407" i="4" s="1"/>
  <c r="W407" i="4" l="1"/>
  <c r="X407" i="4" s="1"/>
  <c r="Y407" i="4"/>
  <c r="M407" i="4"/>
  <c r="Z407" i="4"/>
  <c r="N407" i="4" l="1"/>
  <c r="P407" i="4"/>
  <c r="Q407" i="4"/>
  <c r="AA407" i="4"/>
  <c r="AB407" i="4" s="1"/>
  <c r="R407" i="4"/>
  <c r="G407" i="4" l="1"/>
  <c r="S407" i="4"/>
  <c r="H408" i="4"/>
  <c r="AC407" i="4"/>
  <c r="K408" i="4" l="1"/>
  <c r="AD407" i="4"/>
  <c r="AE407" i="4" s="1"/>
  <c r="AI407" i="4"/>
  <c r="AJ407" i="4" s="1"/>
  <c r="AG407" i="4"/>
  <c r="C408" i="4" s="1"/>
  <c r="E408" i="4" s="1"/>
  <c r="F408" i="4" s="1"/>
  <c r="AF407" i="4"/>
  <c r="T407" i="4"/>
  <c r="AH407" i="4" l="1"/>
  <c r="D408" i="4" s="1"/>
  <c r="L408" i="4" s="1"/>
  <c r="U408" i="4" s="1"/>
  <c r="V408" i="4" s="1"/>
  <c r="AL408" i="4"/>
  <c r="AK408" i="4"/>
  <c r="B408" i="4"/>
  <c r="O409" i="4"/>
  <c r="W408" i="4" l="1"/>
  <c r="X408" i="4" s="1"/>
  <c r="Y408" i="4"/>
  <c r="M408" i="4"/>
  <c r="N408" i="4" s="1"/>
  <c r="G408" i="4" s="1"/>
  <c r="I408" i="4"/>
  <c r="Z408" i="4"/>
  <c r="P408" i="4" l="1"/>
  <c r="AA408" i="4"/>
  <c r="AB408" i="4" s="1"/>
  <c r="Q408" i="4"/>
  <c r="R408" i="4"/>
  <c r="S408" i="4" l="1"/>
  <c r="AC408" i="4"/>
  <c r="H409" i="4"/>
  <c r="K409" i="4" l="1"/>
  <c r="AG408" i="4"/>
  <c r="C409" i="4" s="1"/>
  <c r="E409" i="4" s="1"/>
  <c r="F409" i="4" s="1"/>
  <c r="AF408" i="4"/>
  <c r="AD408" i="4"/>
  <c r="AE408" i="4" s="1"/>
  <c r="AI408" i="4"/>
  <c r="AJ408" i="4" s="1"/>
  <c r="T408" i="4"/>
  <c r="B409" i="4"/>
  <c r="AL409" i="4"/>
  <c r="AK409" i="4"/>
  <c r="O410" i="4"/>
  <c r="AH408" i="4" l="1"/>
  <c r="D409" i="4" s="1"/>
  <c r="L409" i="4" s="1"/>
  <c r="U409" i="4" s="1"/>
  <c r="V409" i="4" s="1"/>
  <c r="W409" i="4"/>
  <c r="X409" i="4" s="1"/>
  <c r="M409" i="4"/>
  <c r="P409" i="4" s="1"/>
  <c r="I409" i="4"/>
  <c r="Y409" i="4"/>
  <c r="Z409" i="4"/>
  <c r="R409" i="4"/>
  <c r="N409" i="4" l="1"/>
  <c r="G409" i="4" s="1"/>
  <c r="AA409" i="4"/>
  <c r="AB409" i="4" s="1"/>
  <c r="Q409" i="4" l="1"/>
  <c r="S409" i="4" s="1"/>
  <c r="T409" i="4" s="1"/>
  <c r="H410" i="4"/>
  <c r="AC409" i="4"/>
  <c r="AD409" i="4" l="1"/>
  <c r="AE409" i="4" s="1"/>
  <c r="AF409" i="4"/>
  <c r="B410" i="4" s="1"/>
  <c r="AG409" i="4"/>
  <c r="C410" i="4" s="1"/>
  <c r="E410" i="4" s="1"/>
  <c r="F410" i="4" s="1"/>
  <c r="AI409" i="4"/>
  <c r="AJ409" i="4" s="1"/>
  <c r="K410" i="4"/>
  <c r="O411" i="4"/>
  <c r="I410" i="4" l="1"/>
  <c r="AH409" i="4"/>
  <c r="D410" i="4" s="1"/>
  <c r="L410" i="4" s="1"/>
  <c r="U410" i="4" s="1"/>
  <c r="V410" i="4" s="1"/>
  <c r="AL410" i="4"/>
  <c r="AK410" i="4"/>
  <c r="M410" i="4" l="1"/>
  <c r="P410" i="4" s="1"/>
  <c r="N410" i="4"/>
  <c r="Q410" i="4" s="1"/>
  <c r="W410" i="4"/>
  <c r="X410" i="4" s="1"/>
  <c r="Y410" i="4"/>
  <c r="Z410" i="4"/>
  <c r="R410" i="4"/>
  <c r="S410" i="4" l="1"/>
  <c r="AA410" i="4"/>
  <c r="AB410" i="4" s="1"/>
  <c r="T410" i="4"/>
  <c r="G410" i="4"/>
  <c r="H411" i="4"/>
  <c r="AC410" i="4"/>
  <c r="AI410" i="4" l="1"/>
  <c r="AJ410" i="4" s="1"/>
  <c r="AD410" i="4"/>
  <c r="AE410" i="4" s="1"/>
  <c r="AF410" i="4"/>
  <c r="AG410" i="4"/>
  <c r="C411" i="4" s="1"/>
  <c r="E411" i="4" s="1"/>
  <c r="F411" i="4" s="1"/>
  <c r="K411" i="4"/>
  <c r="AK411" i="4"/>
  <c r="AL411" i="4" l="1"/>
  <c r="AH410" i="4"/>
  <c r="D411" i="4" s="1"/>
  <c r="L411" i="4" s="1"/>
  <c r="U411" i="4" s="1"/>
  <c r="V411" i="4" s="1"/>
  <c r="B411" i="4"/>
  <c r="O412" i="4"/>
  <c r="I411" i="4" l="1"/>
  <c r="W411" i="4"/>
  <c r="X411" i="4" s="1"/>
  <c r="Y411" i="4"/>
  <c r="M411" i="4"/>
  <c r="Z411" i="4"/>
  <c r="P411" i="4" l="1"/>
  <c r="N411" i="4"/>
  <c r="AA411" i="4"/>
  <c r="AB411" i="4" s="1"/>
  <c r="Q411" i="4"/>
  <c r="R411" i="4"/>
  <c r="S411" i="4" l="1"/>
  <c r="G411" i="4"/>
  <c r="AC411" i="4"/>
  <c r="H412" i="4"/>
  <c r="K412" i="4" l="1"/>
  <c r="AD411" i="4"/>
  <c r="AE411" i="4" s="1"/>
  <c r="AF411" i="4"/>
  <c r="AG411" i="4"/>
  <c r="C412" i="4" s="1"/>
  <c r="E412" i="4" s="1"/>
  <c r="F412" i="4" s="1"/>
  <c r="AI411" i="4"/>
  <c r="AJ411" i="4" s="1"/>
  <c r="T411" i="4"/>
  <c r="AL412" i="4" l="1"/>
  <c r="AH411" i="4"/>
  <c r="D412" i="4" s="1"/>
  <c r="AK412" i="4"/>
  <c r="B412" i="4"/>
  <c r="O413" i="4"/>
  <c r="I412" i="4" l="1"/>
  <c r="L412" i="4"/>
  <c r="U412" i="4" s="1"/>
  <c r="V412" i="4" s="1"/>
  <c r="W412" i="4" l="1"/>
  <c r="X412" i="4" s="1"/>
  <c r="Y412" i="4"/>
  <c r="M412" i="4"/>
  <c r="Z412" i="4"/>
  <c r="N412" i="4" l="1"/>
  <c r="P412" i="4"/>
  <c r="AA412" i="4"/>
  <c r="AB412" i="4" s="1"/>
  <c r="R412" i="4"/>
  <c r="Q412" i="4" l="1"/>
  <c r="S412" i="4" s="1"/>
  <c r="G412" i="4"/>
  <c r="T412" i="4"/>
  <c r="H413" i="4"/>
  <c r="AC412" i="4"/>
  <c r="K413" i="4" l="1"/>
  <c r="AF412" i="4"/>
  <c r="AG412" i="4"/>
  <c r="C413" i="4" s="1"/>
  <c r="E413" i="4" s="1"/>
  <c r="F413" i="4" s="1"/>
  <c r="AD412" i="4"/>
  <c r="AE412" i="4" s="1"/>
  <c r="AI412" i="4"/>
  <c r="AJ412" i="4" s="1"/>
  <c r="AL413" i="4" l="1"/>
  <c r="AH412" i="4"/>
  <c r="D413" i="4" s="1"/>
  <c r="B413" i="4"/>
  <c r="AK413" i="4"/>
  <c r="O414" i="4"/>
  <c r="I413" i="4" l="1"/>
  <c r="L413" i="4"/>
  <c r="U413" i="4" s="1"/>
  <c r="V413" i="4" s="1"/>
  <c r="W413" i="4" l="1"/>
  <c r="X413" i="4" s="1"/>
  <c r="Y413" i="4"/>
  <c r="M413" i="4"/>
  <c r="Z413" i="4"/>
  <c r="N413" i="4" l="1"/>
  <c r="Q413" i="4"/>
  <c r="P413" i="4"/>
  <c r="AA413" i="4"/>
  <c r="AB413" i="4" s="1"/>
  <c r="R413" i="4"/>
  <c r="S413" i="4" l="1"/>
  <c r="T413" i="4"/>
  <c r="G413" i="4"/>
  <c r="H414" i="4"/>
  <c r="AC413" i="4"/>
  <c r="K414" i="4" l="1"/>
  <c r="AG413" i="4"/>
  <c r="C414" i="4" s="1"/>
  <c r="E414" i="4" s="1"/>
  <c r="F414" i="4" s="1"/>
  <c r="AI413" i="4"/>
  <c r="AJ413" i="4" s="1"/>
  <c r="AD413" i="4"/>
  <c r="AE413" i="4" s="1"/>
  <c r="AF413" i="4"/>
  <c r="AK414" i="4" l="1"/>
  <c r="AL414" i="4"/>
  <c r="AH413" i="4"/>
  <c r="D414" i="4" s="1"/>
  <c r="B414" i="4"/>
  <c r="O415" i="4"/>
  <c r="I414" i="4" l="1"/>
  <c r="L414" i="4"/>
  <c r="U414" i="4" s="1"/>
  <c r="V414" i="4" s="1"/>
  <c r="W414" i="4" l="1"/>
  <c r="X414" i="4" s="1"/>
  <c r="Y414" i="4"/>
  <c r="M414" i="4"/>
  <c r="Z414" i="4"/>
  <c r="P414" i="4" l="1"/>
  <c r="N414" i="4"/>
  <c r="Q414" i="4" s="1"/>
  <c r="AA414" i="4"/>
  <c r="AB414" i="4" s="1"/>
  <c r="R414" i="4"/>
  <c r="S414" i="4" l="1"/>
  <c r="T414" i="4"/>
  <c r="G414" i="4"/>
  <c r="H415" i="4"/>
  <c r="AC414" i="4"/>
  <c r="K415" i="4" l="1"/>
  <c r="AD414" i="4"/>
  <c r="AE414" i="4" s="1"/>
  <c r="AI414" i="4"/>
  <c r="AJ414" i="4" s="1"/>
  <c r="AG414" i="4"/>
  <c r="C415" i="4" s="1"/>
  <c r="E415" i="4" s="1"/>
  <c r="F415" i="4" s="1"/>
  <c r="AF414" i="4"/>
  <c r="AH414" i="4" l="1"/>
  <c r="D415" i="4" s="1"/>
  <c r="L415" i="4" s="1"/>
  <c r="U415" i="4" s="1"/>
  <c r="V415" i="4" s="1"/>
  <c r="AL415" i="4"/>
  <c r="AK415" i="4"/>
  <c r="B415" i="4"/>
  <c r="Y415" i="4" s="1"/>
  <c r="O416" i="4"/>
  <c r="Z415" i="4"/>
  <c r="M415" i="4" l="1"/>
  <c r="N415" i="4" s="1"/>
  <c r="G415" i="4" s="1"/>
  <c r="P415" i="4"/>
  <c r="I415" i="4"/>
  <c r="W415" i="4"/>
  <c r="X415" i="4" s="1"/>
  <c r="AA415" i="4" s="1"/>
  <c r="AB415" i="4" s="1"/>
  <c r="R415" i="4"/>
  <c r="Q415" i="4" l="1"/>
  <c r="S415" i="4" s="1"/>
  <c r="H416" i="4"/>
  <c r="AC415" i="4"/>
  <c r="K416" i="4" l="1"/>
  <c r="AI415" i="4"/>
  <c r="AJ415" i="4" s="1"/>
  <c r="AD415" i="4"/>
  <c r="AE415" i="4" s="1"/>
  <c r="AG415" i="4"/>
  <c r="C416" i="4" s="1"/>
  <c r="E416" i="4" s="1"/>
  <c r="F416" i="4" s="1"/>
  <c r="AF415" i="4"/>
  <c r="T415" i="4"/>
  <c r="AH415" i="4" l="1"/>
  <c r="D416" i="4" s="1"/>
  <c r="L416" i="4" s="1"/>
  <c r="U416" i="4" s="1"/>
  <c r="V416" i="4" s="1"/>
  <c r="AK416" i="4"/>
  <c r="B416" i="4"/>
  <c r="AL416" i="4"/>
  <c r="O417" i="4"/>
  <c r="M416" i="4" l="1"/>
  <c r="P416" i="4" s="1"/>
  <c r="I416" i="4"/>
  <c r="W416" i="4"/>
  <c r="X416" i="4" s="1"/>
  <c r="Y416" i="4"/>
  <c r="R416" i="4"/>
  <c r="Z416" i="4"/>
  <c r="N416" i="4" l="1"/>
  <c r="Q416" i="4" s="1"/>
  <c r="S416" i="4" s="1"/>
  <c r="AA416" i="4"/>
  <c r="AB416" i="4" s="1"/>
  <c r="H417" i="4"/>
  <c r="AC416" i="4"/>
  <c r="T416" i="4" l="1"/>
  <c r="G416" i="4"/>
  <c r="AI416" i="4"/>
  <c r="AJ416" i="4" s="1"/>
  <c r="AD416" i="4"/>
  <c r="AE416" i="4" s="1"/>
  <c r="AG416" i="4"/>
  <c r="C417" i="4" s="1"/>
  <c r="E417" i="4" s="1"/>
  <c r="F417" i="4" s="1"/>
  <c r="AF416" i="4"/>
  <c r="K417" i="4"/>
  <c r="AK417" i="4"/>
  <c r="AH416" i="4" l="1"/>
  <c r="D417" i="4" s="1"/>
  <c r="L417" i="4" s="1"/>
  <c r="U417" i="4" s="1"/>
  <c r="V417" i="4" s="1"/>
  <c r="AL417" i="4"/>
  <c r="B417" i="4"/>
  <c r="O418" i="4"/>
  <c r="W417" i="4" l="1"/>
  <c r="X417" i="4" s="1"/>
  <c r="Y417" i="4"/>
  <c r="I417" i="4"/>
  <c r="M417" i="4"/>
  <c r="Z417" i="4"/>
  <c r="N417" i="4" l="1"/>
  <c r="P417" i="4"/>
  <c r="AA417" i="4"/>
  <c r="AB417" i="4" s="1"/>
  <c r="R417" i="4"/>
  <c r="Q417" i="4" l="1"/>
  <c r="S417" i="4" s="1"/>
  <c r="T417" i="4" s="1"/>
  <c r="G417" i="4"/>
  <c r="H418" i="4"/>
  <c r="AC417" i="4"/>
  <c r="K418" i="4" l="1"/>
  <c r="AI417" i="4"/>
  <c r="AJ417" i="4" s="1"/>
  <c r="AD417" i="4"/>
  <c r="AE417" i="4" s="1"/>
  <c r="AG417" i="4"/>
  <c r="C418" i="4" s="1"/>
  <c r="E418" i="4" s="1"/>
  <c r="F418" i="4" s="1"/>
  <c r="AF417" i="4"/>
  <c r="AH417" i="4" l="1"/>
  <c r="D418" i="4" s="1"/>
  <c r="L418" i="4" s="1"/>
  <c r="U418" i="4" s="1"/>
  <c r="V418" i="4" s="1"/>
  <c r="W418" i="4" s="1"/>
  <c r="X418" i="4" s="1"/>
  <c r="B418" i="4"/>
  <c r="AL418" i="4"/>
  <c r="AK418" i="4"/>
  <c r="O419" i="4"/>
  <c r="M418" i="4" l="1"/>
  <c r="I418" i="4"/>
  <c r="Y418" i="4"/>
  <c r="P418" i="4"/>
  <c r="N418" i="4"/>
  <c r="G418" i="4" s="1"/>
  <c r="R418" i="4"/>
  <c r="Z418" i="4"/>
  <c r="AA418" i="4" l="1"/>
  <c r="AB418" i="4" s="1"/>
  <c r="Q418" i="4"/>
  <c r="S418" i="4" s="1"/>
  <c r="H419" i="4"/>
  <c r="AC418" i="4"/>
  <c r="K419" i="4" l="1"/>
  <c r="AD418" i="4"/>
  <c r="AE418" i="4" s="1"/>
  <c r="AI418" i="4"/>
  <c r="AJ418" i="4" s="1"/>
  <c r="AG418" i="4"/>
  <c r="C419" i="4" s="1"/>
  <c r="E419" i="4" s="1"/>
  <c r="F419" i="4" s="1"/>
  <c r="AF418" i="4"/>
  <c r="T418" i="4"/>
  <c r="AK419" i="4" l="1"/>
  <c r="AH418" i="4"/>
  <c r="D419" i="4" s="1"/>
  <c r="B419" i="4"/>
  <c r="AL419" i="4"/>
  <c r="O420" i="4"/>
  <c r="L419" i="4" l="1"/>
  <c r="U419" i="4" s="1"/>
  <c r="V419" i="4" s="1"/>
  <c r="I419" i="4"/>
  <c r="M419" i="4" l="1"/>
  <c r="P419" i="4" s="1"/>
  <c r="Y419" i="4"/>
  <c r="W419" i="4"/>
  <c r="X419" i="4" s="1"/>
  <c r="Z419" i="4"/>
  <c r="R419" i="4"/>
  <c r="N419" i="4" l="1"/>
  <c r="G419" i="4" s="1"/>
  <c r="AA419" i="4"/>
  <c r="AB419" i="4" s="1"/>
  <c r="Q419" i="4"/>
  <c r="S419" i="4" s="1"/>
  <c r="H420" i="4"/>
  <c r="AC419" i="4"/>
  <c r="K420" i="4" l="1"/>
  <c r="AD419" i="4"/>
  <c r="AE419" i="4" s="1"/>
  <c r="AI419" i="4"/>
  <c r="AJ419" i="4" s="1"/>
  <c r="AG419" i="4"/>
  <c r="C420" i="4" s="1"/>
  <c r="E420" i="4" s="1"/>
  <c r="F420" i="4" s="1"/>
  <c r="AF419" i="4"/>
  <c r="T419" i="4"/>
  <c r="AH419" i="4" l="1"/>
  <c r="D420" i="4" s="1"/>
  <c r="L420" i="4" s="1"/>
  <c r="U420" i="4" s="1"/>
  <c r="V420" i="4" s="1"/>
  <c r="AK420" i="4"/>
  <c r="AL420" i="4"/>
  <c r="B420" i="4"/>
  <c r="O421" i="4"/>
  <c r="M420" i="4" l="1"/>
  <c r="I420" i="4"/>
  <c r="W420" i="4"/>
  <c r="X420" i="4" s="1"/>
  <c r="Y420" i="4"/>
  <c r="P420" i="4"/>
  <c r="N420" i="4"/>
  <c r="G420" i="4" s="1"/>
  <c r="Z420" i="4"/>
  <c r="R420" i="4"/>
  <c r="AA420" i="4" l="1"/>
  <c r="AB420" i="4" s="1"/>
  <c r="Q420" i="4"/>
  <c r="S420" i="4" s="1"/>
  <c r="H421" i="4"/>
  <c r="AC420" i="4"/>
  <c r="K421" i="4" l="1"/>
  <c r="AD420" i="4"/>
  <c r="AE420" i="4" s="1"/>
  <c r="AI420" i="4"/>
  <c r="AJ420" i="4" s="1"/>
  <c r="AG420" i="4"/>
  <c r="C421" i="4" s="1"/>
  <c r="E421" i="4" s="1"/>
  <c r="F421" i="4" s="1"/>
  <c r="AF420" i="4"/>
  <c r="B421" i="4" s="1"/>
  <c r="T420" i="4"/>
  <c r="O422" i="4"/>
  <c r="AK421" i="4" l="1"/>
  <c r="AL421" i="4"/>
  <c r="AH420" i="4"/>
  <c r="D421" i="4" s="1"/>
  <c r="I421" i="4"/>
  <c r="L421" i="4" l="1"/>
  <c r="U421" i="4" s="1"/>
  <c r="V421" i="4" s="1"/>
  <c r="M421" i="4" l="1"/>
  <c r="P421" i="4"/>
  <c r="N421" i="4"/>
  <c r="Q421" i="4" s="1"/>
  <c r="Y421" i="4"/>
  <c r="W421" i="4"/>
  <c r="X421" i="4" s="1"/>
  <c r="R421" i="4"/>
  <c r="Z421" i="4"/>
  <c r="AA421" i="4" l="1"/>
  <c r="AB421" i="4" s="1"/>
  <c r="S421" i="4"/>
  <c r="G421" i="4"/>
  <c r="T421" i="4"/>
  <c r="AC421" i="4"/>
  <c r="H422" i="4"/>
  <c r="K422" i="4" l="1"/>
  <c r="AG421" i="4"/>
  <c r="C422" i="4" s="1"/>
  <c r="E422" i="4" s="1"/>
  <c r="F422" i="4" s="1"/>
  <c r="AF421" i="4"/>
  <c r="AH421" i="4" s="1"/>
  <c r="D422" i="4" s="1"/>
  <c r="AD421" i="4"/>
  <c r="AE421" i="4" s="1"/>
  <c r="AI421" i="4"/>
  <c r="AJ421" i="4" s="1"/>
  <c r="AK422" i="4" l="1"/>
  <c r="L422" i="4"/>
  <c r="U422" i="4" s="1"/>
  <c r="V422" i="4" s="1"/>
  <c r="AL422" i="4"/>
  <c r="B422" i="4"/>
  <c r="O423" i="4"/>
  <c r="Y422" i="4" l="1"/>
  <c r="W422" i="4"/>
  <c r="X422" i="4" s="1"/>
  <c r="I422" i="4"/>
  <c r="M422" i="4"/>
  <c r="Z422" i="4"/>
  <c r="AA422" i="4" l="1"/>
  <c r="AB422" i="4" s="1"/>
  <c r="N422" i="4"/>
  <c r="Q422" i="4" s="1"/>
  <c r="P422" i="4"/>
  <c r="R422" i="4"/>
  <c r="S422" i="4" l="1"/>
  <c r="T422" i="4" s="1"/>
  <c r="G422" i="4"/>
  <c r="H423" i="4"/>
  <c r="AC422" i="4"/>
  <c r="K423" i="4" l="1"/>
  <c r="AI422" i="4"/>
  <c r="AJ422" i="4" s="1"/>
  <c r="AD422" i="4"/>
  <c r="AE422" i="4" s="1"/>
  <c r="AG422" i="4"/>
  <c r="C423" i="4" s="1"/>
  <c r="E423" i="4" s="1"/>
  <c r="F423" i="4" s="1"/>
  <c r="AF422" i="4"/>
  <c r="AH422" i="4" l="1"/>
  <c r="D423" i="4" s="1"/>
  <c r="L423" i="4" s="1"/>
  <c r="U423" i="4" s="1"/>
  <c r="V423" i="4" s="1"/>
  <c r="AK423" i="4"/>
  <c r="B423" i="4"/>
  <c r="AL423" i="4"/>
  <c r="O424" i="4"/>
  <c r="W423" i="4" l="1"/>
  <c r="X423" i="4" s="1"/>
  <c r="Y423" i="4"/>
  <c r="M423" i="4"/>
  <c r="P423" i="4" s="1"/>
  <c r="I423" i="4"/>
  <c r="Z423" i="4"/>
  <c r="R423" i="4"/>
  <c r="N423" i="4" l="1"/>
  <c r="Q423" i="4" s="1"/>
  <c r="AA423" i="4"/>
  <c r="AB423" i="4" s="1"/>
  <c r="G423" i="4"/>
  <c r="S423" i="4"/>
  <c r="T423" i="4" s="1"/>
  <c r="H424" i="4"/>
  <c r="AC423" i="4"/>
  <c r="K424" i="4" l="1"/>
  <c r="AI423" i="4"/>
  <c r="AJ423" i="4" s="1"/>
  <c r="AG423" i="4"/>
  <c r="C424" i="4" s="1"/>
  <c r="E424" i="4" s="1"/>
  <c r="F424" i="4" s="1"/>
  <c r="AD423" i="4"/>
  <c r="AE423" i="4" s="1"/>
  <c r="AF423" i="4"/>
  <c r="AH423" i="4" l="1"/>
  <c r="D424" i="4" s="1"/>
  <c r="L424" i="4" s="1"/>
  <c r="U424" i="4" s="1"/>
  <c r="V424" i="4" s="1"/>
  <c r="AL424" i="4"/>
  <c r="AK424" i="4"/>
  <c r="B424" i="4"/>
  <c r="O425" i="4"/>
  <c r="M424" i="4" l="1"/>
  <c r="Y424" i="4"/>
  <c r="I424" i="4"/>
  <c r="N424" i="4"/>
  <c r="Q424" i="4" s="1"/>
  <c r="P424" i="4"/>
  <c r="W424" i="4"/>
  <c r="X424" i="4" s="1"/>
  <c r="Z424" i="4"/>
  <c r="R424" i="4"/>
  <c r="AA424" i="4" l="1"/>
  <c r="AB424" i="4" s="1"/>
  <c r="S424" i="4"/>
  <c r="T424" i="4" s="1"/>
  <c r="G424" i="4"/>
  <c r="H425" i="4"/>
  <c r="AC424" i="4"/>
  <c r="K425" i="4" l="1"/>
  <c r="AG424" i="4"/>
  <c r="C425" i="4" s="1"/>
  <c r="E425" i="4" s="1"/>
  <c r="F425" i="4" s="1"/>
  <c r="AI424" i="4"/>
  <c r="AJ424" i="4" s="1"/>
  <c r="AD424" i="4"/>
  <c r="AE424" i="4" s="1"/>
  <c r="AF424" i="4"/>
  <c r="AH424" i="4" l="1"/>
  <c r="D425" i="4" s="1"/>
  <c r="L425" i="4" s="1"/>
  <c r="U425" i="4" s="1"/>
  <c r="V425" i="4" s="1"/>
  <c r="AL425" i="4"/>
  <c r="B425" i="4"/>
  <c r="AK425" i="4"/>
  <c r="O426" i="4"/>
  <c r="I425" i="4" l="1"/>
  <c r="W425" i="4"/>
  <c r="X425" i="4" s="1"/>
  <c r="Y425" i="4"/>
  <c r="M425" i="4"/>
  <c r="Z425" i="4"/>
  <c r="N425" i="4" l="1"/>
  <c r="P425" i="4"/>
  <c r="AA425" i="4"/>
  <c r="AB425" i="4" s="1"/>
  <c r="Q425" i="4"/>
  <c r="R425" i="4"/>
  <c r="S425" i="4" l="1"/>
  <c r="G425" i="4"/>
  <c r="AC425" i="4"/>
  <c r="H426" i="4"/>
  <c r="K426" i="4" l="1"/>
  <c r="AF425" i="4"/>
  <c r="B426" i="4" s="1"/>
  <c r="AI425" i="4"/>
  <c r="AJ425" i="4" s="1"/>
  <c r="AD425" i="4"/>
  <c r="AE425" i="4" s="1"/>
  <c r="AG425" i="4"/>
  <c r="C426" i="4" s="1"/>
  <c r="E426" i="4" s="1"/>
  <c r="F426" i="4" s="1"/>
  <c r="T425" i="4"/>
  <c r="O427" i="4"/>
  <c r="AK426" i="4" l="1"/>
  <c r="AL426" i="4"/>
  <c r="I426" i="4"/>
  <c r="AH425" i="4"/>
  <c r="D426" i="4" s="1"/>
  <c r="L426" i="4" s="1"/>
  <c r="U426" i="4" s="1"/>
  <c r="V426" i="4" s="1"/>
  <c r="W426" i="4" s="1"/>
  <c r="X426" i="4" s="1"/>
  <c r="M426" i="4" l="1"/>
  <c r="Y426" i="4"/>
  <c r="P426" i="4"/>
  <c r="N426" i="4"/>
  <c r="Z426" i="4"/>
  <c r="R426" i="4"/>
  <c r="AA426" i="4" l="1"/>
  <c r="AB426" i="4" s="1"/>
  <c r="G426" i="4"/>
  <c r="Q426" i="4"/>
  <c r="S426" i="4" s="1"/>
  <c r="T426" i="4" s="1"/>
  <c r="H427" i="4"/>
  <c r="AC426" i="4"/>
  <c r="K427" i="4" l="1"/>
  <c r="AD426" i="4"/>
  <c r="AE426" i="4" s="1"/>
  <c r="AI426" i="4"/>
  <c r="AJ426" i="4" s="1"/>
  <c r="AG426" i="4"/>
  <c r="C427" i="4" s="1"/>
  <c r="E427" i="4" s="1"/>
  <c r="F427" i="4" s="1"/>
  <c r="AF426" i="4"/>
  <c r="B427" i="4" s="1"/>
  <c r="O428" i="4"/>
  <c r="AH426" i="4" l="1"/>
  <c r="D427" i="4" s="1"/>
  <c r="AK427" i="4"/>
  <c r="I427" i="4"/>
  <c r="AL427" i="4"/>
  <c r="L427" i="4" l="1"/>
  <c r="U427" i="4" s="1"/>
  <c r="V427" i="4" s="1"/>
  <c r="M427" i="4" l="1"/>
  <c r="N427" i="4"/>
  <c r="Q427" i="4" s="1"/>
  <c r="P427" i="4"/>
  <c r="W427" i="4"/>
  <c r="X427" i="4" s="1"/>
  <c r="Y427" i="4"/>
  <c r="Z427" i="4"/>
  <c r="R427" i="4"/>
  <c r="AA427" i="4" l="1"/>
  <c r="AB427" i="4" s="1"/>
  <c r="G427" i="4"/>
  <c r="S427" i="4"/>
  <c r="T427" i="4" s="1"/>
  <c r="H428" i="4"/>
  <c r="AC427" i="4"/>
  <c r="K428" i="4" l="1"/>
  <c r="AI427" i="4"/>
  <c r="AJ427" i="4" s="1"/>
  <c r="AD427" i="4"/>
  <c r="AE427" i="4" s="1"/>
  <c r="AG427" i="4"/>
  <c r="C428" i="4" s="1"/>
  <c r="E428" i="4" s="1"/>
  <c r="F428" i="4" s="1"/>
  <c r="AF427" i="4"/>
  <c r="B428" i="4" l="1"/>
  <c r="AH427" i="4"/>
  <c r="D428" i="4" s="1"/>
  <c r="AL428" i="4"/>
  <c r="AK428" i="4"/>
  <c r="O429" i="4"/>
  <c r="L428" i="4" l="1"/>
  <c r="U428" i="4" s="1"/>
  <c r="V428" i="4" s="1"/>
  <c r="I428" i="4"/>
  <c r="Y428" i="4" l="1"/>
  <c r="W428" i="4"/>
  <c r="X428" i="4" s="1"/>
  <c r="M428" i="4"/>
  <c r="Z428" i="4"/>
  <c r="P428" i="4" l="1"/>
  <c r="N428" i="4"/>
  <c r="Q428" i="4" s="1"/>
  <c r="AA428" i="4"/>
  <c r="AB428" i="4" s="1"/>
  <c r="R428" i="4"/>
  <c r="S428" i="4" l="1"/>
  <c r="G428" i="4"/>
  <c r="AC428" i="4"/>
  <c r="H429" i="4"/>
  <c r="K429" i="4" l="1"/>
  <c r="AI428" i="4"/>
  <c r="AJ428" i="4" s="1"/>
  <c r="AD428" i="4"/>
  <c r="AE428" i="4" s="1"/>
  <c r="AG428" i="4"/>
  <c r="C429" i="4" s="1"/>
  <c r="E429" i="4" s="1"/>
  <c r="F429" i="4" s="1"/>
  <c r="AF428" i="4"/>
  <c r="T428" i="4"/>
  <c r="AH428" i="4" l="1"/>
  <c r="D429" i="4" s="1"/>
  <c r="L429" i="4" s="1"/>
  <c r="U429" i="4" s="1"/>
  <c r="V429" i="4" s="1"/>
  <c r="AL429" i="4"/>
  <c r="B429" i="4"/>
  <c r="AK429" i="4"/>
  <c r="O430" i="4"/>
  <c r="M429" i="4" l="1"/>
  <c r="N429" i="4"/>
  <c r="P429" i="4"/>
  <c r="I429" i="4"/>
  <c r="Y429" i="4"/>
  <c r="W429" i="4"/>
  <c r="X429" i="4" s="1"/>
  <c r="Z429" i="4"/>
  <c r="R429" i="4"/>
  <c r="G429" i="4" l="1"/>
  <c r="AA429" i="4"/>
  <c r="AB429" i="4" s="1"/>
  <c r="Q429" i="4"/>
  <c r="S429" i="4" s="1"/>
  <c r="H430" i="4"/>
  <c r="AC429" i="4"/>
  <c r="K430" i="4" l="1"/>
  <c r="AD429" i="4"/>
  <c r="AE429" i="4" s="1"/>
  <c r="AI429" i="4"/>
  <c r="AJ429" i="4" s="1"/>
  <c r="AG429" i="4"/>
  <c r="C430" i="4" s="1"/>
  <c r="E430" i="4" s="1"/>
  <c r="F430" i="4" s="1"/>
  <c r="AF429" i="4"/>
  <c r="T429" i="4"/>
  <c r="AH429" i="4" l="1"/>
  <c r="D430" i="4" s="1"/>
  <c r="L430" i="4" s="1"/>
  <c r="U430" i="4" s="1"/>
  <c r="V430" i="4" s="1"/>
  <c r="AL430" i="4"/>
  <c r="AK430" i="4"/>
  <c r="B430" i="4"/>
  <c r="O431" i="4"/>
  <c r="M430" i="4" l="1"/>
  <c r="I430" i="4"/>
  <c r="Y430" i="4"/>
  <c r="P430" i="4"/>
  <c r="N430" i="4"/>
  <c r="G430" i="4" s="1"/>
  <c r="W430" i="4"/>
  <c r="X430" i="4" s="1"/>
  <c r="Z430" i="4"/>
  <c r="R430" i="4"/>
  <c r="Q430" i="4" l="1"/>
  <c r="AA430" i="4"/>
  <c r="AB430" i="4" s="1"/>
  <c r="S430" i="4"/>
  <c r="AC430" i="4"/>
  <c r="H431" i="4"/>
  <c r="AD430" i="4" l="1"/>
  <c r="AE430" i="4" s="1"/>
  <c r="AG430" i="4"/>
  <c r="C431" i="4" s="1"/>
  <c r="E431" i="4" s="1"/>
  <c r="F431" i="4" s="1"/>
  <c r="AI430" i="4"/>
  <c r="AJ430" i="4" s="1"/>
  <c r="AF430" i="4"/>
  <c r="K431" i="4"/>
  <c r="T430" i="4"/>
  <c r="AL431" i="4" l="1"/>
  <c r="AK431" i="4"/>
  <c r="B431" i="4"/>
  <c r="AH430" i="4"/>
  <c r="D431" i="4" s="1"/>
  <c r="O432" i="4"/>
  <c r="L431" i="4" l="1"/>
  <c r="U431" i="4" s="1"/>
  <c r="V431" i="4" s="1"/>
  <c r="I431" i="4"/>
  <c r="W431" i="4" l="1"/>
  <c r="X431" i="4" s="1"/>
  <c r="Y431" i="4"/>
  <c r="M431" i="4"/>
  <c r="Z431" i="4"/>
  <c r="AA431" i="4" l="1"/>
  <c r="AB431" i="4" s="1"/>
  <c r="N431" i="4"/>
  <c r="Q431" i="4" s="1"/>
  <c r="P431" i="4"/>
  <c r="R431" i="4"/>
  <c r="S431" i="4" l="1"/>
  <c r="G431" i="4"/>
  <c r="T431" i="4"/>
  <c r="H432" i="4"/>
  <c r="AC431" i="4"/>
  <c r="K432" i="4" l="1"/>
  <c r="AD431" i="4"/>
  <c r="AE431" i="4" s="1"/>
  <c r="AI431" i="4"/>
  <c r="AJ431" i="4" s="1"/>
  <c r="AG431" i="4"/>
  <c r="C432" i="4" s="1"/>
  <c r="E432" i="4" s="1"/>
  <c r="F432" i="4" s="1"/>
  <c r="AF431" i="4"/>
  <c r="AH431" i="4" l="1"/>
  <c r="D432" i="4" s="1"/>
  <c r="L432" i="4" s="1"/>
  <c r="U432" i="4" s="1"/>
  <c r="V432" i="4" s="1"/>
  <c r="AL432" i="4"/>
  <c r="B432" i="4"/>
  <c r="AK432" i="4"/>
  <c r="O433" i="4"/>
  <c r="W432" i="4" l="1"/>
  <c r="M432" i="4"/>
  <c r="N432" i="4" s="1"/>
  <c r="I432" i="4"/>
  <c r="X432" i="4"/>
  <c r="Y432" i="4"/>
  <c r="Z432" i="4"/>
  <c r="P432" i="4" l="1"/>
  <c r="Q432" i="4"/>
  <c r="G432" i="4"/>
  <c r="AA432" i="4"/>
  <c r="AB432" i="4" s="1"/>
  <c r="R432" i="4"/>
  <c r="S432" i="4" l="1"/>
  <c r="T432" i="4" s="1"/>
  <c r="AC432" i="4"/>
  <c r="H433" i="4"/>
  <c r="K433" i="4" l="1"/>
  <c r="AG432" i="4"/>
  <c r="C433" i="4" s="1"/>
  <c r="E433" i="4" s="1"/>
  <c r="F433" i="4" s="1"/>
  <c r="AI432" i="4"/>
  <c r="AJ432" i="4" s="1"/>
  <c r="AD432" i="4"/>
  <c r="AE432" i="4" s="1"/>
  <c r="AF432" i="4"/>
  <c r="AH432" i="4"/>
  <c r="D433" i="4" s="1"/>
  <c r="L433" i="4" s="1"/>
  <c r="U433" i="4" s="1"/>
  <c r="V433" i="4" s="1"/>
  <c r="B433" i="4"/>
  <c r="O434" i="4"/>
  <c r="AL433" i="4" l="1"/>
  <c r="AK433" i="4"/>
  <c r="M433" i="4"/>
  <c r="P433" i="4" s="1"/>
  <c r="W433" i="4"/>
  <c r="X433" i="4" s="1"/>
  <c r="Y433" i="4"/>
  <c r="I433" i="4"/>
  <c r="Z433" i="4"/>
  <c r="R433" i="4"/>
  <c r="N433" i="4" l="1"/>
  <c r="AA433" i="4"/>
  <c r="AB433" i="4" s="1"/>
  <c r="Q433" i="4"/>
  <c r="S433" i="4" s="1"/>
  <c r="G433" i="4"/>
  <c r="AC433" i="4"/>
  <c r="H434" i="4"/>
  <c r="K434" i="4" l="1"/>
  <c r="AI433" i="4"/>
  <c r="AJ433" i="4" s="1"/>
  <c r="AD433" i="4"/>
  <c r="AE433" i="4" s="1"/>
  <c r="AG433" i="4"/>
  <c r="C434" i="4" s="1"/>
  <c r="E434" i="4" s="1"/>
  <c r="F434" i="4" s="1"/>
  <c r="AF433" i="4"/>
  <c r="B434" i="4" s="1"/>
  <c r="T433" i="4"/>
  <c r="O435" i="4"/>
  <c r="I434" i="4" l="1"/>
  <c r="AH433" i="4"/>
  <c r="D434" i="4" s="1"/>
  <c r="AL434" i="4"/>
  <c r="AK434" i="4"/>
  <c r="L434" i="4" l="1"/>
  <c r="U434" i="4" s="1"/>
  <c r="V434" i="4" s="1"/>
  <c r="M434" i="4" l="1"/>
  <c r="P434" i="4"/>
  <c r="N434" i="4"/>
  <c r="Q434" i="4" s="1"/>
  <c r="Y434" i="4"/>
  <c r="W434" i="4"/>
  <c r="X434" i="4" s="1"/>
  <c r="R434" i="4"/>
  <c r="Z434" i="4"/>
  <c r="AA434" i="4" l="1"/>
  <c r="AB434" i="4" s="1"/>
  <c r="S434" i="4"/>
  <c r="T434" i="4" s="1"/>
  <c r="G434" i="4"/>
  <c r="H435" i="4"/>
  <c r="AC434" i="4"/>
  <c r="AI434" i="4" l="1"/>
  <c r="AJ434" i="4" s="1"/>
  <c r="AD434" i="4"/>
  <c r="AE434" i="4" s="1"/>
  <c r="AF434" i="4"/>
  <c r="AG434" i="4"/>
  <c r="C435" i="4" s="1"/>
  <c r="E435" i="4" s="1"/>
  <c r="F435" i="4" s="1"/>
  <c r="K435" i="4"/>
  <c r="AK435" i="4" l="1"/>
  <c r="B435" i="4"/>
  <c r="AH434" i="4"/>
  <c r="D435" i="4" s="1"/>
  <c r="AL435" i="4"/>
  <c r="O436" i="4"/>
  <c r="L435" i="4" l="1"/>
  <c r="U435" i="4" s="1"/>
  <c r="V435" i="4" s="1"/>
  <c r="I435" i="4"/>
  <c r="Y435" i="4" l="1"/>
  <c r="W435" i="4"/>
  <c r="X435" i="4" s="1"/>
  <c r="M435" i="4"/>
  <c r="Z435" i="4"/>
  <c r="P435" i="4" l="1"/>
  <c r="N435" i="4"/>
  <c r="AA435" i="4"/>
  <c r="AB435" i="4" s="1"/>
  <c r="R435" i="4"/>
  <c r="Q435" i="4" l="1"/>
  <c r="S435" i="4" s="1"/>
  <c r="G435" i="4"/>
  <c r="H436" i="4"/>
  <c r="AC435" i="4"/>
  <c r="K436" i="4" l="1"/>
  <c r="AG435" i="4"/>
  <c r="C436" i="4" s="1"/>
  <c r="E436" i="4" s="1"/>
  <c r="F436" i="4" s="1"/>
  <c r="AI435" i="4"/>
  <c r="AJ435" i="4" s="1"/>
  <c r="AD435" i="4"/>
  <c r="AE435" i="4" s="1"/>
  <c r="AF435" i="4"/>
  <c r="B436" i="4" s="1"/>
  <c r="T435" i="4"/>
  <c r="O437" i="4"/>
  <c r="AH435" i="4" l="1"/>
  <c r="D436" i="4" s="1"/>
  <c r="AK436" i="4"/>
  <c r="I436" i="4"/>
  <c r="AL436" i="4"/>
  <c r="L436" i="4" l="1"/>
  <c r="U436" i="4" s="1"/>
  <c r="V436" i="4" s="1"/>
  <c r="M436" i="4"/>
  <c r="N436" i="4" l="1"/>
  <c r="P436" i="4"/>
  <c r="Q436" i="4"/>
  <c r="W436" i="4"/>
  <c r="X436" i="4" s="1"/>
  <c r="Y436" i="4"/>
  <c r="Z436" i="4"/>
  <c r="R436" i="4"/>
  <c r="AA436" i="4" l="1"/>
  <c r="AB436" i="4" s="1"/>
  <c r="S436" i="4"/>
  <c r="G436" i="4"/>
  <c r="AC436" i="4"/>
  <c r="H437" i="4"/>
  <c r="AD436" i="4" l="1"/>
  <c r="AE436" i="4" s="1"/>
  <c r="AI436" i="4"/>
  <c r="AJ436" i="4" s="1"/>
  <c r="AG436" i="4"/>
  <c r="C437" i="4" s="1"/>
  <c r="E437" i="4" s="1"/>
  <c r="F437" i="4" s="1"/>
  <c r="AF436" i="4"/>
  <c r="B437" i="4" s="1"/>
  <c r="K437" i="4"/>
  <c r="T436" i="4"/>
  <c r="O438" i="4"/>
  <c r="AK437" i="4" l="1"/>
  <c r="AL437" i="4"/>
  <c r="AH436" i="4"/>
  <c r="D437" i="4" s="1"/>
  <c r="I437" i="4"/>
  <c r="L437" i="4" l="1"/>
  <c r="U437" i="4" s="1"/>
  <c r="V437" i="4" s="1"/>
  <c r="M437" i="4" l="1"/>
  <c r="Y437" i="4"/>
  <c r="W437" i="4"/>
  <c r="X437" i="4" s="1"/>
  <c r="P437" i="4"/>
  <c r="N437" i="4"/>
  <c r="Q437" i="4" s="1"/>
  <c r="R437" i="4"/>
  <c r="Z437" i="4"/>
  <c r="AA437" i="4" l="1"/>
  <c r="AB437" i="4" s="1"/>
  <c r="S437" i="4"/>
  <c r="T437" i="4" s="1"/>
  <c r="G437" i="4"/>
  <c r="AC437" i="4"/>
  <c r="H438" i="4"/>
  <c r="K438" i="4" l="1"/>
  <c r="AD437" i="4"/>
  <c r="AE437" i="4" s="1"/>
  <c r="AI437" i="4"/>
  <c r="AJ437" i="4" s="1"/>
  <c r="AF437" i="4"/>
  <c r="AG437" i="4"/>
  <c r="C438" i="4" s="1"/>
  <c r="E438" i="4" s="1"/>
  <c r="F438" i="4" s="1"/>
  <c r="AK438" i="4" l="1"/>
  <c r="AH437" i="4"/>
  <c r="D438" i="4" s="1"/>
  <c r="L438" i="4" s="1"/>
  <c r="U438" i="4" s="1"/>
  <c r="V438" i="4" s="1"/>
  <c r="B438" i="4"/>
  <c r="AL438" i="4"/>
  <c r="O439" i="4"/>
  <c r="M438" i="4" l="1"/>
  <c r="I438" i="4"/>
  <c r="W438" i="4"/>
  <c r="X438" i="4" s="1"/>
  <c r="P438" i="4"/>
  <c r="N438" i="4"/>
  <c r="Q438" i="4" s="1"/>
  <c r="Y438" i="4"/>
  <c r="Z438" i="4"/>
  <c r="R438" i="4"/>
  <c r="S438" i="4" l="1"/>
  <c r="AA438" i="4"/>
  <c r="AB438" i="4" s="1"/>
  <c r="G438" i="4"/>
  <c r="H439" i="4"/>
  <c r="AC438" i="4"/>
  <c r="K439" i="4" l="1"/>
  <c r="AI438" i="4"/>
  <c r="AJ438" i="4" s="1"/>
  <c r="AD438" i="4"/>
  <c r="AE438" i="4" s="1"/>
  <c r="AG438" i="4"/>
  <c r="C439" i="4" s="1"/>
  <c r="E439" i="4" s="1"/>
  <c r="F439" i="4" s="1"/>
  <c r="AF438" i="4"/>
  <c r="T438" i="4"/>
  <c r="AK439" i="4" l="1"/>
  <c r="B439" i="4"/>
  <c r="AH438" i="4"/>
  <c r="D439" i="4" s="1"/>
  <c r="AL439" i="4"/>
  <c r="O440" i="4"/>
  <c r="L439" i="4" l="1"/>
  <c r="U439" i="4" s="1"/>
  <c r="V439" i="4" s="1"/>
  <c r="I439" i="4"/>
  <c r="Y439" i="4" l="1"/>
  <c r="W439" i="4"/>
  <c r="X439" i="4" s="1"/>
  <c r="M439" i="4"/>
  <c r="Z439" i="4"/>
  <c r="N439" i="4" l="1"/>
  <c r="P439" i="4"/>
  <c r="AA439" i="4"/>
  <c r="AB439" i="4" s="1"/>
  <c r="R439" i="4"/>
  <c r="G439" i="4" l="1"/>
  <c r="Q439" i="4"/>
  <c r="S439" i="4" s="1"/>
  <c r="AC439" i="4"/>
  <c r="H440" i="4"/>
  <c r="K440" i="4" l="1"/>
  <c r="AD439" i="4"/>
  <c r="AE439" i="4" s="1"/>
  <c r="AI439" i="4"/>
  <c r="AJ439" i="4" s="1"/>
  <c r="AG439" i="4"/>
  <c r="C440" i="4" s="1"/>
  <c r="E440" i="4" s="1"/>
  <c r="F440" i="4" s="1"/>
  <c r="AF439" i="4"/>
  <c r="T439" i="4"/>
  <c r="AK440" i="4" l="1"/>
  <c r="B440" i="4"/>
  <c r="AH439" i="4"/>
  <c r="D440" i="4" s="1"/>
  <c r="AL440" i="4"/>
  <c r="O441" i="4"/>
  <c r="L440" i="4" l="1"/>
  <c r="U440" i="4" s="1"/>
  <c r="V440" i="4" s="1"/>
  <c r="I440" i="4"/>
  <c r="Y440" i="4" l="1"/>
  <c r="W440" i="4"/>
  <c r="X440" i="4" s="1"/>
  <c r="M440" i="4"/>
  <c r="Z440" i="4"/>
  <c r="N440" i="4" l="1"/>
  <c r="Q440" i="4" s="1"/>
  <c r="P440" i="4"/>
  <c r="AA440" i="4"/>
  <c r="AB440" i="4" s="1"/>
  <c r="R440" i="4"/>
  <c r="S440" i="4" l="1"/>
  <c r="T440" i="4" s="1"/>
  <c r="G440" i="4"/>
  <c r="AC440" i="4"/>
  <c r="H441" i="4"/>
  <c r="K441" i="4" l="1"/>
  <c r="AD440" i="4"/>
  <c r="AE440" i="4" s="1"/>
  <c r="AI440" i="4"/>
  <c r="AJ440" i="4" s="1"/>
  <c r="AG440" i="4"/>
  <c r="C441" i="4" s="1"/>
  <c r="E441" i="4" s="1"/>
  <c r="F441" i="4" s="1"/>
  <c r="AF440" i="4"/>
  <c r="B441" i="4" l="1"/>
  <c r="AH440" i="4"/>
  <c r="D441" i="4" s="1"/>
  <c r="AK441" i="4"/>
  <c r="AL441" i="4"/>
  <c r="O442" i="4"/>
  <c r="L441" i="4" l="1"/>
  <c r="U441" i="4" s="1"/>
  <c r="V441" i="4" s="1"/>
  <c r="I441" i="4"/>
  <c r="W441" i="4" l="1"/>
  <c r="X441" i="4" s="1"/>
  <c r="Y441" i="4"/>
  <c r="M441" i="4"/>
  <c r="Z441" i="4"/>
  <c r="P441" i="4" l="1"/>
  <c r="N441" i="4"/>
  <c r="AA441" i="4"/>
  <c r="AB441" i="4" s="1"/>
  <c r="R441" i="4"/>
  <c r="G441" i="4" l="1"/>
  <c r="Q441" i="4"/>
  <c r="S441" i="4" s="1"/>
  <c r="H442" i="4"/>
  <c r="AC441" i="4"/>
  <c r="K442" i="4" l="1"/>
  <c r="AD441" i="4"/>
  <c r="AE441" i="4" s="1"/>
  <c r="AI441" i="4"/>
  <c r="AJ441" i="4" s="1"/>
  <c r="AG441" i="4"/>
  <c r="C442" i="4" s="1"/>
  <c r="E442" i="4" s="1"/>
  <c r="F442" i="4" s="1"/>
  <c r="AF441" i="4"/>
  <c r="B442" i="4" s="1"/>
  <c r="T441" i="4"/>
  <c r="O443" i="4"/>
  <c r="I442" i="4" l="1"/>
  <c r="AL442" i="4"/>
  <c r="AH441" i="4"/>
  <c r="D442" i="4" s="1"/>
  <c r="AK442" i="4"/>
  <c r="L442" i="4" l="1"/>
  <c r="U442" i="4" s="1"/>
  <c r="V442" i="4" s="1"/>
  <c r="M442" i="4" l="1"/>
  <c r="P442" i="4"/>
  <c r="N442" i="4"/>
  <c r="Y442" i="4"/>
  <c r="W442" i="4"/>
  <c r="X442" i="4"/>
  <c r="Z442" i="4"/>
  <c r="R442" i="4"/>
  <c r="G442" i="4" l="1"/>
  <c r="Q442" i="4"/>
  <c r="S442" i="4" s="1"/>
  <c r="AA442" i="4"/>
  <c r="AB442" i="4" s="1"/>
  <c r="H443" i="4"/>
  <c r="AC442" i="4"/>
  <c r="K443" i="4" l="1"/>
  <c r="AI442" i="4"/>
  <c r="AJ442" i="4" s="1"/>
  <c r="AD442" i="4"/>
  <c r="AE442" i="4" s="1"/>
  <c r="AG442" i="4"/>
  <c r="C443" i="4" s="1"/>
  <c r="E443" i="4" s="1"/>
  <c r="F443" i="4" s="1"/>
  <c r="AF442" i="4"/>
  <c r="T442" i="4"/>
  <c r="AH442" i="4" l="1"/>
  <c r="D443" i="4" s="1"/>
  <c r="L443" i="4" s="1"/>
  <c r="U443" i="4" s="1"/>
  <c r="V443" i="4" s="1"/>
  <c r="B443" i="4"/>
  <c r="AK443" i="4"/>
  <c r="AL443" i="4"/>
  <c r="O444" i="4"/>
  <c r="Y443" i="4" l="1"/>
  <c r="W443" i="4"/>
  <c r="X443" i="4" s="1"/>
  <c r="I443" i="4"/>
  <c r="M443" i="4"/>
  <c r="Z443" i="4"/>
  <c r="N443" i="4" l="1"/>
  <c r="Q443" i="4" s="1"/>
  <c r="P443" i="4"/>
  <c r="AA443" i="4"/>
  <c r="AB443" i="4" s="1"/>
  <c r="R443" i="4"/>
  <c r="S443" i="4" l="1"/>
  <c r="G443" i="4"/>
  <c r="H444" i="4"/>
  <c r="AC443" i="4"/>
  <c r="K444" i="4" l="1"/>
  <c r="AI443" i="4"/>
  <c r="AJ443" i="4" s="1"/>
  <c r="AD443" i="4"/>
  <c r="AE443" i="4" s="1"/>
  <c r="AG443" i="4"/>
  <c r="C444" i="4" s="1"/>
  <c r="E444" i="4" s="1"/>
  <c r="F444" i="4" s="1"/>
  <c r="AF443" i="4"/>
  <c r="T443" i="4"/>
  <c r="AH443" i="4" l="1"/>
  <c r="D444" i="4" s="1"/>
  <c r="L444" i="4" s="1"/>
  <c r="U444" i="4" s="1"/>
  <c r="V444" i="4" s="1"/>
  <c r="B444" i="4"/>
  <c r="AK444" i="4"/>
  <c r="AL444" i="4"/>
  <c r="O445" i="4"/>
  <c r="M444" i="4" l="1"/>
  <c r="P444" i="4" s="1"/>
  <c r="N444" i="4"/>
  <c r="G444" i="4" s="1"/>
  <c r="I444" i="4"/>
  <c r="W444" i="4"/>
  <c r="X444" i="4" s="1"/>
  <c r="Y444" i="4"/>
  <c r="Z444" i="4"/>
  <c r="R444" i="4"/>
  <c r="Q444" i="4" l="1"/>
  <c r="S444" i="4" s="1"/>
  <c r="AA444" i="4"/>
  <c r="AB444" i="4" s="1"/>
  <c r="AC444" i="4"/>
  <c r="H445" i="4"/>
  <c r="K445" i="4" l="1"/>
  <c r="T444" i="4"/>
  <c r="AI444" i="4"/>
  <c r="AF444" i="4"/>
  <c r="AG444" i="4"/>
  <c r="C445" i="4" s="1"/>
  <c r="E445" i="4" s="1"/>
  <c r="F445" i="4" s="1"/>
  <c r="AD444" i="4"/>
  <c r="AE444" i="4" s="1"/>
  <c r="AH444" i="4" l="1"/>
  <c r="D445" i="4" s="1"/>
  <c r="B445" i="4"/>
  <c r="AJ444" i="4"/>
  <c r="AK445" i="4"/>
  <c r="AL445" i="4"/>
  <c r="O446" i="4"/>
  <c r="I445" i="4" l="1"/>
  <c r="L445" i="4"/>
  <c r="U445" i="4" s="1"/>
  <c r="V445" i="4" s="1"/>
  <c r="M445" i="4" l="1"/>
  <c r="N445" i="4"/>
  <c r="P445" i="4"/>
  <c r="Q445" i="4"/>
  <c r="Y445" i="4"/>
  <c r="W445" i="4"/>
  <c r="X445" i="4" s="1"/>
  <c r="R445" i="4"/>
  <c r="Z445" i="4"/>
  <c r="S445" i="4" l="1"/>
  <c r="AA445" i="4"/>
  <c r="AB445" i="4" s="1"/>
  <c r="G445" i="4"/>
  <c r="T445" i="4"/>
  <c r="H446" i="4"/>
  <c r="AC445" i="4"/>
  <c r="AF445" i="4" l="1"/>
  <c r="AI445" i="4"/>
  <c r="AJ445" i="4" s="1"/>
  <c r="AD445" i="4"/>
  <c r="AE445" i="4" s="1"/>
  <c r="AG445" i="4"/>
  <c r="C446" i="4" s="1"/>
  <c r="E446" i="4" s="1"/>
  <c r="F446" i="4" s="1"/>
  <c r="K446" i="4"/>
  <c r="AL446" i="4"/>
  <c r="B446" i="4"/>
  <c r="O447" i="4"/>
  <c r="I446" i="4" l="1"/>
  <c r="AK446" i="4"/>
  <c r="AH445" i="4"/>
  <c r="D446" i="4" s="1"/>
  <c r="L446" i="4" l="1"/>
  <c r="U446" i="4" s="1"/>
  <c r="V446" i="4" s="1"/>
  <c r="M446" i="4" l="1"/>
  <c r="P446" i="4" s="1"/>
  <c r="Y446" i="4"/>
  <c r="W446" i="4"/>
  <c r="X446" i="4" s="1"/>
  <c r="R446" i="4"/>
  <c r="Z446" i="4"/>
  <c r="N446" i="4" l="1"/>
  <c r="G446" i="4"/>
  <c r="AA446" i="4"/>
  <c r="AB446" i="4" s="1"/>
  <c r="Q446" i="4"/>
  <c r="S446" i="4" s="1"/>
  <c r="AC446" i="4"/>
  <c r="H447" i="4"/>
  <c r="AI446" i="4" l="1"/>
  <c r="AJ446" i="4" s="1"/>
  <c r="AG446" i="4"/>
  <c r="C447" i="4" s="1"/>
  <c r="E447" i="4" s="1"/>
  <c r="F447" i="4" s="1"/>
  <c r="AF446" i="4"/>
  <c r="AH446" i="4" s="1"/>
  <c r="D447" i="4" s="1"/>
  <c r="AD446" i="4"/>
  <c r="AE446" i="4" s="1"/>
  <c r="K447" i="4"/>
  <c r="AK447" i="4"/>
  <c r="AL447" i="4"/>
  <c r="T446" i="4"/>
  <c r="B447" i="4" l="1"/>
  <c r="L447" i="4"/>
  <c r="U447" i="4" s="1"/>
  <c r="V447" i="4" s="1"/>
  <c r="W447" i="4" s="1"/>
  <c r="X447" i="4" s="1"/>
  <c r="O448" i="4"/>
  <c r="Y447" i="4" l="1"/>
  <c r="I447" i="4"/>
  <c r="M447" i="4"/>
  <c r="Z447" i="4"/>
  <c r="AA447" i="4" l="1"/>
  <c r="AB447" i="4" s="1"/>
  <c r="N447" i="4"/>
  <c r="P447" i="4"/>
  <c r="R447" i="4"/>
  <c r="G447" i="4" l="1"/>
  <c r="Q447" i="4"/>
  <c r="S447" i="4" s="1"/>
  <c r="H448" i="4"/>
  <c r="AC447" i="4"/>
  <c r="K448" i="4" l="1"/>
  <c r="AD447" i="4"/>
  <c r="AE447" i="4" s="1"/>
  <c r="AI447" i="4"/>
  <c r="AJ447" i="4" s="1"/>
  <c r="AM447" i="4" s="1"/>
  <c r="AF447" i="4"/>
  <c r="B448" i="4" s="1"/>
  <c r="AG447" i="4"/>
  <c r="C448" i="4" s="1"/>
  <c r="E448" i="4" s="1"/>
  <c r="F448" i="4" s="1"/>
  <c r="T447" i="4"/>
  <c r="O449" i="4"/>
  <c r="AK448" i="4" l="1"/>
  <c r="I448" i="4"/>
  <c r="AL448" i="4"/>
  <c r="AH447" i="4"/>
  <c r="D448" i="4" s="1"/>
  <c r="L448" i="4" l="1"/>
  <c r="U448" i="4" s="1"/>
  <c r="V448" i="4" s="1"/>
  <c r="M448" i="4" l="1"/>
  <c r="N448" i="4"/>
  <c r="P448" i="4"/>
  <c r="Y448" i="4"/>
  <c r="W448" i="4"/>
  <c r="X448" i="4" s="1"/>
  <c r="Z448" i="4"/>
  <c r="R448" i="4"/>
  <c r="AA448" i="4" l="1"/>
  <c r="AB448" i="4" s="1"/>
  <c r="Q448" i="4"/>
  <c r="S448" i="4" s="1"/>
  <c r="G448" i="4"/>
  <c r="H449" i="4"/>
  <c r="AC448" i="4"/>
  <c r="K449" i="4" l="1"/>
  <c r="AI448" i="4"/>
  <c r="AJ448" i="4" s="1"/>
  <c r="AD448" i="4"/>
  <c r="AE448" i="4" s="1"/>
  <c r="AF448" i="4"/>
  <c r="AG448" i="4"/>
  <c r="C449" i="4" s="1"/>
  <c r="E449" i="4" s="1"/>
  <c r="F449" i="4" s="1"/>
  <c r="T448" i="4"/>
  <c r="AL449" i="4" l="1"/>
  <c r="AK449" i="4"/>
  <c r="AH448" i="4"/>
  <c r="D449" i="4" s="1"/>
  <c r="L449" i="4" s="1"/>
  <c r="U449" i="4" s="1"/>
  <c r="V449" i="4" s="1"/>
  <c r="B449" i="4"/>
  <c r="O450" i="4"/>
  <c r="M449" i="4" l="1"/>
  <c r="N449" i="4" s="1"/>
  <c r="I449" i="4"/>
  <c r="Y449" i="4"/>
  <c r="W449" i="4"/>
  <c r="X449" i="4" s="1"/>
  <c r="P449" i="4"/>
  <c r="Z449" i="4"/>
  <c r="R449" i="4"/>
  <c r="Q449" i="4" l="1"/>
  <c r="G449" i="4"/>
  <c r="S449" i="4"/>
  <c r="T449" i="4" s="1"/>
  <c r="AA449" i="4"/>
  <c r="AB449" i="4" s="1"/>
  <c r="H450" i="4"/>
  <c r="AC449" i="4"/>
  <c r="AI449" i="4" l="1"/>
  <c r="AJ449" i="4" s="1"/>
  <c r="AD449" i="4"/>
  <c r="AE449" i="4" s="1"/>
  <c r="AG449" i="4"/>
  <c r="C450" i="4" s="1"/>
  <c r="E450" i="4" s="1"/>
  <c r="F450" i="4" s="1"/>
  <c r="AF449" i="4"/>
  <c r="AH449" i="4" s="1"/>
  <c r="D450" i="4" s="1"/>
  <c r="K450" i="4"/>
  <c r="AK450" i="4"/>
  <c r="AL450" i="4" l="1"/>
  <c r="L450" i="4"/>
  <c r="U450" i="4" s="1"/>
  <c r="V450" i="4" s="1"/>
  <c r="B450" i="4"/>
  <c r="O451" i="4"/>
  <c r="I450" i="4" l="1"/>
  <c r="W450" i="4"/>
  <c r="X450" i="4" s="1"/>
  <c r="Y450" i="4"/>
  <c r="M450" i="4"/>
  <c r="Z450" i="4"/>
  <c r="N450" i="4" l="1"/>
  <c r="P450" i="4"/>
  <c r="Q450" i="4"/>
  <c r="AA450" i="4"/>
  <c r="AB450" i="4" s="1"/>
  <c r="R450" i="4"/>
  <c r="S450" i="4" l="1"/>
  <c r="G450" i="4"/>
  <c r="AC450" i="4"/>
  <c r="H451" i="4"/>
  <c r="K451" i="4" l="1"/>
  <c r="AF450" i="4"/>
  <c r="B451" i="4" s="1"/>
  <c r="AD450" i="4"/>
  <c r="AE450" i="4" s="1"/>
  <c r="AI450" i="4"/>
  <c r="AJ450" i="4" s="1"/>
  <c r="AG450" i="4"/>
  <c r="C451" i="4" s="1"/>
  <c r="E451" i="4" s="1"/>
  <c r="F451" i="4" s="1"/>
  <c r="T450" i="4"/>
  <c r="O452" i="4"/>
  <c r="AH450" i="4" l="1"/>
  <c r="D451" i="4" s="1"/>
  <c r="I451" i="4"/>
  <c r="AK451" i="4"/>
  <c r="AL451" i="4"/>
  <c r="L451" i="4" l="1"/>
  <c r="U451" i="4" s="1"/>
  <c r="V451" i="4" s="1"/>
  <c r="M451" i="4" l="1"/>
  <c r="Y451" i="4"/>
  <c r="W451" i="4"/>
  <c r="X451" i="4" s="1"/>
  <c r="Z451" i="4"/>
  <c r="AA451" i="4" l="1"/>
  <c r="AB451" i="4" s="1"/>
  <c r="P451" i="4"/>
  <c r="N451" i="4"/>
  <c r="R451" i="4"/>
  <c r="Q451" i="4" l="1"/>
  <c r="S451" i="4" s="1"/>
  <c r="G451" i="4"/>
  <c r="AC451" i="4"/>
  <c r="H452" i="4"/>
  <c r="K452" i="4" l="1"/>
  <c r="AG451" i="4"/>
  <c r="C452" i="4" s="1"/>
  <c r="E452" i="4" s="1"/>
  <c r="F452" i="4" s="1"/>
  <c r="AF451" i="4"/>
  <c r="AI451" i="4"/>
  <c r="AJ451" i="4" s="1"/>
  <c r="AD451" i="4"/>
  <c r="AE451" i="4" s="1"/>
  <c r="T451" i="4"/>
  <c r="AL452" i="4" l="1"/>
  <c r="AK452" i="4"/>
  <c r="AH451" i="4"/>
  <c r="D452" i="4" s="1"/>
  <c r="B452" i="4"/>
  <c r="O453" i="4"/>
  <c r="L452" i="4" l="1"/>
  <c r="U452" i="4" s="1"/>
  <c r="V452" i="4" s="1"/>
  <c r="M452" i="4"/>
  <c r="I452" i="4"/>
  <c r="N452" i="4" l="1"/>
  <c r="P452" i="4"/>
  <c r="W452" i="4"/>
  <c r="X452" i="4" s="1"/>
  <c r="Y452" i="4"/>
  <c r="R452" i="4"/>
  <c r="Z452" i="4"/>
  <c r="AA452" i="4" l="1"/>
  <c r="AB452" i="4" s="1"/>
  <c r="Q452" i="4"/>
  <c r="S452" i="4" s="1"/>
  <c r="T452" i="4" s="1"/>
  <c r="G452" i="4"/>
  <c r="AC452" i="4"/>
  <c r="H453" i="4"/>
  <c r="K453" i="4" l="1"/>
  <c r="AI452" i="4"/>
  <c r="AJ452" i="4" s="1"/>
  <c r="AG452" i="4"/>
  <c r="C453" i="4" s="1"/>
  <c r="E453" i="4" s="1"/>
  <c r="F453" i="4" s="1"/>
  <c r="AD452" i="4"/>
  <c r="AE452" i="4" s="1"/>
  <c r="AF452" i="4"/>
  <c r="AL453" i="4" l="1"/>
  <c r="AH452" i="4"/>
  <c r="D453" i="4" s="1"/>
  <c r="AK453" i="4"/>
  <c r="B453" i="4"/>
  <c r="O454" i="4"/>
  <c r="L453" i="4" l="1"/>
  <c r="U453" i="4" s="1"/>
  <c r="V453" i="4" s="1"/>
  <c r="I453" i="4"/>
  <c r="W453" i="4" l="1"/>
  <c r="X453" i="4" s="1"/>
  <c r="Y453" i="4"/>
  <c r="M453" i="4"/>
  <c r="Z453" i="4"/>
  <c r="N453" i="4" l="1"/>
  <c r="Q453" i="4" s="1"/>
  <c r="P453" i="4"/>
  <c r="AA453" i="4"/>
  <c r="AB453" i="4" s="1"/>
  <c r="R453" i="4"/>
  <c r="S453" i="4" l="1"/>
  <c r="T453" i="4" s="1"/>
  <c r="G453" i="4"/>
  <c r="H454" i="4"/>
  <c r="AC453" i="4"/>
  <c r="K454" i="4" l="1"/>
  <c r="AI453" i="4"/>
  <c r="AJ453" i="4" s="1"/>
  <c r="AD453" i="4"/>
  <c r="AE453" i="4" s="1"/>
  <c r="AG453" i="4"/>
  <c r="C454" i="4" s="1"/>
  <c r="E454" i="4" s="1"/>
  <c r="F454" i="4" s="1"/>
  <c r="AF453" i="4"/>
  <c r="AH453" i="4" l="1"/>
  <c r="D454" i="4" s="1"/>
  <c r="AK454" i="4"/>
  <c r="B454" i="4"/>
  <c r="L454" i="4"/>
  <c r="U454" i="4" s="1"/>
  <c r="V454" i="4" s="1"/>
  <c r="AL454" i="4"/>
  <c r="O455" i="4"/>
  <c r="Y454" i="4" l="1"/>
  <c r="W454" i="4"/>
  <c r="X454" i="4" s="1"/>
  <c r="I454" i="4"/>
  <c r="M454" i="4"/>
  <c r="Z454" i="4"/>
  <c r="AA454" i="4" l="1"/>
  <c r="AB454" i="4" s="1"/>
  <c r="N454" i="4"/>
  <c r="P454" i="4"/>
  <c r="R454" i="4"/>
  <c r="Q454" i="4" l="1"/>
  <c r="S454" i="4" s="1"/>
  <c r="T454" i="4" s="1"/>
  <c r="G454" i="4"/>
  <c r="H455" i="4"/>
  <c r="AC454" i="4"/>
  <c r="K455" i="4" l="1"/>
  <c r="AG454" i="4"/>
  <c r="C455" i="4" s="1"/>
  <c r="E455" i="4" s="1"/>
  <c r="F455" i="4" s="1"/>
  <c r="AI454" i="4"/>
  <c r="AJ454" i="4" s="1"/>
  <c r="AD454" i="4"/>
  <c r="AE454" i="4" s="1"/>
  <c r="AF454" i="4"/>
  <c r="AH454" i="4" l="1"/>
  <c r="D455" i="4" s="1"/>
  <c r="L455" i="4" s="1"/>
  <c r="U455" i="4" s="1"/>
  <c r="V455" i="4" s="1"/>
  <c r="AL455" i="4"/>
  <c r="B455" i="4"/>
  <c r="AK455" i="4"/>
  <c r="M455" i="4"/>
  <c r="O456" i="4"/>
  <c r="W455" i="4" l="1"/>
  <c r="X455" i="4" s="1"/>
  <c r="I455" i="4"/>
  <c r="N455" i="4"/>
  <c r="G455" i="4" s="1"/>
  <c r="P455" i="4"/>
  <c r="Y455" i="4"/>
  <c r="R455" i="4"/>
  <c r="Z455" i="4"/>
  <c r="AA455" i="4" l="1"/>
  <c r="AB455" i="4" s="1"/>
  <c r="Q455" i="4"/>
  <c r="S455" i="4" s="1"/>
  <c r="AC455" i="4"/>
  <c r="H456" i="4"/>
  <c r="K456" i="4" l="1"/>
  <c r="AI455" i="4"/>
  <c r="AJ455" i="4" s="1"/>
  <c r="AD455" i="4"/>
  <c r="AE455" i="4" s="1"/>
  <c r="AG455" i="4"/>
  <c r="C456" i="4" s="1"/>
  <c r="E456" i="4" s="1"/>
  <c r="F456" i="4" s="1"/>
  <c r="AF455" i="4"/>
  <c r="T455" i="4"/>
  <c r="AH455" i="4" l="1"/>
  <c r="D456" i="4" s="1"/>
  <c r="L456" i="4" s="1"/>
  <c r="U456" i="4" s="1"/>
  <c r="V456" i="4" s="1"/>
  <c r="AK456" i="4"/>
  <c r="B456" i="4"/>
  <c r="AL456" i="4"/>
  <c r="O457" i="4"/>
  <c r="M456" i="4" l="1"/>
  <c r="N456" i="4"/>
  <c r="P456" i="4"/>
  <c r="Q456" i="4"/>
  <c r="I456" i="4"/>
  <c r="Y456" i="4"/>
  <c r="W456" i="4"/>
  <c r="X456" i="4" s="1"/>
  <c r="G456" i="4"/>
  <c r="Z456" i="4"/>
  <c r="R456" i="4"/>
  <c r="AA456" i="4" l="1"/>
  <c r="AB456" i="4" s="1"/>
  <c r="S456" i="4"/>
  <c r="H457" i="4"/>
  <c r="AC456" i="4"/>
  <c r="K457" i="4" l="1"/>
  <c r="AD456" i="4"/>
  <c r="AE456" i="4" s="1"/>
  <c r="AI456" i="4"/>
  <c r="AJ456" i="4" s="1"/>
  <c r="AG456" i="4"/>
  <c r="C457" i="4" s="1"/>
  <c r="E457" i="4" s="1"/>
  <c r="F457" i="4" s="1"/>
  <c r="AF456" i="4"/>
  <c r="T456" i="4"/>
  <c r="AH456" i="4" l="1"/>
  <c r="D457" i="4" s="1"/>
  <c r="L457" i="4" s="1"/>
  <c r="U457" i="4" s="1"/>
  <c r="V457" i="4" s="1"/>
  <c r="AK457" i="4"/>
  <c r="AL457" i="4"/>
  <c r="B457" i="4"/>
  <c r="O458" i="4"/>
  <c r="M457" i="4" l="1"/>
  <c r="I457" i="4"/>
  <c r="W457" i="4"/>
  <c r="X457" i="4" s="1"/>
  <c r="Y457" i="4"/>
  <c r="P457" i="4"/>
  <c r="N457" i="4"/>
  <c r="Q457" i="4" s="1"/>
  <c r="G457" i="4"/>
  <c r="Z457" i="4"/>
  <c r="R457" i="4"/>
  <c r="AA457" i="4" l="1"/>
  <c r="AB457" i="4" s="1"/>
  <c r="S457" i="4"/>
  <c r="T457" i="4" s="1"/>
  <c r="H458" i="4"/>
  <c r="AC457" i="4"/>
  <c r="K458" i="4" l="1"/>
  <c r="AD457" i="4"/>
  <c r="AE457" i="4" s="1"/>
  <c r="AI457" i="4"/>
  <c r="AJ457" i="4" s="1"/>
  <c r="AG457" i="4"/>
  <c r="C458" i="4" s="1"/>
  <c r="E458" i="4" s="1"/>
  <c r="F458" i="4" s="1"/>
  <c r="AF457" i="4"/>
  <c r="AL458" i="4" l="1"/>
  <c r="AK458" i="4"/>
  <c r="AH457" i="4"/>
  <c r="D458" i="4" s="1"/>
  <c r="L458" i="4" s="1"/>
  <c r="U458" i="4" s="1"/>
  <c r="V458" i="4" s="1"/>
  <c r="B458" i="4"/>
  <c r="O459" i="4"/>
  <c r="I458" i="4" l="1"/>
  <c r="W458" i="4"/>
  <c r="X458" i="4" s="1"/>
  <c r="Y458" i="4"/>
  <c r="M458" i="4"/>
  <c r="Z458" i="4"/>
  <c r="AA458" i="4" l="1"/>
  <c r="AB458" i="4" s="1"/>
  <c r="N458" i="4"/>
  <c r="Q458" i="4" s="1"/>
  <c r="P458" i="4"/>
  <c r="R458" i="4"/>
  <c r="S458" i="4" l="1"/>
  <c r="T458" i="4" s="1"/>
  <c r="G458" i="4"/>
  <c r="H459" i="4"/>
  <c r="AC458" i="4"/>
  <c r="K459" i="4" l="1"/>
  <c r="AI458" i="4"/>
  <c r="AJ458" i="4" s="1"/>
  <c r="AG458" i="4"/>
  <c r="C459" i="4" s="1"/>
  <c r="E459" i="4" s="1"/>
  <c r="F459" i="4" s="1"/>
  <c r="AD458" i="4"/>
  <c r="AE458" i="4" s="1"/>
  <c r="AF458" i="4"/>
  <c r="AK459" i="4" l="1"/>
  <c r="B459" i="4"/>
  <c r="AH458" i="4"/>
  <c r="D459" i="4" s="1"/>
  <c r="AL459" i="4"/>
  <c r="O460" i="4"/>
  <c r="L459" i="4" l="1"/>
  <c r="U459" i="4" s="1"/>
  <c r="V459" i="4" s="1"/>
  <c r="I459" i="4"/>
  <c r="M459" i="4" l="1"/>
  <c r="P459" i="4"/>
  <c r="N459" i="4"/>
  <c r="Q459" i="4" s="1"/>
  <c r="W459" i="4"/>
  <c r="X459" i="4" s="1"/>
  <c r="Y459" i="4"/>
  <c r="R459" i="4"/>
  <c r="Z459" i="4"/>
  <c r="AA459" i="4" l="1"/>
  <c r="AB459" i="4" s="1"/>
  <c r="G459" i="4"/>
  <c r="S459" i="4"/>
  <c r="H460" i="4"/>
  <c r="AC459" i="4"/>
  <c r="K460" i="4" l="1"/>
  <c r="AD459" i="4"/>
  <c r="AE459" i="4" s="1"/>
  <c r="AI459" i="4"/>
  <c r="AJ459" i="4" s="1"/>
  <c r="AG459" i="4"/>
  <c r="C460" i="4" s="1"/>
  <c r="E460" i="4" s="1"/>
  <c r="F460" i="4" s="1"/>
  <c r="AF459" i="4"/>
  <c r="T459" i="4"/>
  <c r="AH459" i="4" l="1"/>
  <c r="D460" i="4" s="1"/>
  <c r="L460" i="4" s="1"/>
  <c r="U460" i="4" s="1"/>
  <c r="V460" i="4" s="1"/>
  <c r="AL460" i="4"/>
  <c r="AK460" i="4"/>
  <c r="B460" i="4"/>
  <c r="O461" i="4"/>
  <c r="M460" i="4" l="1"/>
  <c r="I460" i="4"/>
  <c r="W460" i="4"/>
  <c r="X460" i="4" s="1"/>
  <c r="Y460" i="4"/>
  <c r="Z460" i="4"/>
  <c r="N460" i="4" l="1"/>
  <c r="P460" i="4"/>
  <c r="AA460" i="4"/>
  <c r="AB460" i="4" s="1"/>
  <c r="R460" i="4"/>
  <c r="Q460" i="4" l="1"/>
  <c r="S460" i="4" s="1"/>
  <c r="G460" i="4"/>
  <c r="AC460" i="4"/>
  <c r="H461" i="4"/>
  <c r="K461" i="4" l="1"/>
  <c r="AF460" i="4"/>
  <c r="B461" i="4" s="1"/>
  <c r="AD460" i="4"/>
  <c r="AE460" i="4" s="1"/>
  <c r="AG460" i="4"/>
  <c r="C461" i="4" s="1"/>
  <c r="E461" i="4" s="1"/>
  <c r="F461" i="4" s="1"/>
  <c r="AI460" i="4"/>
  <c r="AJ460" i="4" s="1"/>
  <c r="T460" i="4"/>
  <c r="O462" i="4"/>
  <c r="I461" i="4" l="1"/>
  <c r="AK461" i="4"/>
  <c r="AH460" i="4"/>
  <c r="D461" i="4" s="1"/>
  <c r="L461" i="4" s="1"/>
  <c r="U461" i="4" s="1"/>
  <c r="V461" i="4" s="1"/>
  <c r="W461" i="4" s="1"/>
  <c r="X461" i="4" s="1"/>
  <c r="AL461" i="4"/>
  <c r="M461" i="4" l="1"/>
  <c r="Y461" i="4"/>
  <c r="P461" i="4"/>
  <c r="N461" i="4"/>
  <c r="Q461" i="4" s="1"/>
  <c r="Z461" i="4"/>
  <c r="R461" i="4"/>
  <c r="AA461" i="4" l="1"/>
  <c r="AB461" i="4" s="1"/>
  <c r="S461" i="4"/>
  <c r="G461" i="4"/>
  <c r="T461" i="4"/>
  <c r="H462" i="4"/>
  <c r="AC461" i="4"/>
  <c r="K462" i="4" l="1"/>
  <c r="AI461" i="4"/>
  <c r="AJ461" i="4" s="1"/>
  <c r="AD461" i="4"/>
  <c r="AE461" i="4" s="1"/>
  <c r="AG461" i="4"/>
  <c r="C462" i="4" s="1"/>
  <c r="E462" i="4" s="1"/>
  <c r="F462" i="4" s="1"/>
  <c r="AF461" i="4"/>
  <c r="B462" i="4" s="1"/>
  <c r="O463" i="4"/>
  <c r="I462" i="4" l="1"/>
  <c r="AH461" i="4"/>
  <c r="D462" i="4" s="1"/>
  <c r="AL462" i="4"/>
  <c r="AK462" i="4"/>
  <c r="L462" i="4" l="1"/>
  <c r="U462" i="4" s="1"/>
  <c r="V462" i="4" s="1"/>
  <c r="Y462" i="4" l="1"/>
  <c r="W462" i="4"/>
  <c r="X462" i="4" s="1"/>
  <c r="M462" i="4"/>
  <c r="Z462" i="4"/>
  <c r="N462" i="4" l="1"/>
  <c r="Q462" i="4" s="1"/>
  <c r="P462" i="4"/>
  <c r="AA462" i="4"/>
  <c r="AB462" i="4" s="1"/>
  <c r="R462" i="4"/>
  <c r="S462" i="4" l="1"/>
  <c r="G462" i="4"/>
  <c r="H463" i="4"/>
  <c r="AC462" i="4"/>
  <c r="K463" i="4" l="1"/>
  <c r="AD462" i="4"/>
  <c r="AE462" i="4" s="1"/>
  <c r="AI462" i="4"/>
  <c r="AJ462" i="4" s="1"/>
  <c r="AF462" i="4"/>
  <c r="AG462" i="4"/>
  <c r="C463" i="4" s="1"/>
  <c r="E463" i="4" s="1"/>
  <c r="F463" i="4" s="1"/>
  <c r="T462" i="4"/>
  <c r="B463" i="4" l="1"/>
  <c r="AH462" i="4"/>
  <c r="D463" i="4" s="1"/>
  <c r="AL463" i="4"/>
  <c r="AK463" i="4"/>
  <c r="O464" i="4"/>
  <c r="L463" i="4" l="1"/>
  <c r="U463" i="4" s="1"/>
  <c r="V463" i="4" s="1"/>
  <c r="I463" i="4"/>
  <c r="M463" i="4" l="1"/>
  <c r="Y463" i="4"/>
  <c r="W463" i="4"/>
  <c r="X463" i="4" s="1"/>
  <c r="Z463" i="4"/>
  <c r="AA463" i="4" l="1"/>
  <c r="AB463" i="4" s="1"/>
  <c r="N463" i="4"/>
  <c r="Q463" i="4" s="1"/>
  <c r="P463" i="4"/>
  <c r="R463" i="4"/>
  <c r="S463" i="4" l="1"/>
  <c r="G463" i="4"/>
  <c r="H464" i="4"/>
  <c r="AC463" i="4"/>
  <c r="K464" i="4" l="1"/>
  <c r="AI463" i="4"/>
  <c r="AJ463" i="4" s="1"/>
  <c r="AD463" i="4"/>
  <c r="AE463" i="4" s="1"/>
  <c r="AG463" i="4"/>
  <c r="C464" i="4" s="1"/>
  <c r="E464" i="4" s="1"/>
  <c r="F464" i="4" s="1"/>
  <c r="AF463" i="4"/>
  <c r="T463" i="4"/>
  <c r="AH463" i="4" l="1"/>
  <c r="D464" i="4" s="1"/>
  <c r="L464" i="4" s="1"/>
  <c r="U464" i="4" s="1"/>
  <c r="V464" i="4" s="1"/>
  <c r="AL464" i="4"/>
  <c r="AK464" i="4"/>
  <c r="B464" i="4"/>
  <c r="O465" i="4"/>
  <c r="M464" i="4" l="1"/>
  <c r="I464" i="4"/>
  <c r="Y464" i="4"/>
  <c r="P464" i="4"/>
  <c r="N464" i="4"/>
  <c r="W464" i="4"/>
  <c r="X464" i="4" s="1"/>
  <c r="Z464" i="4"/>
  <c r="R464" i="4"/>
  <c r="AA464" i="4" l="1"/>
  <c r="AB464" i="4" s="1"/>
  <c r="Q464" i="4"/>
  <c r="S464" i="4" s="1"/>
  <c r="G464" i="4"/>
  <c r="AC464" i="4"/>
  <c r="H465" i="4"/>
  <c r="AI464" i="4" l="1"/>
  <c r="AJ464" i="4" s="1"/>
  <c r="AD464" i="4"/>
  <c r="AE464" i="4" s="1"/>
  <c r="AG464" i="4"/>
  <c r="C465" i="4" s="1"/>
  <c r="E465" i="4" s="1"/>
  <c r="F465" i="4" s="1"/>
  <c r="AF464" i="4"/>
  <c r="K465" i="4"/>
  <c r="T464" i="4"/>
  <c r="AK465" i="4" l="1"/>
  <c r="AL465" i="4"/>
  <c r="B465" i="4"/>
  <c r="AH464" i="4"/>
  <c r="D465" i="4" s="1"/>
  <c r="O466" i="4"/>
  <c r="L465" i="4" l="1"/>
  <c r="U465" i="4" s="1"/>
  <c r="V465" i="4" s="1"/>
  <c r="I465" i="4"/>
  <c r="M465" i="4" l="1"/>
  <c r="P465" i="4" s="1"/>
  <c r="N465" i="4"/>
  <c r="Y465" i="4"/>
  <c r="W465" i="4"/>
  <c r="X465" i="4" s="1"/>
  <c r="Z465" i="4"/>
  <c r="R465" i="4"/>
  <c r="AA465" i="4" l="1"/>
  <c r="AB465" i="4" s="1"/>
  <c r="Q465" i="4"/>
  <c r="S465" i="4" s="1"/>
  <c r="G465" i="4"/>
  <c r="AC465" i="4"/>
  <c r="H466" i="4"/>
  <c r="AI465" i="4" l="1"/>
  <c r="AJ465" i="4" s="1"/>
  <c r="AG465" i="4"/>
  <c r="C466" i="4" s="1"/>
  <c r="E466" i="4" s="1"/>
  <c r="F466" i="4" s="1"/>
  <c r="AD465" i="4"/>
  <c r="AE465" i="4" s="1"/>
  <c r="AF465" i="4"/>
  <c r="B466" i="4" s="1"/>
  <c r="K466" i="4"/>
  <c r="T465" i="4"/>
  <c r="O467" i="4"/>
  <c r="AL466" i="4" l="1"/>
  <c r="AH465" i="4"/>
  <c r="D466" i="4" s="1"/>
  <c r="I466" i="4"/>
  <c r="AK466" i="4"/>
  <c r="L466" i="4" l="1"/>
  <c r="U466" i="4" s="1"/>
  <c r="V466" i="4" s="1"/>
  <c r="M466" i="4" l="1"/>
  <c r="W466" i="4"/>
  <c r="X466" i="4" s="1"/>
  <c r="Y466" i="4"/>
  <c r="Z466" i="4"/>
  <c r="AA466" i="4" l="1"/>
  <c r="AB466" i="4" s="1"/>
  <c r="N466" i="4"/>
  <c r="P466" i="4"/>
  <c r="R466" i="4"/>
  <c r="Q466" i="4" l="1"/>
  <c r="S466" i="4" s="1"/>
  <c r="T466" i="4" s="1"/>
  <c r="G466" i="4"/>
  <c r="H467" i="4"/>
  <c r="AC466" i="4"/>
  <c r="K467" i="4" l="1"/>
  <c r="AF466" i="4"/>
  <c r="AI466" i="4"/>
  <c r="AJ466" i="4" s="1"/>
  <c r="AD466" i="4"/>
  <c r="AE466" i="4" s="1"/>
  <c r="AG466" i="4"/>
  <c r="C467" i="4" s="1"/>
  <c r="E467" i="4" s="1"/>
  <c r="F467" i="4" s="1"/>
  <c r="AK467" i="4" l="1"/>
  <c r="B467" i="4"/>
  <c r="AH466" i="4"/>
  <c r="D467" i="4" s="1"/>
  <c r="AL467" i="4"/>
  <c r="O468" i="4"/>
  <c r="L467" i="4" l="1"/>
  <c r="U467" i="4" s="1"/>
  <c r="V467" i="4" s="1"/>
  <c r="I467" i="4"/>
  <c r="W467" i="4" l="1"/>
  <c r="X467" i="4" s="1"/>
  <c r="Y467" i="4"/>
  <c r="M467" i="4"/>
  <c r="Z467" i="4"/>
  <c r="AA467" i="4" l="1"/>
  <c r="AB467" i="4" s="1"/>
  <c r="N467" i="4"/>
  <c r="Q467" i="4" s="1"/>
  <c r="P467" i="4"/>
  <c r="R467" i="4"/>
  <c r="S467" i="4" l="1"/>
  <c r="T467" i="4" s="1"/>
  <c r="G467" i="4"/>
  <c r="H468" i="4"/>
  <c r="AC467" i="4"/>
  <c r="K468" i="4" l="1"/>
  <c r="AI467" i="4"/>
  <c r="AJ467" i="4" s="1"/>
  <c r="AD467" i="4"/>
  <c r="AE467" i="4" s="1"/>
  <c r="AG467" i="4"/>
  <c r="C468" i="4" s="1"/>
  <c r="E468" i="4" s="1"/>
  <c r="F468" i="4" s="1"/>
  <c r="AF467" i="4"/>
  <c r="AH467" i="4" l="1"/>
  <c r="D468" i="4" s="1"/>
  <c r="L468" i="4" s="1"/>
  <c r="U468" i="4" s="1"/>
  <c r="V468" i="4" s="1"/>
  <c r="AL468" i="4"/>
  <c r="AK468" i="4"/>
  <c r="B468" i="4"/>
  <c r="O469" i="4"/>
  <c r="Y468" i="4" l="1"/>
  <c r="M468" i="4"/>
  <c r="N468" i="4" s="1"/>
  <c r="I468" i="4"/>
  <c r="W468" i="4"/>
  <c r="X468" i="4" s="1"/>
  <c r="Z468" i="4"/>
  <c r="AA468" i="4" l="1"/>
  <c r="AB468" i="4" s="1"/>
  <c r="P468" i="4"/>
  <c r="Q468" i="4"/>
  <c r="G468" i="4"/>
  <c r="R468" i="4"/>
  <c r="S468" i="4" l="1"/>
  <c r="T468" i="4" s="1"/>
  <c r="H469" i="4"/>
  <c r="AC468" i="4"/>
  <c r="K469" i="4" l="1"/>
  <c r="AD468" i="4"/>
  <c r="AE468" i="4" s="1"/>
  <c r="AG468" i="4"/>
  <c r="C469" i="4" s="1"/>
  <c r="E469" i="4" s="1"/>
  <c r="F469" i="4" s="1"/>
  <c r="AI468" i="4"/>
  <c r="AJ468" i="4" s="1"/>
  <c r="AF468" i="4"/>
  <c r="B469" i="4"/>
  <c r="O470" i="4"/>
  <c r="AH468" i="4" l="1"/>
  <c r="D469" i="4" s="1"/>
  <c r="AL469" i="4"/>
  <c r="AK469" i="4"/>
  <c r="L469" i="4"/>
  <c r="U469" i="4" s="1"/>
  <c r="V469" i="4" s="1"/>
  <c r="I469" i="4"/>
  <c r="Y469" i="4" l="1"/>
  <c r="W469" i="4"/>
  <c r="X469" i="4" s="1"/>
  <c r="M469" i="4"/>
  <c r="Z469" i="4"/>
  <c r="P469" i="4" l="1"/>
  <c r="N469" i="4"/>
  <c r="AA469" i="4"/>
  <c r="AB469" i="4" s="1"/>
  <c r="R469" i="4"/>
  <c r="Q469" i="4" l="1"/>
  <c r="S469" i="4" s="1"/>
  <c r="G469" i="4"/>
  <c r="AC469" i="4"/>
  <c r="H470" i="4"/>
  <c r="K470" i="4" l="1"/>
  <c r="AD469" i="4"/>
  <c r="AE469" i="4" s="1"/>
  <c r="AI469" i="4"/>
  <c r="AJ469" i="4" s="1"/>
  <c r="AG469" i="4"/>
  <c r="C470" i="4" s="1"/>
  <c r="E470" i="4" s="1"/>
  <c r="F470" i="4" s="1"/>
  <c r="AF469" i="4"/>
  <c r="T469" i="4"/>
  <c r="AH469" i="4" l="1"/>
  <c r="D470" i="4" s="1"/>
  <c r="L470" i="4" s="1"/>
  <c r="U470" i="4" s="1"/>
  <c r="V470" i="4" s="1"/>
  <c r="B470" i="4"/>
  <c r="AK470" i="4"/>
  <c r="AL470" i="4"/>
  <c r="O471" i="4"/>
  <c r="M470" i="4" l="1"/>
  <c r="Y470" i="4"/>
  <c r="N470" i="4"/>
  <c r="P470" i="4"/>
  <c r="W470" i="4"/>
  <c r="X470" i="4" s="1"/>
  <c r="I470" i="4"/>
  <c r="Z470" i="4"/>
  <c r="R470" i="4"/>
  <c r="AA470" i="4" l="1"/>
  <c r="AB470" i="4" s="1"/>
  <c r="G470" i="4"/>
  <c r="Q470" i="4"/>
  <c r="S470" i="4" s="1"/>
  <c r="T470" i="4" s="1"/>
  <c r="H471" i="4"/>
  <c r="AC470" i="4"/>
  <c r="K471" i="4" l="1"/>
  <c r="AI470" i="4"/>
  <c r="AJ470" i="4" s="1"/>
  <c r="AG470" i="4"/>
  <c r="C471" i="4" s="1"/>
  <c r="E471" i="4" s="1"/>
  <c r="F471" i="4" s="1"/>
  <c r="AD470" i="4"/>
  <c r="AE470" i="4" s="1"/>
  <c r="AF470" i="4"/>
  <c r="AL471" i="4" l="1"/>
  <c r="B471" i="4"/>
  <c r="AH470" i="4"/>
  <c r="D471" i="4" s="1"/>
  <c r="AK471" i="4"/>
  <c r="O472" i="4"/>
  <c r="L471" i="4" l="1"/>
  <c r="U471" i="4" s="1"/>
  <c r="V471" i="4" s="1"/>
  <c r="I471" i="4"/>
  <c r="M471" i="4" l="1"/>
  <c r="N471" i="4"/>
  <c r="P471" i="4"/>
  <c r="W471" i="4"/>
  <c r="X471" i="4" s="1"/>
  <c r="Y471" i="4"/>
  <c r="Z471" i="4"/>
  <c r="R471" i="4"/>
  <c r="AA471" i="4" l="1"/>
  <c r="AB471" i="4" s="1"/>
  <c r="Q471" i="4"/>
  <c r="S471" i="4" s="1"/>
  <c r="T471" i="4" s="1"/>
  <c r="G471" i="4"/>
  <c r="H472" i="4"/>
  <c r="AC471" i="4"/>
  <c r="AD471" i="4" l="1"/>
  <c r="AE471" i="4" s="1"/>
  <c r="AI471" i="4"/>
  <c r="AJ471" i="4" s="1"/>
  <c r="AG471" i="4"/>
  <c r="C472" i="4" s="1"/>
  <c r="E472" i="4" s="1"/>
  <c r="F472" i="4" s="1"/>
  <c r="AF471" i="4"/>
  <c r="AH471" i="4" s="1"/>
  <c r="D472" i="4" s="1"/>
  <c r="L472" i="4" s="1"/>
  <c r="U472" i="4" s="1"/>
  <c r="V472" i="4" s="1"/>
  <c r="K472" i="4"/>
  <c r="AL472" i="4" l="1"/>
  <c r="AK472" i="4"/>
  <c r="B472" i="4"/>
  <c r="I472" i="4" s="1"/>
  <c r="Y472" i="4"/>
  <c r="M472" i="4"/>
  <c r="O473" i="4"/>
  <c r="Z472" i="4"/>
  <c r="W472" i="4" l="1"/>
  <c r="X472" i="4" s="1"/>
  <c r="AA472" i="4" s="1"/>
  <c r="AB472" i="4" s="1"/>
  <c r="P472" i="4"/>
  <c r="N472" i="4"/>
  <c r="R472" i="4"/>
  <c r="Q472" i="4" l="1"/>
  <c r="S472" i="4" s="1"/>
  <c r="T472" i="4" s="1"/>
  <c r="G472" i="4"/>
  <c r="AC472" i="4"/>
  <c r="H473" i="4"/>
  <c r="K473" i="4" l="1"/>
  <c r="AD472" i="4"/>
  <c r="AE472" i="4" s="1"/>
  <c r="AI472" i="4"/>
  <c r="AJ472" i="4" s="1"/>
  <c r="AG472" i="4"/>
  <c r="C473" i="4" s="1"/>
  <c r="E473" i="4" s="1"/>
  <c r="F473" i="4" s="1"/>
  <c r="AF472" i="4"/>
  <c r="AH472" i="4" l="1"/>
  <c r="D473" i="4" s="1"/>
  <c r="L473" i="4" s="1"/>
  <c r="U473" i="4" s="1"/>
  <c r="V473" i="4" s="1"/>
  <c r="AK473" i="4"/>
  <c r="AL473" i="4"/>
  <c r="B473" i="4"/>
  <c r="O474" i="4"/>
  <c r="M473" i="4" l="1"/>
  <c r="I473" i="4"/>
  <c r="W473" i="4"/>
  <c r="X473" i="4" s="1"/>
  <c r="N473" i="4"/>
  <c r="P473" i="4"/>
  <c r="Y473" i="4"/>
  <c r="Z473" i="4"/>
  <c r="R473" i="4"/>
  <c r="AA473" i="4" l="1"/>
  <c r="AB473" i="4" s="1"/>
  <c r="Q473" i="4"/>
  <c r="S473" i="4" s="1"/>
  <c r="T473" i="4" s="1"/>
  <c r="G473" i="4"/>
  <c r="H474" i="4"/>
  <c r="AC473" i="4"/>
  <c r="K474" i="4" l="1"/>
  <c r="AD473" i="4"/>
  <c r="AE473" i="4" s="1"/>
  <c r="AI473" i="4"/>
  <c r="AJ473" i="4" s="1"/>
  <c r="AG473" i="4"/>
  <c r="C474" i="4" s="1"/>
  <c r="E474" i="4" s="1"/>
  <c r="F474" i="4" s="1"/>
  <c r="AF473" i="4"/>
  <c r="AL474" i="4" l="1"/>
  <c r="AK474" i="4"/>
  <c r="B474" i="4"/>
  <c r="AH473" i="4"/>
  <c r="D474" i="4" s="1"/>
  <c r="O475" i="4"/>
  <c r="I474" i="4" l="1"/>
  <c r="L474" i="4"/>
  <c r="U474" i="4" s="1"/>
  <c r="V474" i="4" s="1"/>
  <c r="M474" i="4" l="1"/>
  <c r="Y474" i="4"/>
  <c r="W474" i="4"/>
  <c r="X474" i="4" s="1"/>
  <c r="Z474" i="4"/>
  <c r="P474" i="4" l="1"/>
  <c r="N474" i="4"/>
  <c r="AA474" i="4"/>
  <c r="AB474" i="4" s="1"/>
  <c r="R474" i="4"/>
  <c r="Q474" i="4" l="1"/>
  <c r="S474" i="4" s="1"/>
  <c r="T474" i="4" s="1"/>
  <c r="G474" i="4"/>
  <c r="AC474" i="4"/>
  <c r="H475" i="4"/>
  <c r="K475" i="4" l="1"/>
  <c r="AD474" i="4"/>
  <c r="AE474" i="4" s="1"/>
  <c r="AI474" i="4"/>
  <c r="AJ474" i="4" s="1"/>
  <c r="AG474" i="4"/>
  <c r="C475" i="4" s="1"/>
  <c r="E475" i="4" s="1"/>
  <c r="F475" i="4" s="1"/>
  <c r="AF474" i="4"/>
  <c r="AH474" i="4" l="1"/>
  <c r="D475" i="4" s="1"/>
  <c r="L475" i="4" s="1"/>
  <c r="U475" i="4" s="1"/>
  <c r="V475" i="4" s="1"/>
  <c r="AL475" i="4"/>
  <c r="B475" i="4"/>
  <c r="AK475" i="4"/>
  <c r="O476" i="4"/>
  <c r="W475" i="4" l="1"/>
  <c r="X475" i="4" s="1"/>
  <c r="M475" i="4"/>
  <c r="N475" i="4" s="1"/>
  <c r="G475" i="4" s="1"/>
  <c r="I475" i="4"/>
  <c r="Y475" i="4"/>
  <c r="Z475" i="4"/>
  <c r="P475" i="4" l="1"/>
  <c r="Q475" i="4"/>
  <c r="AA475" i="4"/>
  <c r="AB475" i="4" s="1"/>
  <c r="R475" i="4"/>
  <c r="S475" i="4" l="1"/>
  <c r="H476" i="4"/>
  <c r="AC475" i="4"/>
  <c r="AG475" i="4" l="1"/>
  <c r="C476" i="4" s="1"/>
  <c r="E476" i="4" s="1"/>
  <c r="F476" i="4" s="1"/>
  <c r="AD475" i="4"/>
  <c r="AE475" i="4" s="1"/>
  <c r="AF475" i="4"/>
  <c r="B476" i="4" s="1"/>
  <c r="AI475" i="4"/>
  <c r="AJ475" i="4" s="1"/>
  <c r="K476" i="4"/>
  <c r="T475" i="4"/>
  <c r="AH475" i="4"/>
  <c r="D476" i="4" s="1"/>
  <c r="L476" i="4" s="1"/>
  <c r="U476" i="4" s="1"/>
  <c r="V476" i="4" s="1"/>
  <c r="O477" i="4"/>
  <c r="Y476" i="4" l="1"/>
  <c r="AK476" i="4"/>
  <c r="AL476" i="4"/>
  <c r="W476" i="4"/>
  <c r="X476" i="4" s="1"/>
  <c r="M476" i="4"/>
  <c r="P476" i="4" s="1"/>
  <c r="I476" i="4"/>
  <c r="Z476" i="4"/>
  <c r="R476" i="4"/>
  <c r="AA476" i="4" l="1"/>
  <c r="AB476" i="4" s="1"/>
  <c r="N476" i="4"/>
  <c r="G476" i="4" s="1"/>
  <c r="Q476" i="4" l="1"/>
  <c r="S476" i="4" s="1"/>
  <c r="AC476" i="4"/>
  <c r="H477" i="4"/>
  <c r="K477" i="4" l="1"/>
  <c r="AF476" i="4"/>
  <c r="B477" i="4" s="1"/>
  <c r="AI476" i="4"/>
  <c r="AJ476" i="4" s="1"/>
  <c r="AD476" i="4"/>
  <c r="AE476" i="4" s="1"/>
  <c r="AG476" i="4"/>
  <c r="C477" i="4" s="1"/>
  <c r="E477" i="4" s="1"/>
  <c r="F477" i="4" s="1"/>
  <c r="T476" i="4"/>
  <c r="AH476" i="4"/>
  <c r="D477" i="4" s="1"/>
  <c r="L477" i="4" s="1"/>
  <c r="U477" i="4" s="1"/>
  <c r="V477" i="4" s="1"/>
  <c r="AK477" i="4"/>
  <c r="O478" i="4"/>
  <c r="AL477" i="4" l="1"/>
  <c r="Y477" i="4"/>
  <c r="M477" i="4"/>
  <c r="P477" i="4" s="1"/>
  <c r="N477" i="4"/>
  <c r="I477" i="4"/>
  <c r="W477" i="4"/>
  <c r="X477" i="4" s="1"/>
  <c r="Z477" i="4"/>
  <c r="R477" i="4"/>
  <c r="AA477" i="4" l="1"/>
  <c r="AB477" i="4" s="1"/>
  <c r="G477" i="4"/>
  <c r="Q477" i="4"/>
  <c r="S477" i="4" s="1"/>
  <c r="T477" i="4" s="1"/>
  <c r="H478" i="4"/>
  <c r="AC477" i="4"/>
  <c r="K478" i="4" l="1"/>
  <c r="AD477" i="4"/>
  <c r="AE477" i="4" s="1"/>
  <c r="AG477" i="4"/>
  <c r="C478" i="4" s="1"/>
  <c r="E478" i="4" s="1"/>
  <c r="F478" i="4" s="1"/>
  <c r="AI477" i="4"/>
  <c r="AJ477" i="4" s="1"/>
  <c r="AF477" i="4"/>
  <c r="AH477" i="4" l="1"/>
  <c r="D478" i="4" s="1"/>
  <c r="L478" i="4" s="1"/>
  <c r="U478" i="4" s="1"/>
  <c r="V478" i="4" s="1"/>
  <c r="AK478" i="4"/>
  <c r="B478" i="4"/>
  <c r="AL478" i="4"/>
  <c r="O479" i="4"/>
  <c r="M478" i="4" l="1"/>
  <c r="I478" i="4"/>
  <c r="Y478" i="4"/>
  <c r="W478" i="4"/>
  <c r="X478" i="4" s="1"/>
  <c r="Z478" i="4"/>
  <c r="AA478" i="4" l="1"/>
  <c r="AB478" i="4" s="1"/>
  <c r="P478" i="4"/>
  <c r="N478" i="4"/>
  <c r="R478" i="4"/>
  <c r="G478" i="4" l="1"/>
  <c r="Q478" i="4"/>
  <c r="S478" i="4" s="1"/>
  <c r="H479" i="4"/>
  <c r="AC478" i="4"/>
  <c r="K479" i="4" l="1"/>
  <c r="AI478" i="4"/>
  <c r="AJ478" i="4" s="1"/>
  <c r="AD478" i="4"/>
  <c r="AE478" i="4" s="1"/>
  <c r="AG478" i="4"/>
  <c r="C479" i="4" s="1"/>
  <c r="E479" i="4" s="1"/>
  <c r="F479" i="4" s="1"/>
  <c r="AF478" i="4"/>
  <c r="T478" i="4"/>
  <c r="AH478" i="4" l="1"/>
  <c r="D479" i="4" s="1"/>
  <c r="B479" i="4"/>
  <c r="AK479" i="4"/>
  <c r="AL479" i="4"/>
  <c r="O480" i="4"/>
  <c r="I479" i="4" l="1"/>
  <c r="L479" i="4"/>
  <c r="U479" i="4" s="1"/>
  <c r="V479" i="4" s="1"/>
  <c r="M479" i="4" l="1"/>
  <c r="Y479" i="4"/>
  <c r="W479" i="4"/>
  <c r="X479" i="4" s="1"/>
  <c r="Z479" i="4"/>
  <c r="N479" i="4" l="1"/>
  <c r="P479" i="4"/>
  <c r="AA479" i="4"/>
  <c r="AB479" i="4" s="1"/>
  <c r="R479" i="4"/>
  <c r="G479" i="4" l="1"/>
  <c r="Q479" i="4"/>
  <c r="S479" i="4" s="1"/>
  <c r="T479" i="4" s="1"/>
  <c r="AC479" i="4"/>
  <c r="H480" i="4"/>
  <c r="K480" i="4" l="1"/>
  <c r="AI479" i="4"/>
  <c r="AJ479" i="4" s="1"/>
  <c r="AD479" i="4"/>
  <c r="AE479" i="4" s="1"/>
  <c r="AG479" i="4"/>
  <c r="C480" i="4" s="1"/>
  <c r="E480" i="4" s="1"/>
  <c r="F480" i="4" s="1"/>
  <c r="AF479" i="4"/>
  <c r="B480" i="4" s="1"/>
  <c r="O481" i="4"/>
  <c r="I480" i="4" l="1"/>
  <c r="AH479" i="4"/>
  <c r="D480" i="4" s="1"/>
  <c r="AK480" i="4"/>
  <c r="AL480" i="4"/>
  <c r="L480" i="4" l="1"/>
  <c r="U480" i="4" s="1"/>
  <c r="V480" i="4" s="1"/>
  <c r="M480" i="4" l="1"/>
  <c r="Y480" i="4"/>
  <c r="W480" i="4"/>
  <c r="X480" i="4" s="1"/>
  <c r="Z480" i="4"/>
  <c r="AA480" i="4" l="1"/>
  <c r="AB480" i="4" s="1"/>
  <c r="N480" i="4"/>
  <c r="P480" i="4"/>
  <c r="R480" i="4"/>
  <c r="G480" i="4" l="1"/>
  <c r="Q480" i="4"/>
  <c r="S480" i="4" s="1"/>
  <c r="AC480" i="4"/>
  <c r="H481" i="4"/>
  <c r="K481" i="4" l="1"/>
  <c r="AI480" i="4"/>
  <c r="AJ480" i="4" s="1"/>
  <c r="AD480" i="4"/>
  <c r="AE480" i="4" s="1"/>
  <c r="AF480" i="4"/>
  <c r="AG480" i="4"/>
  <c r="C481" i="4" s="1"/>
  <c r="E481" i="4" s="1"/>
  <c r="F481" i="4" s="1"/>
  <c r="T480" i="4"/>
  <c r="AK481" i="4" l="1"/>
  <c r="B481" i="4"/>
  <c r="AH480" i="4"/>
  <c r="D481" i="4" s="1"/>
  <c r="AL481" i="4"/>
  <c r="O482" i="4"/>
  <c r="L481" i="4" l="1"/>
  <c r="U481" i="4" s="1"/>
  <c r="V481" i="4" s="1"/>
  <c r="I481" i="4"/>
  <c r="M481" i="4" l="1"/>
  <c r="N481" i="4" s="1"/>
  <c r="P481" i="4"/>
  <c r="Y481" i="4"/>
  <c r="W481" i="4"/>
  <c r="X481" i="4" s="1"/>
  <c r="Z481" i="4"/>
  <c r="R481" i="4"/>
  <c r="AA481" i="4" l="1"/>
  <c r="AB481" i="4" s="1"/>
  <c r="G481" i="4"/>
  <c r="Q481" i="4"/>
  <c r="S481" i="4" s="1"/>
  <c r="H482" i="4"/>
  <c r="AC481" i="4"/>
  <c r="K482" i="4" l="1"/>
  <c r="AI481" i="4"/>
  <c r="AJ481" i="4" s="1"/>
  <c r="AD481" i="4"/>
  <c r="AE481" i="4" s="1"/>
  <c r="AG481" i="4"/>
  <c r="C482" i="4" s="1"/>
  <c r="E482" i="4" s="1"/>
  <c r="F482" i="4" s="1"/>
  <c r="AF481" i="4"/>
  <c r="T481" i="4"/>
  <c r="AK482" i="4" l="1"/>
  <c r="AL482" i="4"/>
  <c r="B482" i="4"/>
  <c r="AH481" i="4"/>
  <c r="D482" i="4" s="1"/>
  <c r="O483" i="4"/>
  <c r="I482" i="4" l="1"/>
  <c r="L482" i="4"/>
  <c r="U482" i="4" s="1"/>
  <c r="V482" i="4" s="1"/>
  <c r="M482" i="4"/>
  <c r="P482" i="4" l="1"/>
  <c r="N482" i="4"/>
  <c r="Y482" i="4"/>
  <c r="W482" i="4"/>
  <c r="X482" i="4" s="1"/>
  <c r="Z482" i="4"/>
  <c r="R482" i="4"/>
  <c r="AA482" i="4" l="1"/>
  <c r="AB482" i="4" s="1"/>
  <c r="Q482" i="4"/>
  <c r="S482" i="4" s="1"/>
  <c r="T482" i="4" s="1"/>
  <c r="G482" i="4"/>
  <c r="AC482" i="4"/>
  <c r="H483" i="4"/>
  <c r="AI482" i="4" l="1"/>
  <c r="AJ482" i="4" s="1"/>
  <c r="AD482" i="4"/>
  <c r="AE482" i="4" s="1"/>
  <c r="AG482" i="4"/>
  <c r="C483" i="4" s="1"/>
  <c r="E483" i="4" s="1"/>
  <c r="F483" i="4" s="1"/>
  <c r="AF482" i="4"/>
  <c r="B483" i="4" s="1"/>
  <c r="K483" i="4"/>
  <c r="AL483" i="4"/>
  <c r="O484" i="4"/>
  <c r="I483" i="4" l="1"/>
  <c r="AK483" i="4"/>
  <c r="AH482" i="4"/>
  <c r="D483" i="4" s="1"/>
  <c r="L483" i="4" l="1"/>
  <c r="U483" i="4" s="1"/>
  <c r="V483" i="4" s="1"/>
  <c r="M483" i="4" l="1"/>
  <c r="N483" i="4"/>
  <c r="Q483" i="4" s="1"/>
  <c r="P483" i="4"/>
  <c r="W483" i="4"/>
  <c r="X483" i="4" s="1"/>
  <c r="Y483" i="4"/>
  <c r="Z483" i="4"/>
  <c r="R483" i="4"/>
  <c r="AA483" i="4" l="1"/>
  <c r="AB483" i="4" s="1"/>
  <c r="S483" i="4"/>
  <c r="T483" i="4" s="1"/>
  <c r="G483" i="4"/>
  <c r="AC483" i="4"/>
  <c r="H484" i="4"/>
  <c r="K484" i="4" l="1"/>
  <c r="AF483" i="4"/>
  <c r="AI483" i="4"/>
  <c r="AJ483" i="4" s="1"/>
  <c r="AD483" i="4"/>
  <c r="AE483" i="4" s="1"/>
  <c r="AG483" i="4"/>
  <c r="C484" i="4" s="1"/>
  <c r="E484" i="4" s="1"/>
  <c r="F484" i="4" s="1"/>
  <c r="AK484" i="4" l="1"/>
  <c r="AL484" i="4"/>
  <c r="AH483" i="4"/>
  <c r="D484" i="4" s="1"/>
  <c r="B484" i="4"/>
  <c r="O485" i="4"/>
  <c r="L484" i="4" l="1"/>
  <c r="U484" i="4" s="1"/>
  <c r="V484" i="4" s="1"/>
  <c r="I484" i="4"/>
  <c r="W484" i="4" l="1"/>
  <c r="X484" i="4" s="1"/>
  <c r="Y484" i="4"/>
  <c r="M484" i="4"/>
  <c r="Z484" i="4"/>
  <c r="AA484" i="4" l="1"/>
  <c r="AB484" i="4" s="1"/>
  <c r="N484" i="4"/>
  <c r="Q484" i="4" s="1"/>
  <c r="P484" i="4"/>
  <c r="R484" i="4"/>
  <c r="S484" i="4" l="1"/>
  <c r="T484" i="4" s="1"/>
  <c r="G484" i="4"/>
  <c r="H485" i="4"/>
  <c r="AC484" i="4"/>
  <c r="K485" i="4" l="1"/>
  <c r="AD484" i="4"/>
  <c r="AE484" i="4" s="1"/>
  <c r="AI484" i="4"/>
  <c r="AJ484" i="4" s="1"/>
  <c r="AG484" i="4"/>
  <c r="C485" i="4" s="1"/>
  <c r="E485" i="4" s="1"/>
  <c r="F485" i="4" s="1"/>
  <c r="AF484" i="4"/>
  <c r="AH484" i="4" l="1"/>
  <c r="D485" i="4" s="1"/>
  <c r="L485" i="4" s="1"/>
  <c r="U485" i="4" s="1"/>
  <c r="V485" i="4" s="1"/>
  <c r="AL485" i="4"/>
  <c r="B485" i="4"/>
  <c r="AK485" i="4"/>
  <c r="O486" i="4"/>
  <c r="M485" i="4" l="1"/>
  <c r="I485" i="4"/>
  <c r="W485" i="4"/>
  <c r="X485" i="4" s="1"/>
  <c r="P485" i="4"/>
  <c r="N485" i="4"/>
  <c r="G485" i="4" s="1"/>
  <c r="Y485" i="4"/>
  <c r="Z485" i="4"/>
  <c r="R485" i="4"/>
  <c r="AA485" i="4" l="1"/>
  <c r="AB485" i="4" s="1"/>
  <c r="Q485" i="4"/>
  <c r="S485" i="4" s="1"/>
  <c r="T485" i="4" s="1"/>
  <c r="H486" i="4"/>
  <c r="AC485" i="4"/>
  <c r="AG485" i="4" l="1"/>
  <c r="C486" i="4" s="1"/>
  <c r="E486" i="4" s="1"/>
  <c r="F486" i="4" s="1"/>
  <c r="AI485" i="4"/>
  <c r="AJ485" i="4" s="1"/>
  <c r="AD485" i="4"/>
  <c r="AE485" i="4" s="1"/>
  <c r="AF485" i="4"/>
  <c r="B486" i="4" s="1"/>
  <c r="K486" i="4"/>
  <c r="AL486" i="4"/>
  <c r="AK486" i="4"/>
  <c r="O487" i="4"/>
  <c r="AH485" i="4" l="1"/>
  <c r="D486" i="4" s="1"/>
  <c r="I486" i="4"/>
  <c r="L486" i="4" l="1"/>
  <c r="U486" i="4" s="1"/>
  <c r="V486" i="4" s="1"/>
  <c r="Y486" i="4" l="1"/>
  <c r="W486" i="4"/>
  <c r="X486" i="4" s="1"/>
  <c r="M486" i="4"/>
  <c r="Z486" i="4"/>
  <c r="N486" i="4" l="1"/>
  <c r="P486" i="4"/>
  <c r="AA486" i="4"/>
  <c r="AB486" i="4" s="1"/>
  <c r="R486" i="4"/>
  <c r="G486" i="4" l="1"/>
  <c r="Q486" i="4"/>
  <c r="S486" i="4" s="1"/>
  <c r="AC486" i="4"/>
  <c r="H487" i="4"/>
  <c r="K487" i="4" l="1"/>
  <c r="AD486" i="4"/>
  <c r="AE486" i="4" s="1"/>
  <c r="AG486" i="4"/>
  <c r="C487" i="4" s="1"/>
  <c r="E487" i="4" s="1"/>
  <c r="F487" i="4" s="1"/>
  <c r="AI486" i="4"/>
  <c r="AJ486" i="4" s="1"/>
  <c r="AF486" i="4"/>
  <c r="T486" i="4"/>
  <c r="AL487" i="4" l="1"/>
  <c r="AK487" i="4"/>
  <c r="B487" i="4"/>
  <c r="AH486" i="4"/>
  <c r="D487" i="4" s="1"/>
  <c r="O488" i="4"/>
  <c r="I487" i="4" l="1"/>
  <c r="L487" i="4"/>
  <c r="U487" i="4" s="1"/>
  <c r="V487" i="4" s="1"/>
  <c r="W487" i="4" l="1"/>
  <c r="Y487" i="4"/>
  <c r="X487" i="4"/>
  <c r="M487" i="4"/>
  <c r="Z487" i="4"/>
  <c r="P487" i="4" l="1"/>
  <c r="N487" i="4"/>
  <c r="AA487" i="4"/>
  <c r="AB487" i="4" s="1"/>
  <c r="R487" i="4"/>
  <c r="Q487" i="4" l="1"/>
  <c r="S487" i="4" s="1"/>
  <c r="G487" i="4"/>
  <c r="H488" i="4"/>
  <c r="AC487" i="4"/>
  <c r="K488" i="4" l="1"/>
  <c r="AD487" i="4"/>
  <c r="AE487" i="4" s="1"/>
  <c r="AI487" i="4"/>
  <c r="AJ487" i="4" s="1"/>
  <c r="AG487" i="4"/>
  <c r="C488" i="4" s="1"/>
  <c r="E488" i="4" s="1"/>
  <c r="F488" i="4" s="1"/>
  <c r="AF487" i="4"/>
  <c r="T487" i="4"/>
  <c r="AL488" i="4" l="1"/>
  <c r="AH487" i="4"/>
  <c r="D488" i="4" s="1"/>
  <c r="B488" i="4"/>
  <c r="AK488" i="4"/>
  <c r="O489" i="4"/>
  <c r="I488" i="4" l="1"/>
  <c r="L488" i="4"/>
  <c r="U488" i="4" s="1"/>
  <c r="V488" i="4" s="1"/>
  <c r="M488" i="4" l="1"/>
  <c r="P488" i="4"/>
  <c r="N488" i="4"/>
  <c r="W488" i="4"/>
  <c r="X488" i="4" s="1"/>
  <c r="Y488" i="4"/>
  <c r="Z488" i="4"/>
  <c r="R488" i="4"/>
  <c r="AA488" i="4" l="1"/>
  <c r="AB488" i="4" s="1"/>
  <c r="Q488" i="4"/>
  <c r="S488" i="4" s="1"/>
  <c r="G488" i="4"/>
  <c r="H489" i="4"/>
  <c r="AC488" i="4"/>
  <c r="K489" i="4" l="1"/>
  <c r="AI488" i="4"/>
  <c r="AJ488" i="4" s="1"/>
  <c r="AD488" i="4"/>
  <c r="AE488" i="4" s="1"/>
  <c r="AG488" i="4"/>
  <c r="C489" i="4" s="1"/>
  <c r="E489" i="4" s="1"/>
  <c r="F489" i="4" s="1"/>
  <c r="AF488" i="4"/>
  <c r="T488" i="4"/>
  <c r="AH488" i="4" l="1"/>
  <c r="D489" i="4" s="1"/>
  <c r="AK489" i="4"/>
  <c r="AL489" i="4"/>
  <c r="B489" i="4"/>
  <c r="O490" i="4"/>
  <c r="L489" i="4" l="1"/>
  <c r="U489" i="4" s="1"/>
  <c r="V489" i="4" s="1"/>
  <c r="I489" i="4"/>
  <c r="W489" i="4" l="1"/>
  <c r="Y489" i="4"/>
  <c r="X489" i="4"/>
  <c r="M489" i="4"/>
  <c r="Z489" i="4"/>
  <c r="N489" i="4" l="1"/>
  <c r="Q489" i="4" s="1"/>
  <c r="P489" i="4"/>
  <c r="AA489" i="4"/>
  <c r="AB489" i="4" s="1"/>
  <c r="R489" i="4"/>
  <c r="S489" i="4" l="1"/>
  <c r="G489" i="4"/>
  <c r="T489" i="4"/>
  <c r="H490" i="4"/>
  <c r="AC489" i="4"/>
  <c r="K490" i="4" l="1"/>
  <c r="AD489" i="4"/>
  <c r="AE489" i="4" s="1"/>
  <c r="AI489" i="4"/>
  <c r="AJ489" i="4" s="1"/>
  <c r="AG489" i="4"/>
  <c r="C490" i="4" s="1"/>
  <c r="E490" i="4" s="1"/>
  <c r="F490" i="4" s="1"/>
  <c r="AF489" i="4"/>
  <c r="AH489" i="4" l="1"/>
  <c r="D490" i="4" s="1"/>
  <c r="L490" i="4" s="1"/>
  <c r="U490" i="4" s="1"/>
  <c r="V490" i="4" s="1"/>
  <c r="AK490" i="4"/>
  <c r="B490" i="4"/>
  <c r="AL490" i="4"/>
  <c r="O491" i="4"/>
  <c r="M490" i="4" l="1"/>
  <c r="N490" i="4"/>
  <c r="G490" i="4" s="1"/>
  <c r="P490" i="4"/>
  <c r="I490" i="4"/>
  <c r="W490" i="4"/>
  <c r="X490" i="4" s="1"/>
  <c r="Y490" i="4"/>
  <c r="Z490" i="4"/>
  <c r="R490" i="4"/>
  <c r="AA490" i="4" l="1"/>
  <c r="AB490" i="4" s="1"/>
  <c r="Q490" i="4"/>
  <c r="S490" i="4" s="1"/>
  <c r="T490" i="4" s="1"/>
  <c r="H491" i="4"/>
  <c r="AC490" i="4"/>
  <c r="AD490" i="4" l="1"/>
  <c r="AE490" i="4" s="1"/>
  <c r="AI490" i="4"/>
  <c r="AJ490" i="4" s="1"/>
  <c r="AG490" i="4"/>
  <c r="C491" i="4" s="1"/>
  <c r="E491" i="4" s="1"/>
  <c r="F491" i="4" s="1"/>
  <c r="AF490" i="4"/>
  <c r="B491" i="4" s="1"/>
  <c r="K491" i="4"/>
  <c r="O492" i="4"/>
  <c r="I491" i="4" l="1"/>
  <c r="AL491" i="4"/>
  <c r="AK491" i="4"/>
  <c r="AH490" i="4"/>
  <c r="D491" i="4" s="1"/>
  <c r="L491" i="4" l="1"/>
  <c r="U491" i="4" s="1"/>
  <c r="V491" i="4" s="1"/>
  <c r="M491" i="4" l="1"/>
  <c r="N491" i="4"/>
  <c r="P491" i="4"/>
  <c r="W491" i="4"/>
  <c r="X491" i="4" s="1"/>
  <c r="Y491" i="4"/>
  <c r="R491" i="4"/>
  <c r="Z491" i="4"/>
  <c r="AA491" i="4" l="1"/>
  <c r="AB491" i="4" s="1"/>
  <c r="G491" i="4"/>
  <c r="Q491" i="4"/>
  <c r="S491" i="4" s="1"/>
  <c r="T491" i="4" s="1"/>
  <c r="H492" i="4"/>
  <c r="AC491" i="4"/>
  <c r="K492" i="4" l="1"/>
  <c r="AI491" i="4"/>
  <c r="AJ491" i="4" s="1"/>
  <c r="AD491" i="4"/>
  <c r="AE491" i="4" s="1"/>
  <c r="AF491" i="4"/>
  <c r="AG491" i="4"/>
  <c r="C492" i="4" s="1"/>
  <c r="E492" i="4" s="1"/>
  <c r="F492" i="4" s="1"/>
  <c r="AL492" i="4" l="1"/>
  <c r="B492" i="4"/>
  <c r="AH491" i="4"/>
  <c r="D492" i="4" s="1"/>
  <c r="AK492" i="4"/>
  <c r="O493" i="4"/>
  <c r="I492" i="4" l="1"/>
  <c r="L492" i="4"/>
  <c r="U492" i="4" s="1"/>
  <c r="V492" i="4" s="1"/>
  <c r="M492" i="4" l="1"/>
  <c r="Y492" i="4"/>
  <c r="W492" i="4"/>
  <c r="X492" i="4" s="1"/>
  <c r="Z492" i="4"/>
  <c r="P492" i="4" l="1"/>
  <c r="N492" i="4"/>
  <c r="AA492" i="4"/>
  <c r="AB492" i="4" s="1"/>
  <c r="R492" i="4"/>
  <c r="G492" i="4" l="1"/>
  <c r="Q492" i="4"/>
  <c r="S492" i="4" s="1"/>
  <c r="AC492" i="4"/>
  <c r="H493" i="4"/>
  <c r="K493" i="4" l="1"/>
  <c r="AD492" i="4"/>
  <c r="AE492" i="4" s="1"/>
  <c r="AI492" i="4"/>
  <c r="AJ492" i="4" s="1"/>
  <c r="AG492" i="4"/>
  <c r="C493" i="4" s="1"/>
  <c r="E493" i="4" s="1"/>
  <c r="F493" i="4" s="1"/>
  <c r="AF492" i="4"/>
  <c r="T492" i="4"/>
  <c r="AH492" i="4" l="1"/>
  <c r="D493" i="4" s="1"/>
  <c r="L493" i="4" s="1"/>
  <c r="U493" i="4" s="1"/>
  <c r="V493" i="4" s="1"/>
  <c r="AL493" i="4"/>
  <c r="AK493" i="4"/>
  <c r="B493" i="4"/>
  <c r="O494" i="4"/>
  <c r="M493" i="4" l="1"/>
  <c r="I493" i="4"/>
  <c r="Y493" i="4"/>
  <c r="P493" i="4"/>
  <c r="N493" i="4"/>
  <c r="G493" i="4" s="1"/>
  <c r="W493" i="4"/>
  <c r="X493" i="4" s="1"/>
  <c r="Z493" i="4"/>
  <c r="R493" i="4"/>
  <c r="Q493" i="4" l="1"/>
  <c r="AA493" i="4"/>
  <c r="AB493" i="4" s="1"/>
  <c r="S493" i="4"/>
  <c r="H494" i="4"/>
  <c r="AC493" i="4"/>
  <c r="K494" i="4" l="1"/>
  <c r="AD493" i="4"/>
  <c r="AE493" i="4" s="1"/>
  <c r="AG493" i="4"/>
  <c r="C494" i="4" s="1"/>
  <c r="E494" i="4" s="1"/>
  <c r="F494" i="4" s="1"/>
  <c r="AI493" i="4"/>
  <c r="AJ493" i="4" s="1"/>
  <c r="AF493" i="4"/>
  <c r="T493" i="4"/>
  <c r="AK494" i="4" l="1"/>
  <c r="AH493" i="4"/>
  <c r="D494" i="4" s="1"/>
  <c r="B494" i="4"/>
  <c r="AL494" i="4"/>
  <c r="O495" i="4"/>
  <c r="I494" i="4" l="1"/>
  <c r="L494" i="4"/>
  <c r="U494" i="4" s="1"/>
  <c r="V494" i="4" s="1"/>
  <c r="Y494" i="4" s="1"/>
  <c r="M494" i="4"/>
  <c r="Z494" i="4"/>
  <c r="P494" i="4" l="1"/>
  <c r="N494" i="4"/>
  <c r="Q494" i="4" s="1"/>
  <c r="W494" i="4"/>
  <c r="X494" i="4" s="1"/>
  <c r="AA494" i="4" s="1"/>
  <c r="AB494" i="4" s="1"/>
  <c r="R494" i="4"/>
  <c r="S494" i="4" l="1"/>
  <c r="G494" i="4"/>
  <c r="H495" i="4"/>
  <c r="AC494" i="4"/>
  <c r="K495" i="4" l="1"/>
  <c r="AI494" i="4"/>
  <c r="AJ494" i="4" s="1"/>
  <c r="AD494" i="4"/>
  <c r="AE494" i="4" s="1"/>
  <c r="AG494" i="4"/>
  <c r="C495" i="4" s="1"/>
  <c r="E495" i="4" s="1"/>
  <c r="F495" i="4" s="1"/>
  <c r="AF494" i="4"/>
  <c r="T494" i="4"/>
  <c r="AH494" i="4" l="1"/>
  <c r="D495" i="4" s="1"/>
  <c r="L495" i="4" s="1"/>
  <c r="U495" i="4" s="1"/>
  <c r="V495" i="4" s="1"/>
  <c r="AK495" i="4"/>
  <c r="B495" i="4"/>
  <c r="AL495" i="4"/>
  <c r="O496" i="4"/>
  <c r="Y495" i="4" l="1"/>
  <c r="W495" i="4"/>
  <c r="X495" i="4" s="1"/>
  <c r="M495" i="4"/>
  <c r="I495" i="4"/>
  <c r="Z495" i="4"/>
  <c r="P495" i="4" l="1"/>
  <c r="N495" i="4"/>
  <c r="AA495" i="4"/>
  <c r="AB495" i="4" s="1"/>
  <c r="R495" i="4"/>
  <c r="G495" i="4" l="1"/>
  <c r="Q495" i="4"/>
  <c r="S495" i="4" s="1"/>
  <c r="T495" i="4" s="1"/>
  <c r="H496" i="4"/>
  <c r="AC495" i="4"/>
  <c r="K496" i="4" l="1"/>
  <c r="AD495" i="4"/>
  <c r="AE495" i="4" s="1"/>
  <c r="AI495" i="4"/>
  <c r="AJ495" i="4" s="1"/>
  <c r="AG495" i="4"/>
  <c r="C496" i="4" s="1"/>
  <c r="E496" i="4" s="1"/>
  <c r="F496" i="4" s="1"/>
  <c r="AF495" i="4"/>
  <c r="AK496" i="4" l="1"/>
  <c r="B496" i="4"/>
  <c r="AH495" i="4"/>
  <c r="D496" i="4" s="1"/>
  <c r="AL496" i="4"/>
  <c r="O497" i="4"/>
  <c r="L496" i="4" l="1"/>
  <c r="U496" i="4" s="1"/>
  <c r="V496" i="4" s="1"/>
  <c r="I496" i="4"/>
  <c r="M496" i="4" l="1"/>
  <c r="N496" i="4"/>
  <c r="P496" i="4"/>
  <c r="Y496" i="4"/>
  <c r="W496" i="4"/>
  <c r="X496" i="4" s="1"/>
  <c r="Z496" i="4"/>
  <c r="R496" i="4"/>
  <c r="AA496" i="4" l="1"/>
  <c r="AB496" i="4" s="1"/>
  <c r="Q496" i="4"/>
  <c r="S496" i="4" s="1"/>
  <c r="T496" i="4" s="1"/>
  <c r="G496" i="4"/>
  <c r="H497" i="4"/>
  <c r="AC496" i="4"/>
  <c r="AI496" i="4" l="1"/>
  <c r="AJ496" i="4" s="1"/>
  <c r="AD496" i="4"/>
  <c r="AE496" i="4" s="1"/>
  <c r="AG496" i="4"/>
  <c r="C497" i="4" s="1"/>
  <c r="E497" i="4" s="1"/>
  <c r="F497" i="4" s="1"/>
  <c r="AF496" i="4"/>
  <c r="B497" i="4" s="1"/>
  <c r="K497" i="4"/>
  <c r="O498" i="4"/>
  <c r="AL497" i="4" l="1"/>
  <c r="AH496" i="4"/>
  <c r="D497" i="4" s="1"/>
  <c r="I497" i="4"/>
  <c r="AK497" i="4"/>
  <c r="L497" i="4" l="1"/>
  <c r="U497" i="4" s="1"/>
  <c r="V497" i="4" s="1"/>
  <c r="M497" i="4" l="1"/>
  <c r="P497" i="4" s="1"/>
  <c r="N497" i="4"/>
  <c r="W497" i="4"/>
  <c r="X497" i="4" s="1"/>
  <c r="Y497" i="4"/>
  <c r="R497" i="4"/>
  <c r="Z497" i="4"/>
  <c r="AA497" i="4" l="1"/>
  <c r="AB497" i="4" s="1"/>
  <c r="Q497" i="4"/>
  <c r="S497" i="4" s="1"/>
  <c r="G497" i="4"/>
  <c r="AC497" i="4"/>
  <c r="H498" i="4"/>
  <c r="AI497" i="4" l="1"/>
  <c r="AJ497" i="4" s="1"/>
  <c r="AF497" i="4"/>
  <c r="AD497" i="4"/>
  <c r="AE497" i="4" s="1"/>
  <c r="AG497" i="4"/>
  <c r="C498" i="4" s="1"/>
  <c r="E498" i="4" s="1"/>
  <c r="F498" i="4" s="1"/>
  <c r="K498" i="4"/>
  <c r="T497" i="4"/>
  <c r="AK498" i="4" l="1"/>
  <c r="AL498" i="4"/>
  <c r="B498" i="4"/>
  <c r="AH497" i="4"/>
  <c r="D498" i="4" s="1"/>
  <c r="O499" i="4"/>
  <c r="L498" i="4" l="1"/>
  <c r="U498" i="4" s="1"/>
  <c r="V498" i="4" s="1"/>
  <c r="I498" i="4"/>
  <c r="Y498" i="4" l="1"/>
  <c r="W498" i="4"/>
  <c r="X498" i="4" s="1"/>
  <c r="M498" i="4"/>
  <c r="Z498" i="4"/>
  <c r="AA498" i="4" l="1"/>
  <c r="AB498" i="4" s="1"/>
  <c r="P498" i="4"/>
  <c r="N498" i="4"/>
  <c r="Q498" i="4" s="1"/>
  <c r="R498" i="4"/>
  <c r="S498" i="4" l="1"/>
  <c r="G498" i="4"/>
  <c r="T498" i="4"/>
  <c r="H499" i="4"/>
  <c r="AC498" i="4"/>
  <c r="K499" i="4" l="1"/>
  <c r="AG498" i="4"/>
  <c r="C499" i="4" s="1"/>
  <c r="E499" i="4" s="1"/>
  <c r="F499" i="4" s="1"/>
  <c r="AI498" i="4"/>
  <c r="AJ498" i="4" s="1"/>
  <c r="AD498" i="4"/>
  <c r="AE498" i="4" s="1"/>
  <c r="AF498" i="4"/>
  <c r="B499" i="4" s="1"/>
  <c r="O500" i="4"/>
  <c r="AH498" i="4" l="1"/>
  <c r="D499" i="4" s="1"/>
  <c r="AL499" i="4"/>
  <c r="I499" i="4"/>
  <c r="AK499" i="4"/>
  <c r="L499" i="4" l="1"/>
  <c r="U499" i="4" s="1"/>
  <c r="V499" i="4" s="1"/>
  <c r="M499" i="4" l="1"/>
  <c r="P499" i="4"/>
  <c r="N499" i="4"/>
  <c r="W499" i="4"/>
  <c r="X499" i="4" s="1"/>
  <c r="Y499" i="4"/>
  <c r="R499" i="4"/>
  <c r="Z499" i="4"/>
  <c r="AA499" i="4" l="1"/>
  <c r="AB499" i="4" s="1"/>
  <c r="Q499" i="4"/>
  <c r="S499" i="4" s="1"/>
  <c r="T499" i="4" s="1"/>
  <c r="G499" i="4"/>
  <c r="H500" i="4"/>
  <c r="AC499" i="4"/>
  <c r="K500" i="4" l="1"/>
  <c r="AI499" i="4"/>
  <c r="AJ499" i="4" s="1"/>
  <c r="AD499" i="4"/>
  <c r="AE499" i="4" s="1"/>
  <c r="AG499" i="4"/>
  <c r="C500" i="4" s="1"/>
  <c r="E500" i="4" s="1"/>
  <c r="F500" i="4" s="1"/>
  <c r="AF499" i="4"/>
  <c r="B500" i="4" s="1"/>
  <c r="O501" i="4"/>
  <c r="I500" i="4" l="1"/>
  <c r="AK500" i="4"/>
  <c r="AL500" i="4"/>
  <c r="AH499" i="4"/>
  <c r="D500" i="4" s="1"/>
  <c r="L500" i="4" l="1"/>
  <c r="U500" i="4" s="1"/>
  <c r="V500" i="4" s="1"/>
  <c r="M500" i="4" l="1"/>
  <c r="N500" i="4" s="1"/>
  <c r="Q500" i="4" s="1"/>
  <c r="W500" i="4"/>
  <c r="X500" i="4" s="1"/>
  <c r="Y500" i="4"/>
  <c r="Z500" i="4"/>
  <c r="P500" i="4" l="1"/>
  <c r="G500" i="4"/>
  <c r="AA500" i="4"/>
  <c r="AB500" i="4" s="1"/>
  <c r="R500" i="4"/>
  <c r="S500" i="4" l="1"/>
  <c r="AC500" i="4"/>
  <c r="H501" i="4"/>
  <c r="K501" i="4" l="1"/>
  <c r="AL501" i="4"/>
  <c r="AG500" i="4"/>
  <c r="C501" i="4" s="1"/>
  <c r="E501" i="4" s="1"/>
  <c r="F501" i="4" s="1"/>
  <c r="AD500" i="4"/>
  <c r="AE500" i="4" s="1"/>
  <c r="AI500" i="4"/>
  <c r="AJ500" i="4" s="1"/>
  <c r="AF500" i="4"/>
  <c r="B501" i="4" s="1"/>
  <c r="T500" i="4"/>
  <c r="O502" i="4"/>
  <c r="I501" i="4" l="1"/>
  <c r="AK501" i="4"/>
  <c r="AH500" i="4"/>
  <c r="D501" i="4" s="1"/>
  <c r="L501" i="4" s="1"/>
  <c r="U501" i="4" s="1"/>
  <c r="V501" i="4" s="1"/>
  <c r="W501" i="4" s="1"/>
  <c r="X501" i="4" s="1"/>
  <c r="M501" i="4" l="1"/>
  <c r="Y501" i="4"/>
  <c r="Z501" i="4"/>
  <c r="AA501" i="4" l="1"/>
  <c r="AB501" i="4" s="1"/>
  <c r="P501" i="4"/>
  <c r="N501" i="4"/>
  <c r="R501" i="4"/>
  <c r="Q501" i="4" l="1"/>
  <c r="S501" i="4" s="1"/>
  <c r="G501" i="4"/>
  <c r="AC501" i="4"/>
  <c r="H502" i="4"/>
  <c r="K502" i="4" l="1"/>
  <c r="AI501" i="4"/>
  <c r="AJ501" i="4" s="1"/>
  <c r="AF501" i="4"/>
  <c r="AD501" i="4"/>
  <c r="AE501" i="4" s="1"/>
  <c r="AG501" i="4"/>
  <c r="C502" i="4" s="1"/>
  <c r="E502" i="4" s="1"/>
  <c r="F502" i="4" s="1"/>
  <c r="T501" i="4"/>
  <c r="AK502" i="4" l="1"/>
  <c r="B502" i="4"/>
  <c r="AH501" i="4"/>
  <c r="D502" i="4" s="1"/>
  <c r="L502" i="4" s="1"/>
  <c r="U502" i="4" s="1"/>
  <c r="V502" i="4" s="1"/>
  <c r="W502" i="4" s="1"/>
  <c r="X502" i="4" s="1"/>
  <c r="AL502" i="4"/>
  <c r="O503" i="4"/>
  <c r="M502" i="4" l="1"/>
  <c r="Y502" i="4"/>
  <c r="I502" i="4"/>
  <c r="N502" i="4"/>
  <c r="Q502" i="4" s="1"/>
  <c r="P502" i="4"/>
  <c r="Z502" i="4"/>
  <c r="R502" i="4"/>
  <c r="AA502" i="4" l="1"/>
  <c r="AB502" i="4" s="1"/>
  <c r="S502" i="4"/>
  <c r="G502" i="4"/>
  <c r="H503" i="4"/>
  <c r="AC502" i="4"/>
  <c r="K503" i="4" l="1"/>
  <c r="AF502" i="4"/>
  <c r="AD502" i="4"/>
  <c r="AE502" i="4" s="1"/>
  <c r="AI502" i="4"/>
  <c r="AJ502" i="4" s="1"/>
  <c r="AG502" i="4"/>
  <c r="C503" i="4" s="1"/>
  <c r="E503" i="4" s="1"/>
  <c r="F503" i="4" s="1"/>
  <c r="T502" i="4"/>
  <c r="AL503" i="4" l="1"/>
  <c r="B503" i="4"/>
  <c r="AH502" i="4"/>
  <c r="D503" i="4" s="1"/>
  <c r="AK503" i="4"/>
  <c r="O504" i="4"/>
  <c r="L503" i="4" l="1"/>
  <c r="U503" i="4" s="1"/>
  <c r="V503" i="4" s="1"/>
  <c r="I503" i="4"/>
  <c r="M503" i="4" l="1"/>
  <c r="P503" i="4" s="1"/>
  <c r="N503" i="4"/>
  <c r="W503" i="4"/>
  <c r="X503" i="4" s="1"/>
  <c r="Y503" i="4"/>
  <c r="Z503" i="4"/>
  <c r="R503" i="4"/>
  <c r="AA503" i="4" l="1"/>
  <c r="AB503" i="4" s="1"/>
  <c r="Q503" i="4"/>
  <c r="S503" i="4" s="1"/>
  <c r="G503" i="4"/>
  <c r="H504" i="4"/>
  <c r="AC503" i="4"/>
  <c r="K504" i="4" l="1"/>
  <c r="AD503" i="4"/>
  <c r="AE503" i="4" s="1"/>
  <c r="AI503" i="4"/>
  <c r="AJ503" i="4" s="1"/>
  <c r="AG503" i="4"/>
  <c r="C504" i="4" s="1"/>
  <c r="E504" i="4" s="1"/>
  <c r="F504" i="4" s="1"/>
  <c r="AF503" i="4"/>
  <c r="B504" i="4" s="1"/>
  <c r="T503" i="4"/>
  <c r="O505" i="4"/>
  <c r="I504" i="4" l="1"/>
  <c r="AH503" i="4"/>
  <c r="D504" i="4" s="1"/>
  <c r="AK504" i="4"/>
  <c r="AL504" i="4"/>
  <c r="L504" i="4" l="1"/>
  <c r="U504" i="4" s="1"/>
  <c r="V504" i="4" s="1"/>
  <c r="M504" i="4"/>
  <c r="P504" i="4" l="1"/>
  <c r="N504" i="4"/>
  <c r="W504" i="4"/>
  <c r="X504" i="4" s="1"/>
  <c r="Y504" i="4"/>
  <c r="Z504" i="4"/>
  <c r="R504" i="4"/>
  <c r="AA504" i="4" l="1"/>
  <c r="AB504" i="4" s="1"/>
  <c r="Q504" i="4"/>
  <c r="S504" i="4" s="1"/>
  <c r="G504" i="4"/>
  <c r="AC504" i="4"/>
  <c r="H505" i="4"/>
  <c r="AI504" i="4" l="1"/>
  <c r="AJ504" i="4" s="1"/>
  <c r="AD504" i="4"/>
  <c r="AE504" i="4" s="1"/>
  <c r="AF504" i="4"/>
  <c r="AG504" i="4"/>
  <c r="C505" i="4" s="1"/>
  <c r="E505" i="4" s="1"/>
  <c r="F505" i="4" s="1"/>
  <c r="K505" i="4"/>
  <c r="T504" i="4"/>
  <c r="AK505" i="4" l="1"/>
  <c r="B505" i="4"/>
  <c r="AH504" i="4"/>
  <c r="D505" i="4" s="1"/>
  <c r="AL505" i="4"/>
  <c r="O506" i="4"/>
  <c r="L505" i="4" l="1"/>
  <c r="U505" i="4" s="1"/>
  <c r="V505" i="4" s="1"/>
  <c r="I505" i="4"/>
  <c r="Y505" i="4" l="1"/>
  <c r="W505" i="4"/>
  <c r="X505" i="4" s="1"/>
  <c r="M505" i="4"/>
  <c r="Z505" i="4"/>
  <c r="N505" i="4" l="1"/>
  <c r="P505" i="4"/>
  <c r="AA505" i="4"/>
  <c r="AB505" i="4" s="1"/>
  <c r="R505" i="4"/>
  <c r="Q505" i="4" l="1"/>
  <c r="S505" i="4" s="1"/>
  <c r="G505" i="4"/>
  <c r="H506" i="4"/>
  <c r="AC505" i="4"/>
  <c r="K506" i="4" l="1"/>
  <c r="AG505" i="4"/>
  <c r="C506" i="4" s="1"/>
  <c r="E506" i="4" s="1"/>
  <c r="F506" i="4" s="1"/>
  <c r="AD505" i="4"/>
  <c r="AE505" i="4" s="1"/>
  <c r="AI505" i="4"/>
  <c r="AJ505" i="4" s="1"/>
  <c r="AF505" i="4"/>
  <c r="T505" i="4"/>
  <c r="AL506" i="4" l="1"/>
  <c r="B506" i="4"/>
  <c r="AH505" i="4"/>
  <c r="D506" i="4" s="1"/>
  <c r="AK506" i="4"/>
  <c r="O507" i="4"/>
  <c r="L506" i="4" l="1"/>
  <c r="U506" i="4" s="1"/>
  <c r="V506" i="4" s="1"/>
  <c r="I506" i="4"/>
  <c r="M506" i="4" l="1"/>
  <c r="P506" i="4" s="1"/>
  <c r="N506" i="4"/>
  <c r="W506" i="4"/>
  <c r="X506" i="4" s="1"/>
  <c r="Y506" i="4"/>
  <c r="R506" i="4"/>
  <c r="Z506" i="4"/>
  <c r="G506" i="4" l="1"/>
  <c r="AA506" i="4"/>
  <c r="AB506" i="4" s="1"/>
  <c r="Q506" i="4"/>
  <c r="S506" i="4" s="1"/>
  <c r="T506" i="4" s="1"/>
  <c r="H507" i="4"/>
  <c r="AC506" i="4"/>
  <c r="K507" i="4" l="1"/>
  <c r="AD506" i="4"/>
  <c r="AE506" i="4" s="1"/>
  <c r="AI506" i="4"/>
  <c r="AJ506" i="4" s="1"/>
  <c r="AG506" i="4"/>
  <c r="C507" i="4" s="1"/>
  <c r="E507" i="4" s="1"/>
  <c r="F507" i="4" s="1"/>
  <c r="AF506" i="4"/>
  <c r="AH506" i="4" l="1"/>
  <c r="D507" i="4" s="1"/>
  <c r="L507" i="4" s="1"/>
  <c r="U507" i="4" s="1"/>
  <c r="V507" i="4" s="1"/>
  <c r="AK507" i="4"/>
  <c r="AL507" i="4"/>
  <c r="B507" i="4"/>
  <c r="O508" i="4"/>
  <c r="M507" i="4" l="1"/>
  <c r="W507" i="4"/>
  <c r="X507" i="4" s="1"/>
  <c r="I507" i="4"/>
  <c r="P507" i="4"/>
  <c r="N507" i="4"/>
  <c r="Y507" i="4"/>
  <c r="Z507" i="4"/>
  <c r="R507" i="4"/>
  <c r="AA507" i="4" l="1"/>
  <c r="AB507" i="4" s="1"/>
  <c r="Q507" i="4"/>
  <c r="S507" i="4" s="1"/>
  <c r="G507" i="4"/>
  <c r="AC507" i="4"/>
  <c r="H508" i="4"/>
  <c r="AI507" i="4" l="1"/>
  <c r="AJ507" i="4" s="1"/>
  <c r="AG507" i="4"/>
  <c r="C508" i="4" s="1"/>
  <c r="E508" i="4" s="1"/>
  <c r="F508" i="4" s="1"/>
  <c r="AD507" i="4"/>
  <c r="AE507" i="4" s="1"/>
  <c r="AF507" i="4"/>
  <c r="AH507" i="4" s="1"/>
  <c r="D508" i="4" s="1"/>
  <c r="K508" i="4"/>
  <c r="AK508" i="4"/>
  <c r="T507" i="4"/>
  <c r="B508" i="4" l="1"/>
  <c r="L508" i="4"/>
  <c r="AL508" i="4"/>
  <c r="O509" i="4"/>
  <c r="I508" i="4" l="1"/>
  <c r="U508" i="4"/>
  <c r="V508" i="4" s="1"/>
  <c r="M508" i="4"/>
  <c r="Y508" i="4" l="1"/>
  <c r="W508" i="4"/>
  <c r="X508" i="4" s="1"/>
  <c r="P508" i="4"/>
  <c r="N508" i="4"/>
  <c r="Z508" i="4"/>
  <c r="R508" i="4"/>
  <c r="Q508" i="4" l="1"/>
  <c r="S508" i="4" s="1"/>
  <c r="G508" i="4"/>
  <c r="AA508" i="4"/>
  <c r="AB508" i="4" s="1"/>
  <c r="H509" i="4"/>
  <c r="AC508" i="4"/>
  <c r="K509" i="4" l="1"/>
  <c r="AF508" i="4"/>
  <c r="AI508" i="4"/>
  <c r="AJ508" i="4" s="1"/>
  <c r="AD508" i="4"/>
  <c r="AE508" i="4" s="1"/>
  <c r="AG508" i="4"/>
  <c r="C509" i="4" s="1"/>
  <c r="E509" i="4" s="1"/>
  <c r="F509" i="4" s="1"/>
  <c r="T508" i="4"/>
  <c r="AK509" i="4" l="1"/>
  <c r="B509" i="4"/>
  <c r="AH508" i="4"/>
  <c r="D509" i="4" s="1"/>
  <c r="AL509" i="4"/>
  <c r="O510" i="4"/>
  <c r="L509" i="4" l="1"/>
  <c r="U509" i="4" s="1"/>
  <c r="V509" i="4" s="1"/>
  <c r="I509" i="4"/>
  <c r="Y509" i="4" l="1"/>
  <c r="W509" i="4"/>
  <c r="X509" i="4" s="1"/>
  <c r="M509" i="4"/>
  <c r="Z509" i="4"/>
  <c r="N509" i="4" l="1"/>
  <c r="P509" i="4"/>
  <c r="AA509" i="4"/>
  <c r="AB509" i="4" s="1"/>
  <c r="R509" i="4"/>
  <c r="G509" i="4" l="1"/>
  <c r="Q509" i="4"/>
  <c r="S509" i="4" s="1"/>
  <c r="T509" i="4" s="1"/>
  <c r="AC509" i="4"/>
  <c r="H510" i="4"/>
  <c r="K510" i="4" l="1"/>
  <c r="AD509" i="4"/>
  <c r="AE509" i="4" s="1"/>
  <c r="AI509" i="4"/>
  <c r="AJ509" i="4" s="1"/>
  <c r="AG509" i="4"/>
  <c r="C510" i="4" s="1"/>
  <c r="E510" i="4" s="1"/>
  <c r="F510" i="4" s="1"/>
  <c r="AF509" i="4"/>
  <c r="B510" i="4" l="1"/>
  <c r="AH509" i="4"/>
  <c r="D510" i="4" s="1"/>
  <c r="AK510" i="4"/>
  <c r="AL510" i="4"/>
  <c r="O511" i="4"/>
  <c r="I510" i="4" l="1"/>
  <c r="L510" i="4"/>
  <c r="U510" i="4" s="1"/>
  <c r="V510" i="4" s="1"/>
  <c r="M510" i="4" l="1"/>
  <c r="W510" i="4"/>
  <c r="X510" i="4" s="1"/>
  <c r="Y510" i="4"/>
  <c r="Z510" i="4"/>
  <c r="AA510" i="4" l="1"/>
  <c r="AB510" i="4" s="1"/>
  <c r="P510" i="4"/>
  <c r="N510" i="4"/>
  <c r="Q510" i="4" s="1"/>
  <c r="R510" i="4"/>
  <c r="S510" i="4" l="1"/>
  <c r="G510" i="4"/>
  <c r="T510" i="4"/>
  <c r="H511" i="4"/>
  <c r="AC510" i="4"/>
  <c r="K511" i="4" l="1"/>
  <c r="AD510" i="4"/>
  <c r="AE510" i="4" s="1"/>
  <c r="AI510" i="4"/>
  <c r="AJ510" i="4" s="1"/>
  <c r="AG510" i="4"/>
  <c r="C511" i="4" s="1"/>
  <c r="E511" i="4" s="1"/>
  <c r="F511" i="4" s="1"/>
  <c r="AF510" i="4"/>
  <c r="AH510" i="4" l="1"/>
  <c r="D511" i="4" s="1"/>
  <c r="L511" i="4" s="1"/>
  <c r="U511" i="4" s="1"/>
  <c r="V511" i="4" s="1"/>
  <c r="AL511" i="4"/>
  <c r="B511" i="4"/>
  <c r="AK511" i="4"/>
  <c r="O512" i="4"/>
  <c r="M511" i="4" l="1"/>
  <c r="I511" i="4"/>
  <c r="W511" i="4"/>
  <c r="X511" i="4" s="1"/>
  <c r="P511" i="4"/>
  <c r="N511" i="4"/>
  <c r="G511" i="4" s="1"/>
  <c r="Y511" i="4"/>
  <c r="R511" i="4"/>
  <c r="Z511" i="4"/>
  <c r="AA511" i="4" l="1"/>
  <c r="AB511" i="4" s="1"/>
  <c r="Q511" i="4"/>
  <c r="S511" i="4" s="1"/>
  <c r="T511" i="4" s="1"/>
  <c r="AC511" i="4"/>
  <c r="H512" i="4"/>
  <c r="AD511" i="4" l="1"/>
  <c r="AE511" i="4" s="1"/>
  <c r="AI511" i="4"/>
  <c r="AL512" i="4" s="1"/>
  <c r="AG511" i="4"/>
  <c r="C512" i="4" s="1"/>
  <c r="E512" i="4" s="1"/>
  <c r="F512" i="4" s="1"/>
  <c r="AF511" i="4"/>
  <c r="AH511" i="4" s="1"/>
  <c r="D512" i="4" s="1"/>
  <c r="K512" i="4"/>
  <c r="B512" i="4" l="1"/>
  <c r="I512" i="4" s="1"/>
  <c r="L512" i="4"/>
  <c r="AK512" i="4"/>
  <c r="AJ511" i="4"/>
  <c r="O513" i="4"/>
  <c r="U512" i="4" l="1"/>
  <c r="V512" i="4" s="1"/>
  <c r="M512" i="4"/>
  <c r="P512" i="4" l="1"/>
  <c r="N512" i="4"/>
  <c r="W512" i="4"/>
  <c r="X512" i="4" s="1"/>
  <c r="Y512" i="4"/>
  <c r="R512" i="4"/>
  <c r="Z512" i="4"/>
  <c r="AA512" i="4" l="1"/>
  <c r="AB512" i="4" s="1"/>
  <c r="Q512" i="4"/>
  <c r="S512" i="4" s="1"/>
  <c r="T512" i="4" s="1"/>
  <c r="G512" i="4"/>
  <c r="AC512" i="4"/>
  <c r="H513" i="4"/>
  <c r="K513" i="4" l="1"/>
  <c r="AD512" i="4"/>
  <c r="AE512" i="4" s="1"/>
  <c r="AI512" i="4"/>
  <c r="AJ512" i="4" s="1"/>
  <c r="AG512" i="4"/>
  <c r="C513" i="4" s="1"/>
  <c r="E513" i="4" s="1"/>
  <c r="F513" i="4" s="1"/>
  <c r="AF512" i="4"/>
  <c r="AH512" i="4" l="1"/>
  <c r="D513" i="4" s="1"/>
  <c r="L513" i="4" s="1"/>
  <c r="U513" i="4" s="1"/>
  <c r="V513" i="4" s="1"/>
  <c r="AK513" i="4"/>
  <c r="AL513" i="4"/>
  <c r="B513" i="4"/>
  <c r="O514" i="4"/>
  <c r="W513" i="4" l="1"/>
  <c r="X513" i="4" s="1"/>
  <c r="M513" i="4"/>
  <c r="P513" i="4" s="1"/>
  <c r="I513" i="4"/>
  <c r="Y513" i="4"/>
  <c r="R513" i="4"/>
  <c r="Z513" i="4"/>
  <c r="N513" i="4" l="1"/>
  <c r="AA513" i="4"/>
  <c r="AB513" i="4" s="1"/>
  <c r="G513" i="4"/>
  <c r="Q513" i="4"/>
  <c r="S513" i="4" s="1"/>
  <c r="H514" i="4"/>
  <c r="AC513" i="4"/>
  <c r="K514" i="4" l="1"/>
  <c r="AI513" i="4"/>
  <c r="AJ513" i="4" s="1"/>
  <c r="AD513" i="4"/>
  <c r="AE513" i="4" s="1"/>
  <c r="AG513" i="4"/>
  <c r="C514" i="4" s="1"/>
  <c r="E514" i="4" s="1"/>
  <c r="F514" i="4" s="1"/>
  <c r="AF513" i="4"/>
  <c r="B514" i="4" s="1"/>
  <c r="T513" i="4"/>
  <c r="O515" i="4"/>
  <c r="I514" i="4" l="1"/>
  <c r="AH513" i="4"/>
  <c r="D514" i="4" s="1"/>
  <c r="AL514" i="4"/>
  <c r="AK514" i="4"/>
  <c r="L514" i="4" l="1"/>
  <c r="U514" i="4" s="1"/>
  <c r="V514" i="4" s="1"/>
  <c r="W514" i="4" l="1"/>
  <c r="X514" i="4" s="1"/>
  <c r="Y514" i="4"/>
  <c r="M514" i="4"/>
  <c r="Z514" i="4"/>
  <c r="AA514" i="4" l="1"/>
  <c r="AB514" i="4" s="1"/>
  <c r="N514" i="4"/>
  <c r="P514" i="4"/>
  <c r="R514" i="4"/>
  <c r="Q514" i="4" l="1"/>
  <c r="S514" i="4" s="1"/>
  <c r="G514" i="4"/>
  <c r="AC514" i="4"/>
  <c r="H515" i="4"/>
  <c r="K515" i="4" l="1"/>
  <c r="AF514" i="4"/>
  <c r="AI514" i="4"/>
  <c r="AJ514" i="4" s="1"/>
  <c r="AD514" i="4"/>
  <c r="AE514" i="4" s="1"/>
  <c r="AG514" i="4"/>
  <c r="C515" i="4" s="1"/>
  <c r="E515" i="4" s="1"/>
  <c r="F515" i="4" s="1"/>
  <c r="T514" i="4"/>
  <c r="AL515" i="4" l="1"/>
  <c r="AK515" i="4"/>
  <c r="B515" i="4"/>
  <c r="AH514" i="4"/>
  <c r="D515" i="4" s="1"/>
  <c r="O516" i="4"/>
  <c r="I515" i="4" l="1"/>
  <c r="L515" i="4"/>
  <c r="U515" i="4" s="1"/>
  <c r="V515" i="4" s="1"/>
  <c r="M515" i="4" l="1"/>
  <c r="N515" i="4" s="1"/>
  <c r="Q515" i="4" s="1"/>
  <c r="W515" i="4"/>
  <c r="X515" i="4" s="1"/>
  <c r="Y515" i="4"/>
  <c r="Z515" i="4"/>
  <c r="P515" i="4" l="1"/>
  <c r="AA515" i="4"/>
  <c r="AB515" i="4" s="1"/>
  <c r="G515" i="4"/>
  <c r="R515" i="4"/>
  <c r="S515" i="4" l="1"/>
  <c r="AC515" i="4"/>
  <c r="H516" i="4"/>
  <c r="K516" i="4" l="1"/>
  <c r="AF515" i="4"/>
  <c r="B516" i="4" s="1"/>
  <c r="AI515" i="4"/>
  <c r="AJ515" i="4" s="1"/>
  <c r="AD515" i="4"/>
  <c r="AE515" i="4" s="1"/>
  <c r="AG515" i="4"/>
  <c r="C516" i="4" s="1"/>
  <c r="E516" i="4" s="1"/>
  <c r="F516" i="4" s="1"/>
  <c r="T515" i="4"/>
  <c r="AL516" i="4"/>
  <c r="AH515" i="4"/>
  <c r="D516" i="4" s="1"/>
  <c r="AK516" i="4"/>
  <c r="O517" i="4"/>
  <c r="I516" i="4" l="1"/>
  <c r="L516" i="4"/>
  <c r="U516" i="4" s="1"/>
  <c r="V516" i="4" s="1"/>
  <c r="M516" i="4"/>
  <c r="N516" i="4" l="1"/>
  <c r="Q516" i="4" s="1"/>
  <c r="P516" i="4"/>
  <c r="Y516" i="4"/>
  <c r="W516" i="4"/>
  <c r="X516" i="4" s="1"/>
  <c r="R516" i="4"/>
  <c r="Z516" i="4"/>
  <c r="AA516" i="4" l="1"/>
  <c r="AB516" i="4" s="1"/>
  <c r="S516" i="4"/>
  <c r="G516" i="4"/>
  <c r="H517" i="4"/>
  <c r="AC516" i="4"/>
  <c r="K517" i="4" l="1"/>
  <c r="AI516" i="4"/>
  <c r="AJ516" i="4" s="1"/>
  <c r="AD516" i="4"/>
  <c r="AE516" i="4" s="1"/>
  <c r="AF516" i="4"/>
  <c r="AG516" i="4"/>
  <c r="C517" i="4" s="1"/>
  <c r="E517" i="4" s="1"/>
  <c r="F517" i="4" s="1"/>
  <c r="T516" i="4"/>
  <c r="AL517" i="4" l="1"/>
  <c r="AK517" i="4"/>
  <c r="AH516" i="4"/>
  <c r="D517" i="4" s="1"/>
  <c r="B517" i="4"/>
  <c r="O518" i="4"/>
  <c r="L517" i="4" l="1"/>
  <c r="U517" i="4" s="1"/>
  <c r="V517" i="4" s="1"/>
  <c r="I517" i="4"/>
  <c r="M517" i="4" l="1"/>
  <c r="N517" i="4"/>
  <c r="Q517" i="4" s="1"/>
  <c r="P517" i="4"/>
  <c r="Y517" i="4"/>
  <c r="W517" i="4"/>
  <c r="X517" i="4" s="1"/>
  <c r="R517" i="4"/>
  <c r="Z517" i="4"/>
  <c r="S517" i="4" l="1"/>
  <c r="AA517" i="4"/>
  <c r="AB517" i="4" s="1"/>
  <c r="G517" i="4"/>
  <c r="H518" i="4"/>
  <c r="AC517" i="4"/>
  <c r="K518" i="4" l="1"/>
  <c r="AI517" i="4"/>
  <c r="AJ517" i="4" s="1"/>
  <c r="AD517" i="4"/>
  <c r="AE517" i="4" s="1"/>
  <c r="AG517" i="4"/>
  <c r="C518" i="4" s="1"/>
  <c r="E518" i="4" s="1"/>
  <c r="F518" i="4" s="1"/>
  <c r="AF517" i="4"/>
  <c r="T517" i="4"/>
  <c r="AL518" i="4" l="1"/>
  <c r="AK518" i="4"/>
  <c r="B518" i="4"/>
  <c r="AH517" i="4"/>
  <c r="D518" i="4" s="1"/>
  <c r="O519" i="4"/>
  <c r="L518" i="4" l="1"/>
  <c r="U518" i="4" s="1"/>
  <c r="V518" i="4" s="1"/>
  <c r="I518" i="4"/>
  <c r="Y518" i="4" l="1"/>
  <c r="W518" i="4"/>
  <c r="X518" i="4" s="1"/>
  <c r="M518" i="4"/>
  <c r="Z518" i="4"/>
  <c r="P518" i="4" l="1"/>
  <c r="N518" i="4"/>
  <c r="AA518" i="4"/>
  <c r="AB518" i="4" s="1"/>
  <c r="R518" i="4"/>
  <c r="G518" i="4" l="1"/>
  <c r="Q518" i="4"/>
  <c r="S518" i="4" s="1"/>
  <c r="AC518" i="4"/>
  <c r="H519" i="4"/>
  <c r="K519" i="4" l="1"/>
  <c r="AD518" i="4"/>
  <c r="AE518" i="4" s="1"/>
  <c r="AG518" i="4"/>
  <c r="C519" i="4" s="1"/>
  <c r="E519" i="4" s="1"/>
  <c r="F519" i="4" s="1"/>
  <c r="AI518" i="4"/>
  <c r="AJ518" i="4" s="1"/>
  <c r="AF518" i="4"/>
  <c r="T518" i="4"/>
  <c r="B519" i="4" l="1"/>
  <c r="AH518" i="4"/>
  <c r="D519" i="4" s="1"/>
  <c r="AL519" i="4"/>
  <c r="AK519" i="4"/>
  <c r="O520" i="4"/>
  <c r="L519" i="4" l="1"/>
  <c r="U519" i="4" s="1"/>
  <c r="V519" i="4" s="1"/>
  <c r="I519" i="4"/>
  <c r="Y519" i="4" l="1"/>
  <c r="W519" i="4"/>
  <c r="X519" i="4" s="1"/>
  <c r="M519" i="4"/>
  <c r="Z519" i="4"/>
  <c r="N519" i="4" l="1"/>
  <c r="P519" i="4"/>
  <c r="AA519" i="4"/>
  <c r="AB519" i="4" s="1"/>
  <c r="R519" i="4"/>
  <c r="G519" i="4" l="1"/>
  <c r="Q519" i="4"/>
  <c r="S519" i="4" s="1"/>
  <c r="T519" i="4" s="1"/>
  <c r="H520" i="4"/>
  <c r="AC519" i="4"/>
  <c r="K520" i="4" l="1"/>
  <c r="AD519" i="4"/>
  <c r="AE519" i="4" s="1"/>
  <c r="AI519" i="4"/>
  <c r="AJ519" i="4" s="1"/>
  <c r="AG519" i="4"/>
  <c r="C520" i="4" s="1"/>
  <c r="E520" i="4" s="1"/>
  <c r="F520" i="4" s="1"/>
  <c r="AF519" i="4"/>
  <c r="B520" i="4" s="1"/>
  <c r="O521" i="4"/>
  <c r="I520" i="4" l="1"/>
  <c r="AH519" i="4"/>
  <c r="D520" i="4" s="1"/>
  <c r="AL520" i="4"/>
  <c r="AK520" i="4"/>
  <c r="L520" i="4" l="1"/>
  <c r="U520" i="4" s="1"/>
  <c r="V520" i="4" s="1"/>
  <c r="M520" i="4" l="1"/>
  <c r="P520" i="4" s="1"/>
  <c r="N520" i="4"/>
  <c r="Y520" i="4"/>
  <c r="W520" i="4"/>
  <c r="X520" i="4" s="1"/>
  <c r="Z520" i="4"/>
  <c r="R520" i="4"/>
  <c r="AA520" i="4" l="1"/>
  <c r="AB520" i="4" s="1"/>
  <c r="Q520" i="4"/>
  <c r="S520" i="4" s="1"/>
  <c r="T520" i="4" s="1"/>
  <c r="G520" i="4"/>
  <c r="H521" i="4"/>
  <c r="AC520" i="4"/>
  <c r="K521" i="4" l="1"/>
  <c r="AD520" i="4"/>
  <c r="AE520" i="4" s="1"/>
  <c r="AI520" i="4"/>
  <c r="AJ520" i="4" s="1"/>
  <c r="AF520" i="4"/>
  <c r="AG520" i="4"/>
  <c r="C521" i="4" s="1"/>
  <c r="E521" i="4" s="1"/>
  <c r="F521" i="4" s="1"/>
  <c r="AH520" i="4" l="1"/>
  <c r="D521" i="4" s="1"/>
  <c r="L521" i="4" s="1"/>
  <c r="U521" i="4" s="1"/>
  <c r="V521" i="4" s="1"/>
  <c r="AK521" i="4"/>
  <c r="B521" i="4"/>
  <c r="AL521" i="4"/>
  <c r="O522" i="4"/>
  <c r="M521" i="4" l="1"/>
  <c r="I521" i="4"/>
  <c r="P521" i="4"/>
  <c r="N521" i="4"/>
  <c r="W521" i="4"/>
  <c r="X521" i="4" s="1"/>
  <c r="Y521" i="4"/>
  <c r="Z521" i="4"/>
  <c r="R521" i="4"/>
  <c r="AA521" i="4" l="1"/>
  <c r="AB521" i="4" s="1"/>
  <c r="G521" i="4"/>
  <c r="Q521" i="4"/>
  <c r="S521" i="4" s="1"/>
  <c r="H522" i="4"/>
  <c r="AC521" i="4"/>
  <c r="K522" i="4" l="1"/>
  <c r="AI521" i="4"/>
  <c r="AJ521" i="4" s="1"/>
  <c r="AG521" i="4"/>
  <c r="C522" i="4" s="1"/>
  <c r="E522" i="4" s="1"/>
  <c r="F522" i="4" s="1"/>
  <c r="AD521" i="4"/>
  <c r="AE521" i="4" s="1"/>
  <c r="AF521" i="4"/>
  <c r="T521" i="4"/>
  <c r="AH521" i="4" l="1"/>
  <c r="D522" i="4" s="1"/>
  <c r="L522" i="4" s="1"/>
  <c r="U522" i="4" s="1"/>
  <c r="V522" i="4" s="1"/>
  <c r="AK522" i="4"/>
  <c r="AL522" i="4"/>
  <c r="B522" i="4"/>
  <c r="O523" i="4"/>
  <c r="M522" i="4" l="1"/>
  <c r="N522" i="4" s="1"/>
  <c r="I522" i="4"/>
  <c r="W522" i="4"/>
  <c r="X522" i="4" s="1"/>
  <c r="Y522" i="4"/>
  <c r="Z522" i="4"/>
  <c r="P522" i="4" l="1"/>
  <c r="AA522" i="4"/>
  <c r="AB522" i="4" s="1"/>
  <c r="Q522" i="4"/>
  <c r="G522" i="4"/>
  <c r="R522" i="4"/>
  <c r="S522" i="4" l="1"/>
  <c r="T522" i="4"/>
  <c r="H523" i="4"/>
  <c r="AC522" i="4"/>
  <c r="AF522" i="4" l="1"/>
  <c r="B523" i="4" s="1"/>
  <c r="AD522" i="4"/>
  <c r="AE522" i="4" s="1"/>
  <c r="AI522" i="4"/>
  <c r="AJ522" i="4" s="1"/>
  <c r="AG522" i="4"/>
  <c r="C523" i="4" s="1"/>
  <c r="E523" i="4" s="1"/>
  <c r="F523" i="4" s="1"/>
  <c r="K523" i="4"/>
  <c r="AL523" i="4"/>
  <c r="AH522" i="4"/>
  <c r="D523" i="4" s="1"/>
  <c r="O524" i="4"/>
  <c r="AK523" i="4" l="1"/>
  <c r="I523" i="4"/>
  <c r="L523" i="4"/>
  <c r="U523" i="4" s="1"/>
  <c r="V523" i="4" s="1"/>
  <c r="Y523" i="4" l="1"/>
  <c r="W523" i="4"/>
  <c r="X523" i="4" s="1"/>
  <c r="M523" i="4"/>
  <c r="Z523" i="4"/>
  <c r="N523" i="4" l="1"/>
  <c r="P523" i="4"/>
  <c r="AA523" i="4"/>
  <c r="AB523" i="4" s="1"/>
  <c r="R523" i="4"/>
  <c r="G523" i="4" l="1"/>
  <c r="Q523" i="4"/>
  <c r="S523" i="4" s="1"/>
  <c r="AC523" i="4"/>
  <c r="H524" i="4"/>
  <c r="K524" i="4" l="1"/>
  <c r="AI523" i="4"/>
  <c r="AJ523" i="4" s="1"/>
  <c r="AG523" i="4"/>
  <c r="C524" i="4" s="1"/>
  <c r="E524" i="4" s="1"/>
  <c r="F524" i="4" s="1"/>
  <c r="AF523" i="4"/>
  <c r="AD523" i="4"/>
  <c r="AE523" i="4" s="1"/>
  <c r="T523" i="4"/>
  <c r="AH523" i="4" l="1"/>
  <c r="D524" i="4" s="1"/>
  <c r="L524" i="4" s="1"/>
  <c r="U524" i="4" s="1"/>
  <c r="V524" i="4" s="1"/>
  <c r="AK524" i="4"/>
  <c r="AL524" i="4"/>
  <c r="B524" i="4"/>
  <c r="Y524" i="4" s="1"/>
  <c r="O525" i="4"/>
  <c r="Z524" i="4"/>
  <c r="M524" i="4" l="1"/>
  <c r="N524" i="4" s="1"/>
  <c r="Q524" i="4" s="1"/>
  <c r="I524" i="4"/>
  <c r="W524" i="4"/>
  <c r="X524" i="4" s="1"/>
  <c r="AA524" i="4" s="1"/>
  <c r="AB524" i="4" s="1"/>
  <c r="P524" i="4" l="1"/>
  <c r="G524" i="4"/>
  <c r="R524" i="4"/>
  <c r="S524" i="4" l="1"/>
  <c r="T524" i="4"/>
  <c r="AC524" i="4"/>
  <c r="H525" i="4"/>
  <c r="K525" i="4" l="1"/>
  <c r="AG524" i="4"/>
  <c r="C525" i="4" s="1"/>
  <c r="E525" i="4" s="1"/>
  <c r="F525" i="4" s="1"/>
  <c r="AF524" i="4"/>
  <c r="AH524" i="4" s="1"/>
  <c r="D525" i="4" s="1"/>
  <c r="L525" i="4" s="1"/>
  <c r="U525" i="4" s="1"/>
  <c r="V525" i="4" s="1"/>
  <c r="AD524" i="4"/>
  <c r="AE524" i="4" s="1"/>
  <c r="AI524" i="4"/>
  <c r="AJ524" i="4" s="1"/>
  <c r="B525" i="4"/>
  <c r="O526" i="4"/>
  <c r="AK525" i="4" l="1"/>
  <c r="AL525" i="4"/>
  <c r="M525" i="4"/>
  <c r="P525" i="4" s="1"/>
  <c r="I525" i="4"/>
  <c r="Y525" i="4"/>
  <c r="W525" i="4"/>
  <c r="X525" i="4" s="1"/>
  <c r="Z525" i="4"/>
  <c r="R525" i="4"/>
  <c r="N525" i="4" l="1"/>
  <c r="Q525" i="4" s="1"/>
  <c r="S525" i="4" s="1"/>
  <c r="AA525" i="4"/>
  <c r="AB525" i="4" s="1"/>
  <c r="AC525" i="4"/>
  <c r="H526" i="4"/>
  <c r="G525" i="4" l="1"/>
  <c r="AD525" i="4"/>
  <c r="AE525" i="4" s="1"/>
  <c r="AI525" i="4"/>
  <c r="AJ525" i="4" s="1"/>
  <c r="AG525" i="4"/>
  <c r="C526" i="4" s="1"/>
  <c r="E526" i="4" s="1"/>
  <c r="F526" i="4" s="1"/>
  <c r="AF525" i="4"/>
  <c r="B526" i="4" s="1"/>
  <c r="K526" i="4"/>
  <c r="AK526" i="4"/>
  <c r="T525" i="4"/>
  <c r="O527" i="4"/>
  <c r="AL526" i="4" l="1"/>
  <c r="AH525" i="4"/>
  <c r="D526" i="4" s="1"/>
  <c r="I526" i="4"/>
  <c r="L526" i="4" l="1"/>
  <c r="U526" i="4" s="1"/>
  <c r="V526" i="4" s="1"/>
  <c r="Y526" i="4" l="1"/>
  <c r="W526" i="4"/>
  <c r="X526" i="4" s="1"/>
  <c r="M526" i="4"/>
  <c r="Z526" i="4"/>
  <c r="N526" i="4" l="1"/>
  <c r="P526" i="4"/>
  <c r="AA526" i="4"/>
  <c r="AB526" i="4" s="1"/>
  <c r="R526" i="4"/>
  <c r="Q526" i="4" l="1"/>
  <c r="S526" i="4" s="1"/>
  <c r="G526" i="4"/>
  <c r="AC526" i="4"/>
  <c r="H527" i="4"/>
  <c r="K527" i="4" l="1"/>
  <c r="AF526" i="4"/>
  <c r="AI526" i="4"/>
  <c r="AJ526" i="4" s="1"/>
  <c r="AD526" i="4"/>
  <c r="AE526" i="4" s="1"/>
  <c r="AG526" i="4"/>
  <c r="C527" i="4" s="1"/>
  <c r="E527" i="4" s="1"/>
  <c r="F527" i="4" s="1"/>
  <c r="T526" i="4"/>
  <c r="AH526" i="4" l="1"/>
  <c r="D527" i="4" s="1"/>
  <c r="L527" i="4" s="1"/>
  <c r="U527" i="4" s="1"/>
  <c r="V527" i="4" s="1"/>
  <c r="AK527" i="4"/>
  <c r="B527" i="4"/>
  <c r="AL527" i="4"/>
  <c r="O528" i="4"/>
  <c r="W527" i="4" l="1"/>
  <c r="X527" i="4" s="1"/>
  <c r="M527" i="4"/>
  <c r="N527" i="4" s="1"/>
  <c r="G527" i="4" s="1"/>
  <c r="I527" i="4"/>
  <c r="Y527" i="4"/>
  <c r="Z527" i="4"/>
  <c r="P527" i="4" l="1"/>
  <c r="AA527" i="4"/>
  <c r="AB527" i="4" s="1"/>
  <c r="Q527" i="4"/>
  <c r="R527" i="4"/>
  <c r="S527" i="4" l="1"/>
  <c r="H528" i="4"/>
  <c r="AC527" i="4"/>
  <c r="AF527" i="4" l="1"/>
  <c r="B528" i="4" s="1"/>
  <c r="AI527" i="4"/>
  <c r="AJ527" i="4" s="1"/>
  <c r="AG527" i="4"/>
  <c r="C528" i="4" s="1"/>
  <c r="E528" i="4" s="1"/>
  <c r="F528" i="4" s="1"/>
  <c r="AD527" i="4"/>
  <c r="AE527" i="4" s="1"/>
  <c r="K528" i="4"/>
  <c r="T527" i="4"/>
  <c r="AH527" i="4"/>
  <c r="D528" i="4" s="1"/>
  <c r="O529" i="4"/>
  <c r="AL528" i="4" l="1"/>
  <c r="AK528" i="4"/>
  <c r="I528" i="4"/>
  <c r="L528" i="4"/>
  <c r="U528" i="4" s="1"/>
  <c r="V528" i="4" s="1"/>
  <c r="M528" i="4" l="1"/>
  <c r="P528" i="4"/>
  <c r="N528" i="4"/>
  <c r="Y528" i="4"/>
  <c r="W528" i="4"/>
  <c r="X528" i="4" s="1"/>
  <c r="R528" i="4"/>
  <c r="Z528" i="4"/>
  <c r="G528" i="4" l="1"/>
  <c r="AA528" i="4"/>
  <c r="AB528" i="4" s="1"/>
  <c r="Q528" i="4"/>
  <c r="S528" i="4" s="1"/>
  <c r="H529" i="4"/>
  <c r="AC528" i="4"/>
  <c r="K529" i="4" l="1"/>
  <c r="AD528" i="4"/>
  <c r="AE528" i="4" s="1"/>
  <c r="AG528" i="4"/>
  <c r="C529" i="4" s="1"/>
  <c r="E529" i="4" s="1"/>
  <c r="F529" i="4" s="1"/>
  <c r="AI528" i="4"/>
  <c r="AJ528" i="4" s="1"/>
  <c r="AF528" i="4"/>
  <c r="B529" i="4" s="1"/>
  <c r="T528" i="4"/>
  <c r="O530" i="4"/>
  <c r="AL529" i="4" l="1"/>
  <c r="I529" i="4"/>
  <c r="AH528" i="4"/>
  <c r="D529" i="4" s="1"/>
  <c r="AK529" i="4"/>
  <c r="L529" i="4" l="1"/>
  <c r="U529" i="4" s="1"/>
  <c r="V529" i="4" s="1"/>
  <c r="M529" i="4" l="1"/>
  <c r="N529" i="4"/>
  <c r="P529" i="4"/>
  <c r="Y529" i="4"/>
  <c r="W529" i="4"/>
  <c r="X529" i="4" s="1"/>
  <c r="Z529" i="4"/>
  <c r="R529" i="4"/>
  <c r="AA529" i="4" l="1"/>
  <c r="AB529" i="4" s="1"/>
  <c r="G529" i="4"/>
  <c r="Q529" i="4"/>
  <c r="S529" i="4" s="1"/>
  <c r="H530" i="4"/>
  <c r="AC529" i="4"/>
  <c r="K530" i="4" l="1"/>
  <c r="AD529" i="4"/>
  <c r="AE529" i="4" s="1"/>
  <c r="AI529" i="4"/>
  <c r="AJ529" i="4" s="1"/>
  <c r="AF529" i="4"/>
  <c r="AG529" i="4"/>
  <c r="C530" i="4" s="1"/>
  <c r="E530" i="4" s="1"/>
  <c r="F530" i="4" s="1"/>
  <c r="T529" i="4"/>
  <c r="AK530" i="4" l="1"/>
  <c r="AL530" i="4"/>
  <c r="AH529" i="4"/>
  <c r="D530" i="4" s="1"/>
  <c r="B530" i="4"/>
  <c r="O531" i="4"/>
  <c r="I530" i="4" l="1"/>
  <c r="L530" i="4"/>
  <c r="U530" i="4" s="1"/>
  <c r="V530" i="4" s="1"/>
  <c r="M530" i="4" l="1"/>
  <c r="Y530" i="4"/>
  <c r="W530" i="4"/>
  <c r="X530" i="4" s="1"/>
  <c r="Z530" i="4"/>
  <c r="AA530" i="4" l="1"/>
  <c r="AB530" i="4" s="1"/>
  <c r="P530" i="4"/>
  <c r="N530" i="4"/>
  <c r="Q530" i="4" s="1"/>
  <c r="R530" i="4"/>
  <c r="G530" i="4" l="1"/>
  <c r="S530" i="4"/>
  <c r="H531" i="4"/>
  <c r="AC530" i="4"/>
  <c r="K531" i="4" l="1"/>
  <c r="AD530" i="4"/>
  <c r="AE530" i="4" s="1"/>
  <c r="AI530" i="4"/>
  <c r="AJ530" i="4" s="1"/>
  <c r="AG530" i="4"/>
  <c r="C531" i="4" s="1"/>
  <c r="E531" i="4" s="1"/>
  <c r="F531" i="4" s="1"/>
  <c r="AF530" i="4"/>
  <c r="T530" i="4"/>
  <c r="B531" i="4" l="1"/>
  <c r="AH530" i="4"/>
  <c r="D531" i="4" s="1"/>
  <c r="AL531" i="4"/>
  <c r="AK531" i="4"/>
  <c r="O532" i="4"/>
  <c r="L531" i="4" l="1"/>
  <c r="U531" i="4" s="1"/>
  <c r="V531" i="4" s="1"/>
  <c r="I531" i="4"/>
  <c r="M531" i="4" l="1"/>
  <c r="P531" i="4" s="1"/>
  <c r="N531" i="4"/>
  <c r="Y531" i="4"/>
  <c r="W531" i="4"/>
  <c r="X531" i="4" s="1"/>
  <c r="Z531" i="4"/>
  <c r="R531" i="4"/>
  <c r="G531" i="4" l="1"/>
  <c r="AA531" i="4"/>
  <c r="AB531" i="4" s="1"/>
  <c r="Q531" i="4"/>
  <c r="S531" i="4" s="1"/>
  <c r="T531" i="4" s="1"/>
  <c r="H532" i="4"/>
  <c r="AC531" i="4"/>
  <c r="K532" i="4" l="1"/>
  <c r="AD531" i="4"/>
  <c r="AE531" i="4" s="1"/>
  <c r="AI531" i="4"/>
  <c r="AJ531" i="4" s="1"/>
  <c r="AG531" i="4"/>
  <c r="C532" i="4" s="1"/>
  <c r="E532" i="4" s="1"/>
  <c r="F532" i="4" s="1"/>
  <c r="AF531" i="4"/>
  <c r="AL532" i="4" l="1"/>
  <c r="AK532" i="4"/>
  <c r="AH531" i="4"/>
  <c r="D532" i="4" s="1"/>
  <c r="B532" i="4"/>
  <c r="O533" i="4"/>
  <c r="I532" i="4" l="1"/>
  <c r="L532" i="4"/>
  <c r="U532" i="4" s="1"/>
  <c r="V532" i="4" s="1"/>
  <c r="M532" i="4" l="1"/>
  <c r="W532" i="4"/>
  <c r="X532" i="4" s="1"/>
  <c r="Y532" i="4"/>
  <c r="Z532" i="4"/>
  <c r="AA532" i="4" l="1"/>
  <c r="AB532" i="4" s="1"/>
  <c r="P532" i="4"/>
  <c r="N532" i="4"/>
  <c r="R532" i="4"/>
  <c r="G532" i="4" l="1"/>
  <c r="Q532" i="4"/>
  <c r="S532" i="4" s="1"/>
  <c r="H533" i="4"/>
  <c r="AC532" i="4"/>
  <c r="K533" i="4" l="1"/>
  <c r="AD532" i="4"/>
  <c r="AE532" i="4" s="1"/>
  <c r="AI532" i="4"/>
  <c r="AJ532" i="4" s="1"/>
  <c r="AG532" i="4"/>
  <c r="C533" i="4" s="1"/>
  <c r="E533" i="4" s="1"/>
  <c r="F533" i="4" s="1"/>
  <c r="AF532" i="4"/>
  <c r="T532" i="4"/>
  <c r="B533" i="4" l="1"/>
  <c r="AH532" i="4"/>
  <c r="D533" i="4" s="1"/>
  <c r="AL533" i="4"/>
  <c r="AK533" i="4"/>
  <c r="O534" i="4"/>
  <c r="I533" i="4" l="1"/>
  <c r="L533" i="4"/>
  <c r="U533" i="4" s="1"/>
  <c r="V533" i="4" s="1"/>
  <c r="M533" i="4" l="1"/>
  <c r="Y533" i="4"/>
  <c r="W533" i="4"/>
  <c r="X533" i="4" s="1"/>
  <c r="P533" i="4"/>
  <c r="N533" i="4"/>
  <c r="Z533" i="4"/>
  <c r="R533" i="4"/>
  <c r="Q533" i="4" l="1"/>
  <c r="S533" i="4" s="1"/>
  <c r="G533" i="4"/>
  <c r="AA533" i="4"/>
  <c r="AB533" i="4" s="1"/>
  <c r="H534" i="4"/>
  <c r="AC533" i="4"/>
  <c r="K534" i="4" l="1"/>
  <c r="AD533" i="4"/>
  <c r="AE533" i="4" s="1"/>
  <c r="AI533" i="4"/>
  <c r="AJ533" i="4" s="1"/>
  <c r="AG533" i="4"/>
  <c r="C534" i="4" s="1"/>
  <c r="E534" i="4" s="1"/>
  <c r="F534" i="4" s="1"/>
  <c r="AF533" i="4"/>
  <c r="B534" i="4" s="1"/>
  <c r="T533" i="4"/>
  <c r="O535" i="4"/>
  <c r="AH533" i="4" l="1"/>
  <c r="D534" i="4" s="1"/>
  <c r="AL534" i="4"/>
  <c r="I534" i="4"/>
  <c r="AK534" i="4"/>
  <c r="L534" i="4" l="1"/>
  <c r="U534" i="4" s="1"/>
  <c r="V534" i="4" s="1"/>
  <c r="Y534" i="4" l="1"/>
  <c r="W534" i="4"/>
  <c r="X534" i="4" s="1"/>
  <c r="M534" i="4"/>
  <c r="Z534" i="4"/>
  <c r="AA534" i="4" l="1"/>
  <c r="AB534" i="4" s="1"/>
  <c r="P534" i="4"/>
  <c r="N534" i="4"/>
  <c r="R534" i="4"/>
  <c r="Q534" i="4" l="1"/>
  <c r="S534" i="4" s="1"/>
  <c r="G534" i="4"/>
  <c r="H535" i="4"/>
  <c r="AC534" i="4"/>
  <c r="K535" i="4" l="1"/>
  <c r="AI534" i="4"/>
  <c r="AJ534" i="4" s="1"/>
  <c r="AG534" i="4"/>
  <c r="C535" i="4" s="1"/>
  <c r="E535" i="4" s="1"/>
  <c r="F535" i="4" s="1"/>
  <c r="AD534" i="4"/>
  <c r="AE534" i="4" s="1"/>
  <c r="AF534" i="4"/>
  <c r="T534" i="4"/>
  <c r="AL535" i="4" l="1"/>
  <c r="B535" i="4"/>
  <c r="AH534" i="4"/>
  <c r="D535" i="4" s="1"/>
  <c r="AK535" i="4"/>
  <c r="O536" i="4"/>
  <c r="I535" i="4" l="1"/>
  <c r="L535" i="4"/>
  <c r="U535" i="4" s="1"/>
  <c r="V535" i="4" s="1"/>
  <c r="M535" i="4" l="1"/>
  <c r="Y535" i="4"/>
  <c r="W535" i="4"/>
  <c r="X535" i="4" s="1"/>
  <c r="P535" i="4"/>
  <c r="N535" i="4"/>
  <c r="Z535" i="4"/>
  <c r="R535" i="4"/>
  <c r="G535" i="4" l="1"/>
  <c r="AA535" i="4"/>
  <c r="AB535" i="4" s="1"/>
  <c r="Q535" i="4"/>
  <c r="S535" i="4" s="1"/>
  <c r="H536" i="4"/>
  <c r="AC535" i="4"/>
  <c r="K536" i="4" l="1"/>
  <c r="AI535" i="4"/>
  <c r="AJ535" i="4" s="1"/>
  <c r="AD535" i="4"/>
  <c r="AE535" i="4" s="1"/>
  <c r="AG535" i="4"/>
  <c r="C536" i="4" s="1"/>
  <c r="E536" i="4" s="1"/>
  <c r="F536" i="4" s="1"/>
  <c r="AF535" i="4"/>
  <c r="T535" i="4"/>
  <c r="AK536" i="4" l="1"/>
  <c r="AL536" i="4"/>
  <c r="AH535" i="4"/>
  <c r="D536" i="4" s="1"/>
  <c r="B536" i="4"/>
  <c r="O537" i="4"/>
  <c r="L536" i="4" l="1"/>
  <c r="U536" i="4" s="1"/>
  <c r="V536" i="4" s="1"/>
  <c r="I536" i="4"/>
  <c r="Y536" i="4" l="1"/>
  <c r="W536" i="4"/>
  <c r="X536" i="4" s="1"/>
  <c r="M536" i="4"/>
  <c r="Z536" i="4"/>
  <c r="N536" i="4" l="1"/>
  <c r="Q536" i="4" s="1"/>
  <c r="P536" i="4"/>
  <c r="AA536" i="4"/>
  <c r="AB536" i="4" s="1"/>
  <c r="R536" i="4"/>
  <c r="S536" i="4" l="1"/>
  <c r="T536" i="4" s="1"/>
  <c r="G536" i="4"/>
  <c r="H537" i="4"/>
  <c r="AC536" i="4"/>
  <c r="K537" i="4" l="1"/>
  <c r="AD536" i="4"/>
  <c r="AE536" i="4" s="1"/>
  <c r="AI536" i="4"/>
  <c r="AJ536" i="4" s="1"/>
  <c r="AG536" i="4"/>
  <c r="C537" i="4" s="1"/>
  <c r="E537" i="4" s="1"/>
  <c r="F537" i="4" s="1"/>
  <c r="AF536" i="4"/>
  <c r="AH536" i="4" l="1"/>
  <c r="D537" i="4" s="1"/>
  <c r="L537" i="4" s="1"/>
  <c r="U537" i="4" s="1"/>
  <c r="V537" i="4" s="1"/>
  <c r="AL537" i="4"/>
  <c r="B537" i="4"/>
  <c r="AK537" i="4"/>
  <c r="O538" i="4"/>
  <c r="Y537" i="4" l="1"/>
  <c r="W537" i="4"/>
  <c r="X537" i="4" s="1"/>
  <c r="M537" i="4"/>
  <c r="N537" i="4" s="1"/>
  <c r="I537" i="4"/>
  <c r="Z537" i="4"/>
  <c r="P537" i="4" l="1"/>
  <c r="AA537" i="4"/>
  <c r="AB537" i="4" s="1"/>
  <c r="G537" i="4"/>
  <c r="Q537" i="4"/>
  <c r="R537" i="4"/>
  <c r="S537" i="4" l="1"/>
  <c r="T537" i="4"/>
  <c r="AC537" i="4"/>
  <c r="H538" i="4"/>
  <c r="K538" i="4" l="1"/>
  <c r="AG537" i="4"/>
  <c r="C538" i="4" s="1"/>
  <c r="E538" i="4" s="1"/>
  <c r="F538" i="4" s="1"/>
  <c r="AF537" i="4"/>
  <c r="B538" i="4" s="1"/>
  <c r="AD537" i="4"/>
  <c r="AE537" i="4" s="1"/>
  <c r="AI537" i="4"/>
  <c r="AJ537" i="4" s="1"/>
  <c r="AL538" i="4"/>
  <c r="AK538" i="4"/>
  <c r="O539" i="4"/>
  <c r="AH537" i="4" l="1"/>
  <c r="D538" i="4" s="1"/>
  <c r="L538" i="4" s="1"/>
  <c r="U538" i="4" s="1"/>
  <c r="V538" i="4" s="1"/>
  <c r="Y538" i="4" s="1"/>
  <c r="M538" i="4"/>
  <c r="P538" i="4" s="1"/>
  <c r="I538" i="4"/>
  <c r="W538" i="4"/>
  <c r="X538" i="4" s="1"/>
  <c r="Z538" i="4"/>
  <c r="R538" i="4"/>
  <c r="N538" i="4" l="1"/>
  <c r="Q538" i="4" s="1"/>
  <c r="S538" i="4" s="1"/>
  <c r="T538" i="4" s="1"/>
  <c r="AA538" i="4"/>
  <c r="AB538" i="4" s="1"/>
  <c r="H539" i="4"/>
  <c r="AC538" i="4"/>
  <c r="G538" i="4" l="1"/>
  <c r="K539" i="4"/>
  <c r="AD538" i="4"/>
  <c r="AE538" i="4" s="1"/>
  <c r="AI538" i="4"/>
  <c r="AJ538" i="4" s="1"/>
  <c r="AG538" i="4"/>
  <c r="C539" i="4" s="1"/>
  <c r="E539" i="4" s="1"/>
  <c r="F539" i="4" s="1"/>
  <c r="AF538" i="4"/>
  <c r="AK539" i="4" l="1"/>
  <c r="AH538" i="4"/>
  <c r="D539" i="4" s="1"/>
  <c r="AL539" i="4"/>
  <c r="B539" i="4"/>
  <c r="O540" i="4"/>
  <c r="I539" i="4" l="1"/>
  <c r="L539" i="4"/>
  <c r="U539" i="4" s="1"/>
  <c r="V539" i="4" s="1"/>
  <c r="M539" i="4" l="1"/>
  <c r="P539" i="4" s="1"/>
  <c r="N539" i="4"/>
  <c r="Q539" i="4" s="1"/>
  <c r="W539" i="4"/>
  <c r="X539" i="4" s="1"/>
  <c r="Y539" i="4"/>
  <c r="Z539" i="4"/>
  <c r="R539" i="4"/>
  <c r="S539" i="4" l="1"/>
  <c r="G539" i="4"/>
  <c r="AA539" i="4"/>
  <c r="AB539" i="4" s="1"/>
  <c r="H540" i="4"/>
  <c r="AC539" i="4"/>
  <c r="K540" i="4" l="1"/>
  <c r="AI539" i="4"/>
  <c r="AJ539" i="4" s="1"/>
  <c r="AD539" i="4"/>
  <c r="AE539" i="4" s="1"/>
  <c r="AG539" i="4"/>
  <c r="C540" i="4" s="1"/>
  <c r="E540" i="4" s="1"/>
  <c r="F540" i="4" s="1"/>
  <c r="AF539" i="4"/>
  <c r="T539" i="4"/>
  <c r="AK540" i="4" l="1"/>
  <c r="AL540" i="4"/>
  <c r="AH539" i="4"/>
  <c r="D540" i="4" s="1"/>
  <c r="B540" i="4"/>
  <c r="O541" i="4"/>
  <c r="I540" i="4" l="1"/>
  <c r="L540" i="4"/>
  <c r="U540" i="4" s="1"/>
  <c r="V540" i="4" s="1"/>
  <c r="M540" i="4" l="1"/>
  <c r="P540" i="4"/>
  <c r="N540" i="4"/>
  <c r="Y540" i="4"/>
  <c r="W540" i="4"/>
  <c r="X540" i="4" s="1"/>
  <c r="R540" i="4"/>
  <c r="Z540" i="4"/>
  <c r="AA540" i="4" l="1"/>
  <c r="AB540" i="4" s="1"/>
  <c r="Q540" i="4"/>
  <c r="S540" i="4" s="1"/>
  <c r="T540" i="4" s="1"/>
  <c r="G540" i="4"/>
  <c r="H541" i="4"/>
  <c r="AC540" i="4"/>
  <c r="AI540" i="4" l="1"/>
  <c r="AJ540" i="4" s="1"/>
  <c r="AD540" i="4"/>
  <c r="AE540" i="4" s="1"/>
  <c r="AF540" i="4"/>
  <c r="AG540" i="4"/>
  <c r="C541" i="4" s="1"/>
  <c r="E541" i="4" s="1"/>
  <c r="F541" i="4" s="1"/>
  <c r="K541" i="4"/>
  <c r="AK541" i="4" l="1"/>
  <c r="B541" i="4"/>
  <c r="AH540" i="4"/>
  <c r="D541" i="4" s="1"/>
  <c r="AL541" i="4"/>
  <c r="O542" i="4"/>
  <c r="L541" i="4" l="1"/>
  <c r="U541" i="4" s="1"/>
  <c r="V541" i="4" s="1"/>
  <c r="I541" i="4"/>
  <c r="M541" i="4" l="1"/>
  <c r="P541" i="4" s="1"/>
  <c r="N541" i="4"/>
  <c r="Q541" i="4" s="1"/>
  <c r="Y541" i="4"/>
  <c r="W541" i="4"/>
  <c r="X541" i="4" s="1"/>
  <c r="Z541" i="4"/>
  <c r="R541" i="4"/>
  <c r="AA541" i="4" l="1"/>
  <c r="AB541" i="4" s="1"/>
  <c r="S541" i="4"/>
  <c r="T541" i="4" s="1"/>
  <c r="G541" i="4"/>
  <c r="AC541" i="4"/>
  <c r="H542" i="4"/>
  <c r="K542" i="4" l="1"/>
  <c r="AI541" i="4"/>
  <c r="AJ541" i="4" s="1"/>
  <c r="AG541" i="4"/>
  <c r="C542" i="4" s="1"/>
  <c r="E542" i="4" s="1"/>
  <c r="F542" i="4" s="1"/>
  <c r="AF541" i="4"/>
  <c r="AD541" i="4"/>
  <c r="AE541" i="4" s="1"/>
  <c r="AL542" i="4" l="1"/>
  <c r="AH541" i="4"/>
  <c r="D542" i="4" s="1"/>
  <c r="L542" i="4" s="1"/>
  <c r="U542" i="4" s="1"/>
  <c r="V542" i="4" s="1"/>
  <c r="B542" i="4"/>
  <c r="AK542" i="4"/>
  <c r="O543" i="4"/>
  <c r="M542" i="4" l="1"/>
  <c r="I542" i="4"/>
  <c r="Y542" i="4"/>
  <c r="P542" i="4"/>
  <c r="N542" i="4"/>
  <c r="Q542" i="4"/>
  <c r="W542" i="4"/>
  <c r="X542" i="4" s="1"/>
  <c r="G542" i="4"/>
  <c r="Z542" i="4"/>
  <c r="R542" i="4"/>
  <c r="S542" i="4" l="1"/>
  <c r="T542" i="4" s="1"/>
  <c r="AA542" i="4"/>
  <c r="AB542" i="4" s="1"/>
  <c r="AC542" i="4"/>
  <c r="H543" i="4"/>
  <c r="AG542" i="4" l="1"/>
  <c r="C543" i="4" s="1"/>
  <c r="E543" i="4" s="1"/>
  <c r="AF542" i="4"/>
  <c r="B543" i="4" s="1"/>
  <c r="AI542" i="4"/>
  <c r="AJ542" i="4" s="1"/>
  <c r="AD542" i="4"/>
  <c r="AE542" i="4" s="1"/>
  <c r="K543" i="4"/>
  <c r="O544" i="4"/>
  <c r="AK543" i="4" l="1"/>
  <c r="AL543" i="4"/>
  <c r="I543" i="4"/>
  <c r="AH542" i="4"/>
  <c r="D543" i="4" s="1"/>
  <c r="L543" i="4" s="1"/>
  <c r="U543" i="4" s="1"/>
  <c r="V543" i="4" s="1"/>
  <c r="W543" i="4" s="1"/>
  <c r="F543" i="4"/>
  <c r="Y543" i="4" l="1"/>
  <c r="M543" i="4"/>
  <c r="X543" i="4"/>
  <c r="Z543" i="4"/>
  <c r="AA543" i="4" l="1"/>
  <c r="AB543" i="4" s="1"/>
  <c r="N543" i="4"/>
  <c r="P543" i="4"/>
  <c r="R543" i="4"/>
  <c r="G543" i="4" l="1"/>
  <c r="Q543" i="4"/>
  <c r="S543" i="4" s="1"/>
  <c r="AC543" i="4"/>
  <c r="H544" i="4"/>
  <c r="K544" i="4" l="1"/>
  <c r="AG543" i="4"/>
  <c r="C544" i="4" s="1"/>
  <c r="E544" i="4" s="1"/>
  <c r="F544" i="4" s="1"/>
  <c r="AF543" i="4"/>
  <c r="AD543" i="4"/>
  <c r="AE543" i="4" s="1"/>
  <c r="AI543" i="4"/>
  <c r="AJ543" i="4" s="1"/>
  <c r="T543" i="4"/>
  <c r="AL544" i="4" l="1"/>
  <c r="B544" i="4"/>
  <c r="AH543" i="4"/>
  <c r="D544" i="4" s="1"/>
  <c r="AK544" i="4"/>
  <c r="O545" i="4"/>
  <c r="L544" i="4" l="1"/>
  <c r="U544" i="4" s="1"/>
  <c r="V544" i="4" s="1"/>
  <c r="I544" i="4"/>
  <c r="M544" i="4" l="1"/>
  <c r="N544" i="4" s="1"/>
  <c r="Y544" i="4"/>
  <c r="W544" i="4"/>
  <c r="X544" i="4" s="1"/>
  <c r="Z544" i="4"/>
  <c r="P544" i="4" l="1"/>
  <c r="AA544" i="4"/>
  <c r="AB544" i="4" s="1"/>
  <c r="G544" i="4"/>
  <c r="Q544" i="4"/>
  <c r="R544" i="4"/>
  <c r="S544" i="4" l="1"/>
  <c r="T544" i="4"/>
  <c r="AC544" i="4"/>
  <c r="H545" i="4"/>
  <c r="K545" i="4" l="1"/>
  <c r="AD544" i="4"/>
  <c r="AE544" i="4" s="1"/>
  <c r="AG544" i="4"/>
  <c r="C545" i="4" s="1"/>
  <c r="E545" i="4" s="1"/>
  <c r="AF544" i="4"/>
  <c r="AH544" i="4" s="1"/>
  <c r="D545" i="4" s="1"/>
  <c r="AI544" i="4"/>
  <c r="AJ544" i="4" s="1"/>
  <c r="AL545" i="4"/>
  <c r="B545" i="4"/>
  <c r="AK545" i="4"/>
  <c r="F545" i="4"/>
  <c r="O546" i="4"/>
  <c r="L545" i="4" l="1"/>
  <c r="U545" i="4" s="1"/>
  <c r="V545" i="4" s="1"/>
  <c r="M545" i="4"/>
  <c r="W545" i="4"/>
  <c r="P545" i="4"/>
  <c r="N545" i="4"/>
  <c r="G545" i="4" s="1"/>
  <c r="I545" i="4"/>
  <c r="Y545" i="4"/>
  <c r="X545" i="4"/>
  <c r="R545" i="4"/>
  <c r="Z545" i="4"/>
  <c r="Q545" i="4" l="1"/>
  <c r="AA545" i="4"/>
  <c r="AB545" i="4" s="1"/>
  <c r="S545" i="4"/>
  <c r="AC545" i="4"/>
  <c r="H546" i="4"/>
  <c r="AG545" i="4" l="1"/>
  <c r="C546" i="4" s="1"/>
  <c r="E546" i="4" s="1"/>
  <c r="AF545" i="4"/>
  <c r="B546" i="4" s="1"/>
  <c r="I546" i="4" s="1"/>
  <c r="AD545" i="4"/>
  <c r="AE545" i="4" s="1"/>
  <c r="AI545" i="4"/>
  <c r="AJ545" i="4" s="1"/>
  <c r="K546" i="4"/>
  <c r="T545" i="4"/>
  <c r="O547" i="4"/>
  <c r="AL546" i="4" l="1"/>
  <c r="AK546" i="4"/>
  <c r="AH545" i="4"/>
  <c r="D546" i="4" s="1"/>
  <c r="F546" i="4"/>
  <c r="L546" i="4" l="1"/>
  <c r="U546" i="4" s="1"/>
  <c r="V546" i="4" s="1"/>
  <c r="W546" i="4" l="1"/>
  <c r="X546" i="4" s="1"/>
  <c r="Y546" i="4"/>
  <c r="M546" i="4"/>
  <c r="Z546" i="4"/>
  <c r="AA546" i="4" l="1"/>
  <c r="AB546" i="4" s="1"/>
  <c r="N546" i="4"/>
  <c r="Q546" i="4" s="1"/>
  <c r="P546" i="4"/>
  <c r="R546" i="4"/>
  <c r="S546" i="4" l="1"/>
  <c r="G546" i="4"/>
  <c r="H547" i="4"/>
  <c r="AC546" i="4"/>
  <c r="K547" i="4" l="1"/>
  <c r="AI546" i="4"/>
  <c r="AJ546" i="4" s="1"/>
  <c r="AG546" i="4"/>
  <c r="C547" i="4" s="1"/>
  <c r="E547" i="4" s="1"/>
  <c r="F547" i="4" s="1"/>
  <c r="AD546" i="4"/>
  <c r="AE546" i="4" s="1"/>
  <c r="AF546" i="4"/>
  <c r="T546" i="4"/>
  <c r="AH546" i="4" l="1"/>
  <c r="D547" i="4" s="1"/>
  <c r="L547" i="4" s="1"/>
  <c r="U547" i="4" s="1"/>
  <c r="V547" i="4" s="1"/>
  <c r="AK547" i="4"/>
  <c r="AL547" i="4"/>
  <c r="B547" i="4"/>
  <c r="O548" i="4"/>
  <c r="Y547" i="4" l="1"/>
  <c r="M547" i="4"/>
  <c r="P547" i="4"/>
  <c r="N547" i="4"/>
  <c r="I547" i="4"/>
  <c r="W547" i="4"/>
  <c r="X547" i="4" s="1"/>
  <c r="Z547" i="4"/>
  <c r="R547" i="4"/>
  <c r="AA547" i="4" l="1"/>
  <c r="AB547" i="4" s="1"/>
  <c r="Q547" i="4"/>
  <c r="S547" i="4" s="1"/>
  <c r="G547" i="4"/>
  <c r="H548" i="4"/>
  <c r="AC547" i="4"/>
  <c r="K548" i="4" l="1"/>
  <c r="AD547" i="4"/>
  <c r="AE547" i="4" s="1"/>
  <c r="AG547" i="4"/>
  <c r="C548" i="4" s="1"/>
  <c r="E548" i="4" s="1"/>
  <c r="AI547" i="4"/>
  <c r="AJ547" i="4" s="1"/>
  <c r="AF547" i="4"/>
  <c r="T547" i="4"/>
  <c r="AH547" i="4" l="1"/>
  <c r="D548" i="4" s="1"/>
  <c r="L548" i="4" s="1"/>
  <c r="U548" i="4" s="1"/>
  <c r="V548" i="4" s="1"/>
  <c r="Y548" i="4" s="1"/>
  <c r="B548" i="4"/>
  <c r="AK548" i="4"/>
  <c r="AL548" i="4"/>
  <c r="F548" i="4"/>
  <c r="Z548" i="4"/>
  <c r="O549" i="4"/>
  <c r="M548" i="4" l="1"/>
  <c r="W548" i="4"/>
  <c r="X548" i="4" s="1"/>
  <c r="AA548" i="4" s="1"/>
  <c r="AB548" i="4" s="1"/>
  <c r="I548" i="4"/>
  <c r="P548" i="4"/>
  <c r="N548" i="4"/>
  <c r="R548" i="4"/>
  <c r="Q548" i="4" l="1"/>
  <c r="S548" i="4" s="1"/>
  <c r="T548" i="4" s="1"/>
  <c r="G548" i="4"/>
  <c r="AC548" i="4"/>
  <c r="H549" i="4"/>
  <c r="K549" i="4" l="1"/>
  <c r="AI548" i="4"/>
  <c r="AJ548" i="4" s="1"/>
  <c r="AD548" i="4"/>
  <c r="AE548" i="4" s="1"/>
  <c r="AG548" i="4"/>
  <c r="C549" i="4" s="1"/>
  <c r="E549" i="4" s="1"/>
  <c r="AF548" i="4"/>
  <c r="B549" i="4" s="1"/>
  <c r="O550" i="4"/>
  <c r="AK549" i="4" l="1"/>
  <c r="I549" i="4"/>
  <c r="AL549" i="4"/>
  <c r="AH548" i="4"/>
  <c r="D549" i="4" s="1"/>
  <c r="F549" i="4" l="1"/>
  <c r="L549" i="4"/>
  <c r="U549" i="4" s="1"/>
  <c r="V549" i="4" s="1"/>
  <c r="M549" i="4" l="1"/>
  <c r="P549" i="4" s="1"/>
  <c r="N549" i="4"/>
  <c r="Y549" i="4"/>
  <c r="W549" i="4"/>
  <c r="X549" i="4" s="1"/>
  <c r="R549" i="4"/>
  <c r="Z549" i="4"/>
  <c r="AA549" i="4" l="1"/>
  <c r="AB549" i="4" s="1"/>
  <c r="G549" i="4"/>
  <c r="Q549" i="4"/>
  <c r="S549" i="4" s="1"/>
  <c r="AC549" i="4"/>
  <c r="H550" i="4"/>
  <c r="AD549" i="4" l="1"/>
  <c r="AE549" i="4" s="1"/>
  <c r="AI549" i="4"/>
  <c r="AJ549" i="4" s="1"/>
  <c r="AF549" i="4"/>
  <c r="B550" i="4" s="1"/>
  <c r="AG549" i="4"/>
  <c r="C550" i="4" s="1"/>
  <c r="E550" i="4" s="1"/>
  <c r="K550" i="4"/>
  <c r="T549" i="4"/>
  <c r="O551" i="4"/>
  <c r="I550" i="4" l="1"/>
  <c r="AK550" i="4"/>
  <c r="AL550" i="4"/>
  <c r="AH549" i="4"/>
  <c r="D550" i="4" s="1"/>
  <c r="L550" i="4" s="1"/>
  <c r="U550" i="4" s="1"/>
  <c r="V550" i="4" s="1"/>
  <c r="W550" i="4" s="1"/>
  <c r="F550" i="4"/>
  <c r="M550" i="4" l="1"/>
  <c r="N550" i="4" s="1"/>
  <c r="Y550" i="4"/>
  <c r="X550" i="4"/>
  <c r="Z550" i="4"/>
  <c r="P550" i="4" l="1"/>
  <c r="AA550" i="4"/>
  <c r="AB550" i="4" s="1"/>
  <c r="Q550" i="4"/>
  <c r="G550" i="4"/>
  <c r="R550" i="4"/>
  <c r="S550" i="4" l="1"/>
  <c r="H551" i="4"/>
  <c r="AC550" i="4"/>
  <c r="AD550" i="4" l="1"/>
  <c r="AE550" i="4" s="1"/>
  <c r="AG550" i="4"/>
  <c r="C551" i="4" s="1"/>
  <c r="E551" i="4" s="1"/>
  <c r="AI550" i="4"/>
  <c r="AJ550" i="4" s="1"/>
  <c r="AF550" i="4"/>
  <c r="AH550" i="4" s="1"/>
  <c r="D551" i="4" s="1"/>
  <c r="L551" i="4" s="1"/>
  <c r="U551" i="4" s="1"/>
  <c r="V551" i="4" s="1"/>
  <c r="K551" i="4"/>
  <c r="T550" i="4"/>
  <c r="B551" i="4" l="1"/>
  <c r="I551" i="4" s="1"/>
  <c r="AK551" i="4"/>
  <c r="AL551" i="4"/>
  <c r="W551" i="4"/>
  <c r="M551" i="4"/>
  <c r="O552" i="4"/>
  <c r="Y551" i="4" l="1"/>
  <c r="F551" i="4"/>
  <c r="X551" i="4" s="1"/>
  <c r="P551" i="4"/>
  <c r="N551" i="4"/>
  <c r="Q551" i="4" s="1"/>
  <c r="Z551" i="4"/>
  <c r="R551" i="4"/>
  <c r="AA551" i="4" l="1"/>
  <c r="AB551" i="4" s="1"/>
  <c r="S551" i="4"/>
  <c r="G551" i="4"/>
  <c r="H552" i="4"/>
  <c r="AC551" i="4"/>
  <c r="K552" i="4" l="1"/>
  <c r="AI551" i="4"/>
  <c r="AJ551" i="4" s="1"/>
  <c r="AD551" i="4"/>
  <c r="AE551" i="4" s="1"/>
  <c r="AG551" i="4"/>
  <c r="C552" i="4" s="1"/>
  <c r="E552" i="4" s="1"/>
  <c r="AF551" i="4"/>
  <c r="T551" i="4"/>
  <c r="AH551" i="4" l="1"/>
  <c r="D552" i="4" s="1"/>
  <c r="L552" i="4" s="1"/>
  <c r="U552" i="4" s="1"/>
  <c r="V552" i="4" s="1"/>
  <c r="AK552" i="4"/>
  <c r="B552" i="4"/>
  <c r="AL552" i="4"/>
  <c r="O553" i="4"/>
  <c r="M552" i="4" l="1"/>
  <c r="W552" i="4"/>
  <c r="P552" i="4"/>
  <c r="N552" i="4"/>
  <c r="I552" i="4"/>
  <c r="Y552" i="4"/>
  <c r="R552" i="4"/>
  <c r="Z552" i="4"/>
  <c r="F552" i="4" l="1"/>
  <c r="Q552" i="4"/>
  <c r="S552" i="4" s="1"/>
  <c r="T552" i="4" s="1"/>
  <c r="H553" i="4"/>
  <c r="K553" i="4" l="1"/>
  <c r="G552" i="4"/>
  <c r="X552" i="4"/>
  <c r="AA552" i="4" s="1"/>
  <c r="AB552" i="4" s="1"/>
  <c r="AC552" i="4"/>
  <c r="AG552" i="4" l="1"/>
  <c r="C553" i="4" s="1"/>
  <c r="E553" i="4" s="1"/>
  <c r="AD552" i="4"/>
  <c r="AE552" i="4" s="1"/>
  <c r="AI552" i="4"/>
  <c r="AF552" i="4"/>
  <c r="AH552" i="4" l="1"/>
  <c r="D553" i="4" s="1"/>
  <c r="B553" i="4"/>
  <c r="AJ552" i="4"/>
  <c r="AL553" i="4"/>
  <c r="AK553" i="4"/>
  <c r="O554" i="4"/>
  <c r="L553" i="4" l="1"/>
  <c r="U553" i="4" s="1"/>
  <c r="V553" i="4" s="1"/>
  <c r="I553" i="4"/>
  <c r="M553" i="4" l="1"/>
  <c r="F553" i="4"/>
  <c r="P553" i="4"/>
  <c r="Q553" i="4"/>
  <c r="N553" i="4"/>
  <c r="Y553" i="4"/>
  <c r="W553" i="4"/>
  <c r="X553" i="4" s="1"/>
  <c r="Z553" i="4"/>
  <c r="R553" i="4"/>
  <c r="G553" i="4" l="1"/>
  <c r="S553" i="4"/>
  <c r="T553" i="4" s="1"/>
  <c r="AA553" i="4"/>
  <c r="AB553" i="4" s="1"/>
  <c r="H554" i="4"/>
  <c r="AC553" i="4"/>
  <c r="AD553" i="4" l="1"/>
  <c r="AE553" i="4" s="1"/>
  <c r="AI553" i="4"/>
  <c r="AJ553" i="4" s="1"/>
  <c r="AG553" i="4"/>
  <c r="C554" i="4" s="1"/>
  <c r="E554" i="4" s="1"/>
  <c r="AF553" i="4"/>
  <c r="B554" i="4" s="1"/>
  <c r="K554" i="4"/>
  <c r="O555" i="4"/>
  <c r="I554" i="4" l="1"/>
  <c r="AK554" i="4"/>
  <c r="AL554" i="4"/>
  <c r="F554" i="4"/>
  <c r="AH553" i="4"/>
  <c r="D554" i="4" s="1"/>
  <c r="L554" i="4" l="1"/>
  <c r="U554" i="4" s="1"/>
  <c r="V554" i="4" s="1"/>
  <c r="M554" i="4" l="1"/>
  <c r="P554" i="4"/>
  <c r="N554" i="4"/>
  <c r="Q554" i="4" s="1"/>
  <c r="W554" i="4"/>
  <c r="X554" i="4" s="1"/>
  <c r="Y554" i="4"/>
  <c r="R554" i="4"/>
  <c r="Z554" i="4"/>
  <c r="S554" i="4" l="1"/>
  <c r="T554" i="4" s="1"/>
  <c r="AA554" i="4"/>
  <c r="AB554" i="4" s="1"/>
  <c r="G554" i="4"/>
  <c r="H555" i="4"/>
  <c r="AC554" i="4"/>
  <c r="AD554" i="4" l="1"/>
  <c r="AE554" i="4" s="1"/>
  <c r="AI554" i="4"/>
  <c r="AJ554" i="4" s="1"/>
  <c r="AG554" i="4"/>
  <c r="C555" i="4" s="1"/>
  <c r="E555" i="4" s="1"/>
  <c r="AF554" i="4"/>
  <c r="B555" i="4" s="1"/>
  <c r="K555" i="4"/>
  <c r="O556" i="4"/>
  <c r="AK555" i="4" l="1"/>
  <c r="AL555" i="4"/>
  <c r="AH554" i="4"/>
  <c r="D555" i="4" s="1"/>
  <c r="I555" i="4"/>
  <c r="L555" i="4" l="1"/>
  <c r="U555" i="4" s="1"/>
  <c r="V555" i="4" s="1"/>
  <c r="W555" i="4" s="1"/>
  <c r="F555" i="4"/>
  <c r="X555" i="4" l="1"/>
  <c r="Y555" i="4"/>
  <c r="M555" i="4"/>
  <c r="Z555" i="4"/>
  <c r="AA555" i="4" l="1"/>
  <c r="AB555" i="4" s="1"/>
  <c r="P555" i="4"/>
  <c r="N555" i="4"/>
  <c r="Q555" i="4" s="1"/>
  <c r="R555" i="4"/>
  <c r="S555" i="4" l="1"/>
  <c r="G555" i="4"/>
  <c r="H556" i="4"/>
  <c r="AC555" i="4"/>
  <c r="K556" i="4" l="1"/>
  <c r="AF555" i="4"/>
  <c r="AH555" i="4" s="1"/>
  <c r="D556" i="4" s="1"/>
  <c r="AI555" i="4"/>
  <c r="AJ555" i="4" s="1"/>
  <c r="AD555" i="4"/>
  <c r="AE555" i="4" s="1"/>
  <c r="AG555" i="4"/>
  <c r="C556" i="4" s="1"/>
  <c r="E556" i="4" s="1"/>
  <c r="T555" i="4"/>
  <c r="AK556" i="4" l="1"/>
  <c r="AL556" i="4"/>
  <c r="L556" i="4"/>
  <c r="U556" i="4" s="1"/>
  <c r="V556" i="4" s="1"/>
  <c r="B556" i="4"/>
  <c r="O557" i="4"/>
  <c r="W556" i="4" l="1"/>
  <c r="Y556" i="4"/>
  <c r="I556" i="4"/>
  <c r="M556" i="4"/>
  <c r="Z556" i="4"/>
  <c r="F556" i="4" l="1"/>
  <c r="N556" i="4"/>
  <c r="P556" i="4"/>
  <c r="R556" i="4"/>
  <c r="X556" i="4" l="1"/>
  <c r="AA556" i="4" s="1"/>
  <c r="AB556" i="4" s="1"/>
  <c r="G556" i="4"/>
  <c r="Q556" i="4"/>
  <c r="S556" i="4" s="1"/>
  <c r="H557" i="4"/>
  <c r="AC556" i="4"/>
  <c r="K557" i="4" l="1"/>
  <c r="AI556" i="4"/>
  <c r="AJ556" i="4" s="1"/>
  <c r="AF556" i="4"/>
  <c r="AD556" i="4"/>
  <c r="AE556" i="4" s="1"/>
  <c r="AG556" i="4"/>
  <c r="C557" i="4" s="1"/>
  <c r="E557" i="4" s="1"/>
  <c r="T556" i="4"/>
  <c r="AK557" i="4" l="1"/>
  <c r="AL557" i="4"/>
  <c r="AH556" i="4"/>
  <c r="D557" i="4" s="1"/>
  <c r="L557" i="4" s="1"/>
  <c r="U557" i="4" s="1"/>
  <c r="V557" i="4" s="1"/>
  <c r="B557" i="4"/>
  <c r="O558" i="4"/>
  <c r="M557" i="4" l="1"/>
  <c r="N557" i="4" s="1"/>
  <c r="Y557" i="4"/>
  <c r="W557" i="4"/>
  <c r="I557" i="4"/>
  <c r="P557" i="4"/>
  <c r="Z557" i="4"/>
  <c r="R557" i="4"/>
  <c r="F557" i="4" l="1"/>
  <c r="G557" i="4" s="1"/>
  <c r="Q557" i="4"/>
  <c r="S557" i="4" s="1"/>
  <c r="H558" i="4"/>
  <c r="X557" i="4" l="1"/>
  <c r="AA557" i="4" s="1"/>
  <c r="AB557" i="4" s="1"/>
  <c r="K558" i="4"/>
  <c r="T557" i="4"/>
  <c r="AC557" i="4"/>
  <c r="AD557" i="4" l="1"/>
  <c r="AE557" i="4" s="1"/>
  <c r="AG557" i="4"/>
  <c r="C558" i="4" s="1"/>
  <c r="E558" i="4" s="1"/>
  <c r="AI557" i="4"/>
  <c r="AJ557" i="4" s="1"/>
  <c r="AF557" i="4"/>
  <c r="AH557" i="4" s="1"/>
  <c r="D558" i="4" s="1"/>
  <c r="AL558" i="4" l="1"/>
  <c r="AK558" i="4"/>
  <c r="L558" i="4"/>
  <c r="U558" i="4" s="1"/>
  <c r="V558" i="4" s="1"/>
  <c r="Y558" i="4" s="1"/>
  <c r="B558" i="4"/>
  <c r="F558" i="4"/>
  <c r="O559" i="4"/>
  <c r="Z558" i="4"/>
  <c r="M558" i="4" l="1"/>
  <c r="N558" i="4" s="1"/>
  <c r="P558" i="4"/>
  <c r="I558" i="4"/>
  <c r="W558" i="4"/>
  <c r="X558" i="4" s="1"/>
  <c r="AA558" i="4" s="1"/>
  <c r="AB558" i="4" s="1"/>
  <c r="G558" i="4"/>
  <c r="Q558" i="4"/>
  <c r="R558" i="4"/>
  <c r="S558" i="4" l="1"/>
  <c r="T558" i="4"/>
  <c r="AC558" i="4"/>
  <c r="H559" i="4"/>
  <c r="K559" i="4" l="1"/>
  <c r="AI558" i="4"/>
  <c r="AJ558" i="4" s="1"/>
  <c r="AG558" i="4"/>
  <c r="C559" i="4" s="1"/>
  <c r="E559" i="4" s="1"/>
  <c r="AD558" i="4"/>
  <c r="AE558" i="4" s="1"/>
  <c r="AF558" i="4"/>
  <c r="B559" i="4" s="1"/>
  <c r="AK559" i="4"/>
  <c r="O560" i="4"/>
  <c r="AH558" i="4" l="1"/>
  <c r="D559" i="4" s="1"/>
  <c r="L559" i="4" s="1"/>
  <c r="U559" i="4" s="1"/>
  <c r="V559" i="4" s="1"/>
  <c r="W559" i="4" s="1"/>
  <c r="AL559" i="4"/>
  <c r="I559" i="4"/>
  <c r="M559" i="4"/>
  <c r="P559" i="4" s="1"/>
  <c r="F559" i="4"/>
  <c r="X559" i="4" s="1"/>
  <c r="Y559" i="4"/>
  <c r="Z559" i="4"/>
  <c r="R559" i="4"/>
  <c r="N559" i="4" l="1"/>
  <c r="G559" i="4"/>
  <c r="AA559" i="4"/>
  <c r="AB559" i="4" s="1"/>
  <c r="Q559" i="4"/>
  <c r="S559" i="4" s="1"/>
  <c r="H560" i="4"/>
  <c r="AC559" i="4"/>
  <c r="K560" i="4" l="1"/>
  <c r="AI559" i="4"/>
  <c r="AJ559" i="4" s="1"/>
  <c r="AD559" i="4"/>
  <c r="AE559" i="4" s="1"/>
  <c r="AG559" i="4"/>
  <c r="C560" i="4" s="1"/>
  <c r="E560" i="4" s="1"/>
  <c r="AF559" i="4"/>
  <c r="T559" i="4"/>
  <c r="B560" i="4" l="1"/>
  <c r="AH559" i="4"/>
  <c r="D560" i="4" s="1"/>
  <c r="AL560" i="4"/>
  <c r="AK560" i="4"/>
  <c r="O561" i="4"/>
  <c r="I560" i="4" l="1"/>
  <c r="L560" i="4"/>
  <c r="U560" i="4" s="1"/>
  <c r="V560" i="4" s="1"/>
  <c r="M560" i="4"/>
  <c r="F560" i="4" l="1"/>
  <c r="P560" i="4"/>
  <c r="N560" i="4"/>
  <c r="Q560" i="4" s="1"/>
  <c r="Y560" i="4"/>
  <c r="W560" i="4"/>
  <c r="X560" i="4" s="1"/>
  <c r="R560" i="4"/>
  <c r="Z560" i="4"/>
  <c r="S560" i="4" l="1"/>
  <c r="G560" i="4"/>
  <c r="AA560" i="4"/>
  <c r="AB560" i="4" s="1"/>
  <c r="H561" i="4"/>
  <c r="AC560" i="4"/>
  <c r="K561" i="4" l="1"/>
  <c r="AI560" i="4"/>
  <c r="AJ560" i="4" s="1"/>
  <c r="AD560" i="4"/>
  <c r="AE560" i="4" s="1"/>
  <c r="AG560" i="4"/>
  <c r="C561" i="4" s="1"/>
  <c r="E561" i="4" s="1"/>
  <c r="AF560" i="4"/>
  <c r="T560" i="4"/>
  <c r="AH560" i="4" l="1"/>
  <c r="D561" i="4" s="1"/>
  <c r="AL561" i="4"/>
  <c r="AK561" i="4"/>
  <c r="B561" i="4"/>
  <c r="O562" i="4"/>
  <c r="L561" i="4" l="1"/>
  <c r="U561" i="4" s="1"/>
  <c r="V561" i="4" s="1"/>
  <c r="I561" i="4"/>
  <c r="F561" i="4" l="1"/>
  <c r="W561" i="4"/>
  <c r="Y561" i="4"/>
  <c r="M561" i="4"/>
  <c r="Z561" i="4"/>
  <c r="X561" i="4" l="1"/>
  <c r="AA561" i="4" s="1"/>
  <c r="AB561" i="4" s="1"/>
  <c r="P561" i="4"/>
  <c r="N561" i="4"/>
  <c r="G561" i="4" s="1"/>
  <c r="R561" i="4"/>
  <c r="Q561" i="4" l="1"/>
  <c r="S561" i="4" s="1"/>
  <c r="T561" i="4" s="1"/>
  <c r="H562" i="4"/>
  <c r="AC561" i="4"/>
  <c r="K562" i="4" l="1"/>
  <c r="AI561" i="4"/>
  <c r="AJ561" i="4" s="1"/>
  <c r="AD561" i="4"/>
  <c r="AE561" i="4" s="1"/>
  <c r="AG561" i="4"/>
  <c r="C562" i="4" s="1"/>
  <c r="E562" i="4" s="1"/>
  <c r="AF561" i="4"/>
  <c r="B562" i="4" s="1"/>
  <c r="O563" i="4"/>
  <c r="I562" i="4" l="1"/>
  <c r="AL562" i="4"/>
  <c r="AH561" i="4"/>
  <c r="D562" i="4" s="1"/>
  <c r="AK562" i="4"/>
  <c r="F562" i="4" l="1"/>
  <c r="L562" i="4"/>
  <c r="U562" i="4" s="1"/>
  <c r="V562" i="4" s="1"/>
  <c r="M562" i="4" l="1"/>
  <c r="N562" i="4" s="1"/>
  <c r="G562" i="4" s="1"/>
  <c r="W562" i="4"/>
  <c r="X562" i="4" s="1"/>
  <c r="Y562" i="4"/>
  <c r="Z562" i="4"/>
  <c r="P562" i="4" l="1"/>
  <c r="AA562" i="4"/>
  <c r="AB562" i="4" s="1"/>
  <c r="Q562" i="4"/>
  <c r="R562" i="4"/>
  <c r="S562" i="4" l="1"/>
  <c r="T562" i="4" s="1"/>
  <c r="H563" i="4"/>
  <c r="AC562" i="4"/>
  <c r="AD562" i="4" l="1"/>
  <c r="AE562" i="4" s="1"/>
  <c r="AG562" i="4"/>
  <c r="C563" i="4" s="1"/>
  <c r="E563" i="4" s="1"/>
  <c r="F563" i="4" s="1"/>
  <c r="AF562" i="4"/>
  <c r="B563" i="4" s="1"/>
  <c r="I563" i="4" s="1"/>
  <c r="AI562" i="4"/>
  <c r="AJ562" i="4" s="1"/>
  <c r="K563" i="4"/>
  <c r="O564" i="4"/>
  <c r="AH562" i="4" l="1"/>
  <c r="D563" i="4" s="1"/>
  <c r="AK563" i="4"/>
  <c r="AL563" i="4"/>
  <c r="L563" i="4"/>
  <c r="U563" i="4" s="1"/>
  <c r="V563" i="4" s="1"/>
  <c r="M563" i="4" l="1"/>
  <c r="N563" i="4" s="1"/>
  <c r="P563" i="4"/>
  <c r="W563" i="4"/>
  <c r="X563" i="4" s="1"/>
  <c r="Y563" i="4"/>
  <c r="R563" i="4"/>
  <c r="Z563" i="4"/>
  <c r="AA563" i="4" l="1"/>
  <c r="AB563" i="4" s="1"/>
  <c r="G563" i="4"/>
  <c r="Q563" i="4"/>
  <c r="S563" i="4" s="1"/>
  <c r="AC563" i="4"/>
  <c r="H564" i="4"/>
  <c r="AF563" i="4" l="1"/>
  <c r="B564" i="4" s="1"/>
  <c r="AI563" i="4"/>
  <c r="AJ563" i="4" s="1"/>
  <c r="AD563" i="4"/>
  <c r="AE563" i="4" s="1"/>
  <c r="AG563" i="4"/>
  <c r="C564" i="4" s="1"/>
  <c r="E564" i="4" s="1"/>
  <c r="K564" i="4"/>
  <c r="T563" i="4"/>
  <c r="O565" i="4"/>
  <c r="AL564" i="4" l="1"/>
  <c r="I564" i="4"/>
  <c r="AK564" i="4"/>
  <c r="AH563" i="4"/>
  <c r="D564" i="4" s="1"/>
  <c r="L564" i="4" s="1"/>
  <c r="U564" i="4" s="1"/>
  <c r="V564" i="4" s="1"/>
  <c r="Y564" i="4" s="1"/>
  <c r="F564" i="4"/>
  <c r="Z564" i="4"/>
  <c r="M564" i="4" l="1"/>
  <c r="P564" i="4" s="1"/>
  <c r="W564" i="4"/>
  <c r="X564" i="4" s="1"/>
  <c r="AA564" i="4" s="1"/>
  <c r="AB564" i="4" s="1"/>
  <c r="N564" i="4"/>
  <c r="R564" i="4"/>
  <c r="G564" i="4" l="1"/>
  <c r="Q564" i="4"/>
  <c r="S564" i="4" s="1"/>
  <c r="H565" i="4"/>
  <c r="AC564" i="4"/>
  <c r="K565" i="4" l="1"/>
  <c r="AD564" i="4"/>
  <c r="AE564" i="4" s="1"/>
  <c r="AI564" i="4"/>
  <c r="AJ564" i="4" s="1"/>
  <c r="AG564" i="4"/>
  <c r="C565" i="4" s="1"/>
  <c r="E565" i="4" s="1"/>
  <c r="AF564" i="4"/>
  <c r="T564" i="4"/>
  <c r="B565" i="4" l="1"/>
  <c r="AH564" i="4"/>
  <c r="D565" i="4" s="1"/>
  <c r="AK565" i="4"/>
  <c r="AL565" i="4"/>
  <c r="O566" i="4"/>
  <c r="L565" i="4" l="1"/>
  <c r="U565" i="4" s="1"/>
  <c r="V565" i="4" s="1"/>
  <c r="I565" i="4"/>
  <c r="M565" i="4" l="1"/>
  <c r="F565" i="4"/>
  <c r="P565" i="4"/>
  <c r="N565" i="4"/>
  <c r="Q565" i="4" s="1"/>
  <c r="W565" i="4"/>
  <c r="Y565" i="4"/>
  <c r="R565" i="4"/>
  <c r="Z565" i="4"/>
  <c r="X565" i="4" l="1"/>
  <c r="G565" i="4"/>
  <c r="AA565" i="4"/>
  <c r="AB565" i="4" s="1"/>
  <c r="S565" i="4"/>
  <c r="AC565" i="4"/>
  <c r="H566" i="4"/>
  <c r="K566" i="4" l="1"/>
  <c r="AI565" i="4"/>
  <c r="AJ565" i="4" s="1"/>
  <c r="AD565" i="4"/>
  <c r="AE565" i="4" s="1"/>
  <c r="AG565" i="4"/>
  <c r="C566" i="4" s="1"/>
  <c r="E566" i="4" s="1"/>
  <c r="AF565" i="4"/>
  <c r="T565" i="4"/>
  <c r="AK566" i="4" l="1"/>
  <c r="AH565" i="4"/>
  <c r="D566" i="4" s="1"/>
  <c r="AL566" i="4"/>
  <c r="B566" i="4"/>
  <c r="O567" i="4"/>
  <c r="I566" i="4" l="1"/>
  <c r="L566" i="4"/>
  <c r="U566" i="4" s="1"/>
  <c r="V566" i="4" s="1"/>
  <c r="M566" i="4" l="1"/>
  <c r="N566" i="4" s="1"/>
  <c r="F566" i="4"/>
  <c r="W566" i="4"/>
  <c r="Y566" i="4"/>
  <c r="P566" i="4"/>
  <c r="R566" i="4"/>
  <c r="Z566" i="4"/>
  <c r="Q566" i="4" l="1"/>
  <c r="S566" i="4" s="1"/>
  <c r="T566" i="4" s="1"/>
  <c r="G566" i="4"/>
  <c r="X566" i="4"/>
  <c r="AA566" i="4" s="1"/>
  <c r="AB566" i="4" s="1"/>
  <c r="AC566" i="4"/>
  <c r="H567" i="4"/>
  <c r="AD566" i="4" l="1"/>
  <c r="AE566" i="4" s="1"/>
  <c r="AI566" i="4"/>
  <c r="AJ566" i="4" s="1"/>
  <c r="AG566" i="4"/>
  <c r="C567" i="4" s="1"/>
  <c r="E567" i="4" s="1"/>
  <c r="AF566" i="4"/>
  <c r="K567" i="4"/>
  <c r="AK567" i="4"/>
  <c r="AL567" i="4" l="1"/>
  <c r="AH566" i="4"/>
  <c r="D567" i="4" s="1"/>
  <c r="B567" i="4"/>
  <c r="O568" i="4"/>
  <c r="L567" i="4" l="1"/>
  <c r="U567" i="4" s="1"/>
  <c r="V567" i="4" s="1"/>
  <c r="W567" i="4" s="1"/>
  <c r="I567" i="4"/>
  <c r="Y567" i="4"/>
  <c r="Z567" i="4"/>
  <c r="M567" i="4" l="1"/>
  <c r="F567" i="4"/>
  <c r="N567" i="4" l="1"/>
  <c r="Q567" i="4" s="1"/>
  <c r="P567" i="4"/>
  <c r="X567" i="4"/>
  <c r="AA567" i="4" s="1"/>
  <c r="AB567" i="4" s="1"/>
  <c r="R567" i="4"/>
  <c r="G567" i="4" l="1"/>
  <c r="S567" i="4"/>
  <c r="H568" i="4"/>
  <c r="AC567" i="4"/>
  <c r="K568" i="4" l="1"/>
  <c r="AF567" i="4"/>
  <c r="B568" i="4" s="1"/>
  <c r="AD567" i="4"/>
  <c r="AE567" i="4" s="1"/>
  <c r="AG567" i="4"/>
  <c r="C568" i="4" s="1"/>
  <c r="E568" i="4" s="1"/>
  <c r="AI567" i="4"/>
  <c r="AK568" i="4" s="1"/>
  <c r="T567" i="4"/>
  <c r="AL568" i="4"/>
  <c r="O569" i="4"/>
  <c r="AJ567" i="4" l="1"/>
  <c r="AH567" i="4"/>
  <c r="D568" i="4" s="1"/>
  <c r="L568" i="4" s="1"/>
  <c r="U568" i="4" s="1"/>
  <c r="V568" i="4" s="1"/>
  <c r="I568" i="4"/>
  <c r="F568" i="4" l="1"/>
  <c r="Y568" i="4"/>
  <c r="W568" i="4"/>
  <c r="M568" i="4"/>
  <c r="Z568" i="4"/>
  <c r="X568" i="4" l="1"/>
  <c r="AA568" i="4" s="1"/>
  <c r="AB568" i="4" s="1"/>
  <c r="N568" i="4"/>
  <c r="Q568" i="4" s="1"/>
  <c r="P568" i="4"/>
  <c r="R568" i="4"/>
  <c r="S568" i="4" l="1"/>
  <c r="G568" i="4"/>
  <c r="H569" i="4"/>
  <c r="AC568" i="4"/>
  <c r="K569" i="4" l="1"/>
  <c r="AI568" i="4"/>
  <c r="AJ568" i="4" s="1"/>
  <c r="AD568" i="4"/>
  <c r="AE568" i="4" s="1"/>
  <c r="AG568" i="4"/>
  <c r="C569" i="4" s="1"/>
  <c r="E569" i="4" s="1"/>
  <c r="AF568" i="4"/>
  <c r="T568" i="4"/>
  <c r="AH568" i="4" l="1"/>
  <c r="D569" i="4" s="1"/>
  <c r="L569" i="4" s="1"/>
  <c r="U569" i="4" s="1"/>
  <c r="V569" i="4" s="1"/>
  <c r="AL569" i="4"/>
  <c r="B569" i="4"/>
  <c r="AK569" i="4"/>
  <c r="O570" i="4"/>
  <c r="W569" i="4" l="1"/>
  <c r="M569" i="4"/>
  <c r="N569" i="4" s="1"/>
  <c r="Y569" i="4"/>
  <c r="I569" i="4"/>
  <c r="Z569" i="4"/>
  <c r="P569" i="4" l="1"/>
  <c r="F569" i="4"/>
  <c r="Q569" i="4"/>
  <c r="R569" i="4"/>
  <c r="S569" i="4" l="1"/>
  <c r="G569" i="4"/>
  <c r="X569" i="4"/>
  <c r="AA569" i="4" s="1"/>
  <c r="AB569" i="4" s="1"/>
  <c r="AC569" i="4"/>
  <c r="H570" i="4"/>
  <c r="K570" i="4" l="1"/>
  <c r="T569" i="4"/>
  <c r="AD569" i="4"/>
  <c r="AE569" i="4" s="1"/>
  <c r="AI569" i="4"/>
  <c r="AG569" i="4"/>
  <c r="C570" i="4" s="1"/>
  <c r="E570" i="4" s="1"/>
  <c r="AF569" i="4"/>
  <c r="AH569" i="4" l="1"/>
  <c r="D570" i="4" s="1"/>
  <c r="B570" i="4"/>
  <c r="AJ569" i="4"/>
  <c r="AL570" i="4"/>
  <c r="AK570" i="4"/>
  <c r="O571" i="4"/>
  <c r="I570" i="4" l="1"/>
  <c r="L570" i="4"/>
  <c r="U570" i="4" s="1"/>
  <c r="V570" i="4" s="1"/>
  <c r="F570" i="4" l="1"/>
  <c r="M570" i="4"/>
  <c r="W570" i="4"/>
  <c r="Y570" i="4"/>
  <c r="Z570" i="4"/>
  <c r="X570" i="4" l="1"/>
  <c r="AA570" i="4" s="1"/>
  <c r="AB570" i="4" s="1"/>
  <c r="P570" i="4"/>
  <c r="N570" i="4"/>
  <c r="R570" i="4"/>
  <c r="Q570" i="4" l="1"/>
  <c r="S570" i="4" s="1"/>
  <c r="T570" i="4" s="1"/>
  <c r="G570" i="4"/>
  <c r="H571" i="4"/>
  <c r="AC570" i="4"/>
  <c r="K571" i="4" l="1"/>
  <c r="AI570" i="4"/>
  <c r="AJ570" i="4" s="1"/>
  <c r="AD570" i="4"/>
  <c r="AE570" i="4" s="1"/>
  <c r="AG570" i="4"/>
  <c r="C571" i="4" s="1"/>
  <c r="E571" i="4" s="1"/>
  <c r="AF570" i="4"/>
  <c r="B571" i="4" s="1"/>
  <c r="O572" i="4"/>
  <c r="I571" i="4" l="1"/>
  <c r="AL571" i="4"/>
  <c r="AK571" i="4"/>
  <c r="AH570" i="4"/>
  <c r="D571" i="4" s="1"/>
  <c r="F571" i="4" l="1"/>
  <c r="L571" i="4"/>
  <c r="U571" i="4" s="1"/>
  <c r="V571" i="4" s="1"/>
  <c r="M571" i="4" l="1"/>
  <c r="P571" i="4" s="1"/>
  <c r="N571" i="4"/>
  <c r="G571" i="4" s="1"/>
  <c r="W571" i="4"/>
  <c r="X571" i="4" s="1"/>
  <c r="Y571" i="4"/>
  <c r="R571" i="4"/>
  <c r="Z571" i="4"/>
  <c r="Q571" i="4" l="1"/>
  <c r="S571" i="4" s="1"/>
  <c r="AA571" i="4"/>
  <c r="AB571" i="4" s="1"/>
  <c r="AC571" i="4"/>
  <c r="H572" i="4"/>
  <c r="AI571" i="4" l="1"/>
  <c r="AJ571" i="4" s="1"/>
  <c r="AF571" i="4"/>
  <c r="B572" i="4" s="1"/>
  <c r="AD571" i="4"/>
  <c r="AE571" i="4" s="1"/>
  <c r="AG571" i="4"/>
  <c r="C572" i="4" s="1"/>
  <c r="E572" i="4" s="1"/>
  <c r="K572" i="4"/>
  <c r="T571" i="4"/>
  <c r="O573" i="4"/>
  <c r="AL572" i="4" l="1"/>
  <c r="AH571" i="4"/>
  <c r="D572" i="4" s="1"/>
  <c r="AK572" i="4"/>
  <c r="I572" i="4"/>
  <c r="L572" i="4" l="1"/>
  <c r="U572" i="4" s="1"/>
  <c r="V572" i="4" s="1"/>
  <c r="F572" i="4"/>
  <c r="M572" i="4" l="1"/>
  <c r="N572" i="4" s="1"/>
  <c r="G572" i="4" s="1"/>
  <c r="W572" i="4"/>
  <c r="X572" i="4" s="1"/>
  <c r="Y572" i="4"/>
  <c r="Z572" i="4"/>
  <c r="P572" i="4" l="1"/>
  <c r="Q572" i="4"/>
  <c r="AA572" i="4"/>
  <c r="AB572" i="4" s="1"/>
  <c r="R572" i="4"/>
  <c r="S572" i="4" l="1"/>
  <c r="AC572" i="4"/>
  <c r="H573" i="4"/>
  <c r="K573" i="4" l="1"/>
  <c r="AF572" i="4"/>
  <c r="AH572" i="4" s="1"/>
  <c r="D573" i="4" s="1"/>
  <c r="AD572" i="4"/>
  <c r="AE572" i="4" s="1"/>
  <c r="AI572" i="4"/>
  <c r="AK573" i="4" s="1"/>
  <c r="AG572" i="4"/>
  <c r="C573" i="4" s="1"/>
  <c r="E573" i="4" s="1"/>
  <c r="T572" i="4"/>
  <c r="L573" i="4" l="1"/>
  <c r="U573" i="4" s="1"/>
  <c r="V573" i="4" s="1"/>
  <c r="AJ572" i="4"/>
  <c r="AL573" i="4"/>
  <c r="B573" i="4"/>
  <c r="M573" i="4"/>
  <c r="F573" i="4"/>
  <c r="Y573" i="4"/>
  <c r="W573" i="4"/>
  <c r="O574" i="4"/>
  <c r="Z573" i="4"/>
  <c r="N573" i="4" l="1"/>
  <c r="Q573" i="4" s="1"/>
  <c r="I573" i="4"/>
  <c r="P573" i="4"/>
  <c r="G573" i="4"/>
  <c r="X573" i="4"/>
  <c r="AA573" i="4" s="1"/>
  <c r="AB573" i="4" s="1"/>
  <c r="R573" i="4"/>
  <c r="S573" i="4" l="1"/>
  <c r="AC573" i="4"/>
  <c r="H574" i="4"/>
  <c r="AF573" i="4" l="1"/>
  <c r="AI573" i="4"/>
  <c r="AJ573" i="4" s="1"/>
  <c r="AD573" i="4"/>
  <c r="AE573" i="4" s="1"/>
  <c r="AG573" i="4"/>
  <c r="C574" i="4" s="1"/>
  <c r="E574" i="4" s="1"/>
  <c r="K574" i="4"/>
  <c r="T573" i="4"/>
  <c r="AL574" i="4"/>
  <c r="B574" i="4"/>
  <c r="O575" i="4"/>
  <c r="AK574" i="4" l="1"/>
  <c r="AH573" i="4"/>
  <c r="D574" i="4" s="1"/>
  <c r="L574" i="4" s="1"/>
  <c r="U574" i="4" s="1"/>
  <c r="V574" i="4" s="1"/>
  <c r="W574" i="4" s="1"/>
  <c r="I574" i="4"/>
  <c r="Y574" i="4" l="1"/>
  <c r="M574" i="4"/>
  <c r="F574" i="4"/>
  <c r="X574" i="4" s="1"/>
  <c r="Z574" i="4"/>
  <c r="AA574" i="4" l="1"/>
  <c r="AB574" i="4" s="1"/>
  <c r="N574" i="4"/>
  <c r="P574" i="4"/>
  <c r="R574" i="4"/>
  <c r="Q574" i="4" l="1"/>
  <c r="S574" i="4" s="1"/>
  <c r="G574" i="4"/>
  <c r="AC574" i="4"/>
  <c r="H575" i="4"/>
  <c r="K575" i="4" l="1"/>
  <c r="AI574" i="4"/>
  <c r="AJ574" i="4" s="1"/>
  <c r="AG574" i="4"/>
  <c r="C575" i="4" s="1"/>
  <c r="E575" i="4" s="1"/>
  <c r="F575" i="4" s="1"/>
  <c r="AD574" i="4"/>
  <c r="AE574" i="4" s="1"/>
  <c r="AF574" i="4"/>
  <c r="T574" i="4"/>
  <c r="AL575" i="4" l="1"/>
  <c r="AK575" i="4"/>
  <c r="B575" i="4"/>
  <c r="AH574" i="4"/>
  <c r="D575" i="4" s="1"/>
  <c r="L575" i="4" s="1"/>
  <c r="U575" i="4" s="1"/>
  <c r="V575" i="4" s="1"/>
  <c r="Y575" i="4" s="1"/>
  <c r="O576" i="4"/>
  <c r="Z575" i="4"/>
  <c r="M575" i="4" l="1"/>
  <c r="W575" i="4"/>
  <c r="X575" i="4" s="1"/>
  <c r="AA575" i="4" s="1"/>
  <c r="AB575" i="4" s="1"/>
  <c r="I575" i="4"/>
  <c r="N575" i="4" l="1"/>
  <c r="P575" i="4"/>
  <c r="R575" i="4"/>
  <c r="G575" i="4" l="1"/>
  <c r="Q575" i="4"/>
  <c r="S575" i="4" s="1"/>
  <c r="H576" i="4"/>
  <c r="AC575" i="4"/>
  <c r="K576" i="4" l="1"/>
  <c r="AF575" i="4"/>
  <c r="AG575" i="4"/>
  <c r="C576" i="4" s="1"/>
  <c r="E576" i="4" s="1"/>
  <c r="F576" i="4" s="1"/>
  <c r="AD575" i="4"/>
  <c r="AE575" i="4" s="1"/>
  <c r="AI575" i="4"/>
  <c r="AJ575" i="4" s="1"/>
  <c r="T575" i="4"/>
  <c r="AL576" i="4" l="1"/>
  <c r="AK576" i="4"/>
  <c r="B576" i="4"/>
  <c r="AH575" i="4"/>
  <c r="D576" i="4" s="1"/>
  <c r="L576" i="4" s="1"/>
  <c r="U576" i="4" s="1"/>
  <c r="V576" i="4" s="1"/>
  <c r="Y576" i="4" s="1"/>
  <c r="O577" i="4"/>
  <c r="Z576" i="4"/>
  <c r="W576" i="4" l="1"/>
  <c r="X576" i="4" s="1"/>
  <c r="I576" i="4"/>
  <c r="M576" i="4"/>
  <c r="AA576" i="4"/>
  <c r="AB576" i="4" s="1"/>
  <c r="N576" i="4" l="1"/>
  <c r="P576" i="4"/>
  <c r="R576" i="4"/>
  <c r="Q576" i="4" l="1"/>
  <c r="S576" i="4" s="1"/>
  <c r="G576" i="4"/>
  <c r="H577" i="4"/>
  <c r="AC576" i="4"/>
  <c r="K577" i="4" l="1"/>
  <c r="AG576" i="4"/>
  <c r="C577" i="4" s="1"/>
  <c r="E577" i="4" s="1"/>
  <c r="F577" i="4" s="1"/>
  <c r="AF576" i="4"/>
  <c r="AI576" i="4"/>
  <c r="AJ576" i="4" s="1"/>
  <c r="AD576" i="4"/>
  <c r="AE576" i="4" s="1"/>
  <c r="T576" i="4"/>
  <c r="AL577" i="4" l="1"/>
  <c r="AK577" i="4"/>
  <c r="B577" i="4"/>
  <c r="AH576" i="4"/>
  <c r="D577" i="4" s="1"/>
  <c r="L577" i="4" s="1"/>
  <c r="U577" i="4" s="1"/>
  <c r="V577" i="4" s="1"/>
  <c r="Y577" i="4" s="1"/>
  <c r="O578" i="4"/>
  <c r="Z577" i="4"/>
  <c r="W577" i="4" l="1"/>
  <c r="X577" i="4" s="1"/>
  <c r="AA577" i="4" s="1"/>
  <c r="AB577" i="4" s="1"/>
  <c r="M577" i="4"/>
  <c r="P577" i="4" s="1"/>
  <c r="I577" i="4"/>
  <c r="R577" i="4"/>
  <c r="N577" i="4" l="1"/>
  <c r="Q577" i="4" s="1"/>
  <c r="S577" i="4" s="1"/>
  <c r="T577" i="4" s="1"/>
  <c r="H578" i="4"/>
  <c r="AC577" i="4"/>
  <c r="G577" i="4" l="1"/>
  <c r="K578" i="4"/>
  <c r="AD577" i="4"/>
  <c r="AE577" i="4" s="1"/>
  <c r="AI577" i="4"/>
  <c r="AJ577" i="4" s="1"/>
  <c r="AF577" i="4"/>
  <c r="AG577" i="4"/>
  <c r="C578" i="4" s="1"/>
  <c r="E578" i="4" s="1"/>
  <c r="AL578" i="4" l="1"/>
  <c r="B578" i="4"/>
  <c r="AH577" i="4"/>
  <c r="D578" i="4" s="1"/>
  <c r="AK578" i="4"/>
  <c r="O579" i="4"/>
  <c r="L578" i="4" l="1"/>
  <c r="U578" i="4" s="1"/>
  <c r="V578" i="4" s="1"/>
  <c r="I578" i="4"/>
  <c r="M578" i="4" l="1"/>
  <c r="P578" i="4" s="1"/>
  <c r="F578" i="4"/>
  <c r="N578" i="4"/>
  <c r="Y578" i="4"/>
  <c r="W578" i="4"/>
  <c r="Z578" i="4"/>
  <c r="R578" i="4"/>
  <c r="X578" i="4" l="1"/>
  <c r="AA578" i="4" s="1"/>
  <c r="AB578" i="4" s="1"/>
  <c r="Q578" i="4"/>
  <c r="S578" i="4" s="1"/>
  <c r="G578" i="4"/>
  <c r="H579" i="4"/>
  <c r="AC578" i="4"/>
  <c r="K579" i="4" l="1"/>
  <c r="AI578" i="4"/>
  <c r="AJ578" i="4" s="1"/>
  <c r="AD578" i="4"/>
  <c r="AE578" i="4" s="1"/>
  <c r="AG578" i="4"/>
  <c r="C579" i="4" s="1"/>
  <c r="E579" i="4" s="1"/>
  <c r="AF578" i="4"/>
  <c r="T578" i="4"/>
  <c r="AH578" i="4" l="1"/>
  <c r="D579" i="4" s="1"/>
  <c r="L579" i="4" s="1"/>
  <c r="U579" i="4" s="1"/>
  <c r="V579" i="4" s="1"/>
  <c r="AL579" i="4"/>
  <c r="AK579" i="4"/>
  <c r="B579" i="4"/>
  <c r="O580" i="4"/>
  <c r="M579" i="4" l="1"/>
  <c r="P579" i="4"/>
  <c r="N579" i="4"/>
  <c r="I579" i="4"/>
  <c r="Y579" i="4"/>
  <c r="W579" i="4"/>
  <c r="R579" i="4"/>
  <c r="Z579" i="4"/>
  <c r="F579" i="4" l="1"/>
  <c r="G579" i="4" s="1"/>
  <c r="Q579" i="4"/>
  <c r="S579" i="4" s="1"/>
  <c r="T579" i="4" s="1"/>
  <c r="X579" i="4"/>
  <c r="AA579" i="4" s="1"/>
  <c r="AB579" i="4" s="1"/>
  <c r="AC579" i="4"/>
  <c r="H580" i="4"/>
  <c r="AI579" i="4" l="1"/>
  <c r="AJ579" i="4" s="1"/>
  <c r="AD579" i="4"/>
  <c r="AE579" i="4" s="1"/>
  <c r="AG579" i="4"/>
  <c r="C580" i="4" s="1"/>
  <c r="E580" i="4" s="1"/>
  <c r="AF579" i="4"/>
  <c r="K580" i="4"/>
  <c r="AL580" i="4"/>
  <c r="AK580" i="4" l="1"/>
  <c r="B580" i="4"/>
  <c r="AH579" i="4"/>
  <c r="D580" i="4" s="1"/>
  <c r="O581" i="4"/>
  <c r="L580" i="4" l="1"/>
  <c r="U580" i="4" s="1"/>
  <c r="V580" i="4" s="1"/>
  <c r="I580" i="4"/>
  <c r="F580" i="4" l="1"/>
  <c r="W580" i="4"/>
  <c r="Y580" i="4"/>
  <c r="M580" i="4"/>
  <c r="Z580" i="4"/>
  <c r="N580" i="4" l="1"/>
  <c r="G580" i="4" s="1"/>
  <c r="P580" i="4"/>
  <c r="X580" i="4"/>
  <c r="AA580" i="4" s="1"/>
  <c r="AB580" i="4" s="1"/>
  <c r="R580" i="4"/>
  <c r="Q580" i="4" l="1"/>
  <c r="S580" i="4" s="1"/>
  <c r="T580" i="4" s="1"/>
  <c r="H581" i="4"/>
  <c r="AC580" i="4"/>
  <c r="K581" i="4" l="1"/>
  <c r="AG580" i="4"/>
  <c r="C581" i="4" s="1"/>
  <c r="E581" i="4" s="1"/>
  <c r="AD580" i="4"/>
  <c r="AE580" i="4" s="1"/>
  <c r="AI580" i="4"/>
  <c r="AJ580" i="4" s="1"/>
  <c r="AF580" i="4"/>
  <c r="AL581" i="4" l="1"/>
  <c r="AH580" i="4"/>
  <c r="D581" i="4" s="1"/>
  <c r="L581" i="4" s="1"/>
  <c r="U581" i="4" s="1"/>
  <c r="V581" i="4" s="1"/>
  <c r="AK581" i="4"/>
  <c r="B581" i="4"/>
  <c r="O582" i="4"/>
  <c r="Y581" i="4" l="1"/>
  <c r="M581" i="4"/>
  <c r="N581" i="4" s="1"/>
  <c r="I581" i="4"/>
  <c r="W581" i="4"/>
  <c r="Z581" i="4"/>
  <c r="P581" i="4" l="1"/>
  <c r="F581" i="4"/>
  <c r="G581" i="4" s="1"/>
  <c r="Q581" i="4"/>
  <c r="R581" i="4"/>
  <c r="S581" i="4" l="1"/>
  <c r="X581" i="4"/>
  <c r="AA581" i="4" s="1"/>
  <c r="AB581" i="4" s="1"/>
  <c r="AC581" i="4"/>
  <c r="H582" i="4"/>
  <c r="K582" i="4" l="1"/>
  <c r="T581" i="4"/>
  <c r="AD581" i="4"/>
  <c r="AE581" i="4" s="1"/>
  <c r="AI581" i="4"/>
  <c r="AG581" i="4"/>
  <c r="C582" i="4" s="1"/>
  <c r="E582" i="4" s="1"/>
  <c r="AF581" i="4"/>
  <c r="AH581" i="4" l="1"/>
  <c r="D582" i="4" s="1"/>
  <c r="B582" i="4"/>
  <c r="AJ581" i="4"/>
  <c r="AL582" i="4"/>
  <c r="AK582" i="4"/>
  <c r="O583" i="4"/>
  <c r="L582" i="4" l="1"/>
  <c r="U582" i="4" s="1"/>
  <c r="V582" i="4" s="1"/>
  <c r="I582" i="4"/>
  <c r="M582" i="4" l="1"/>
  <c r="F582" i="4"/>
  <c r="N582" i="4"/>
  <c r="Q582" i="4" s="1"/>
  <c r="P582" i="4"/>
  <c r="Y582" i="4"/>
  <c r="W582" i="4"/>
  <c r="X582" i="4" s="1"/>
  <c r="R582" i="4"/>
  <c r="Z582" i="4"/>
  <c r="G582" i="4" l="1"/>
  <c r="AA582" i="4"/>
  <c r="AB582" i="4" s="1"/>
  <c r="S582" i="4"/>
  <c r="T582" i="4" s="1"/>
  <c r="H583" i="4"/>
  <c r="AC582" i="4"/>
  <c r="AI582" i="4" l="1"/>
  <c r="AJ582" i="4" s="1"/>
  <c r="AD582" i="4"/>
  <c r="AE582" i="4" s="1"/>
  <c r="AG582" i="4"/>
  <c r="C583" i="4" s="1"/>
  <c r="E583" i="4" s="1"/>
  <c r="AF582" i="4"/>
  <c r="K583" i="4"/>
  <c r="AL583" i="4" l="1"/>
  <c r="B583" i="4"/>
  <c r="AH582" i="4"/>
  <c r="D583" i="4" s="1"/>
  <c r="AK583" i="4"/>
  <c r="O584" i="4"/>
  <c r="L583" i="4" l="1"/>
  <c r="U583" i="4" s="1"/>
  <c r="V583" i="4" s="1"/>
  <c r="I583" i="4"/>
  <c r="M583" i="4" l="1"/>
  <c r="F583" i="4"/>
  <c r="N583" i="4"/>
  <c r="P583" i="4"/>
  <c r="W583" i="4"/>
  <c r="Y583" i="4"/>
  <c r="R583" i="4"/>
  <c r="Z583" i="4"/>
  <c r="G583" i="4" l="1"/>
  <c r="X583" i="4"/>
  <c r="AA583" i="4" s="1"/>
  <c r="AB583" i="4" s="1"/>
  <c r="Q583" i="4"/>
  <c r="S583" i="4" s="1"/>
  <c r="T583" i="4" s="1"/>
  <c r="AC583" i="4"/>
  <c r="H584" i="4"/>
  <c r="AD583" i="4" l="1"/>
  <c r="AE583" i="4" s="1"/>
  <c r="AI583" i="4"/>
  <c r="AJ583" i="4" s="1"/>
  <c r="AG583" i="4"/>
  <c r="C584" i="4" s="1"/>
  <c r="E584" i="4" s="1"/>
  <c r="AF583" i="4"/>
  <c r="B584" i="4" s="1"/>
  <c r="K584" i="4"/>
  <c r="O585" i="4"/>
  <c r="AL584" i="4" l="1"/>
  <c r="AK584" i="4"/>
  <c r="I584" i="4"/>
  <c r="F584" i="4"/>
  <c r="AH583" i="4"/>
  <c r="D584" i="4" s="1"/>
  <c r="L584" i="4" l="1"/>
  <c r="U584" i="4" s="1"/>
  <c r="V584" i="4" s="1"/>
  <c r="M584" i="4" l="1"/>
  <c r="N584" i="4" s="1"/>
  <c r="Q584" i="4" s="1"/>
  <c r="Y584" i="4"/>
  <c r="W584" i="4"/>
  <c r="X584" i="4" s="1"/>
  <c r="Z584" i="4"/>
  <c r="P584" i="4" l="1"/>
  <c r="AA584" i="4"/>
  <c r="AB584" i="4" s="1"/>
  <c r="G584" i="4"/>
  <c r="R584" i="4"/>
  <c r="S584" i="4" l="1"/>
  <c r="AC584" i="4"/>
  <c r="H585" i="4"/>
  <c r="K585" i="4" l="1"/>
  <c r="AG584" i="4"/>
  <c r="C585" i="4" s="1"/>
  <c r="E585" i="4" s="1"/>
  <c r="AF584" i="4"/>
  <c r="AH584" i="4" s="1"/>
  <c r="D585" i="4" s="1"/>
  <c r="AD584" i="4"/>
  <c r="AE584" i="4" s="1"/>
  <c r="AI584" i="4"/>
  <c r="AJ584" i="4" s="1"/>
  <c r="T584" i="4"/>
  <c r="AK585" i="4"/>
  <c r="AL585" i="4"/>
  <c r="B585" i="4" l="1"/>
  <c r="I585" i="4" s="1"/>
  <c r="L585" i="4"/>
  <c r="U585" i="4" s="1"/>
  <c r="V585" i="4" s="1"/>
  <c r="O586" i="4"/>
  <c r="F585" i="4" l="1"/>
  <c r="W585" i="4"/>
  <c r="Y585" i="4"/>
  <c r="M585" i="4"/>
  <c r="Z585" i="4"/>
  <c r="X585" i="4" l="1"/>
  <c r="AA585" i="4"/>
  <c r="AB585" i="4" s="1"/>
  <c r="P585" i="4"/>
  <c r="N585" i="4"/>
  <c r="R585" i="4"/>
  <c r="Q585" i="4" l="1"/>
  <c r="S585" i="4" s="1"/>
  <c r="T585" i="4" s="1"/>
  <c r="G585" i="4"/>
  <c r="AC585" i="4"/>
  <c r="H586" i="4"/>
  <c r="K586" i="4" l="1"/>
  <c r="AI585" i="4"/>
  <c r="AJ585" i="4" s="1"/>
  <c r="AD585" i="4"/>
  <c r="AE585" i="4" s="1"/>
  <c r="AG585" i="4"/>
  <c r="C586" i="4" s="1"/>
  <c r="E586" i="4" s="1"/>
  <c r="AF585" i="4"/>
  <c r="AH585" i="4" l="1"/>
  <c r="D586" i="4" s="1"/>
  <c r="L586" i="4" s="1"/>
  <c r="U586" i="4" s="1"/>
  <c r="V586" i="4" s="1"/>
  <c r="B586" i="4"/>
  <c r="AK586" i="4"/>
  <c r="AL586" i="4"/>
  <c r="O587" i="4"/>
  <c r="W586" i="4" l="1"/>
  <c r="M586" i="4"/>
  <c r="N586" i="4" s="1"/>
  <c r="Y586" i="4"/>
  <c r="I586" i="4"/>
  <c r="Z586" i="4"/>
  <c r="P586" i="4" l="1"/>
  <c r="F586" i="4"/>
  <c r="Q586" i="4"/>
  <c r="R586" i="4"/>
  <c r="S586" i="4" l="1"/>
  <c r="G586" i="4"/>
  <c r="X586" i="4"/>
  <c r="AA586" i="4" s="1"/>
  <c r="AB586" i="4" s="1"/>
  <c r="H587" i="4"/>
  <c r="AC586" i="4"/>
  <c r="AI586" i="4" l="1"/>
  <c r="AJ586" i="4" s="1"/>
  <c r="AF586" i="4"/>
  <c r="B587" i="4" s="1"/>
  <c r="AG586" i="4"/>
  <c r="C587" i="4" s="1"/>
  <c r="E587" i="4" s="1"/>
  <c r="AD586" i="4"/>
  <c r="AE586" i="4" s="1"/>
  <c r="K587" i="4"/>
  <c r="T586" i="4"/>
  <c r="AK587" i="4"/>
  <c r="AH586" i="4"/>
  <c r="D587" i="4" s="1"/>
  <c r="AL587" i="4"/>
  <c r="O588" i="4"/>
  <c r="L587" i="4" l="1"/>
  <c r="U587" i="4" s="1"/>
  <c r="V587" i="4" s="1"/>
  <c r="I587" i="4"/>
  <c r="F587" i="4" l="1"/>
  <c r="M587" i="4"/>
  <c r="Y587" i="4"/>
  <c r="W587" i="4"/>
  <c r="X587" i="4" s="1"/>
  <c r="Z587" i="4"/>
  <c r="AA587" i="4" l="1"/>
  <c r="AB587" i="4" s="1"/>
  <c r="N587" i="4"/>
  <c r="Q587" i="4" s="1"/>
  <c r="P587" i="4"/>
  <c r="R587" i="4"/>
  <c r="S587" i="4" l="1"/>
  <c r="G587" i="4"/>
  <c r="H588" i="4"/>
  <c r="AC587" i="4"/>
  <c r="K588" i="4" l="1"/>
  <c r="AD587" i="4"/>
  <c r="AE587" i="4" s="1"/>
  <c r="AI587" i="4"/>
  <c r="AJ587" i="4" s="1"/>
  <c r="AG587" i="4"/>
  <c r="C588" i="4" s="1"/>
  <c r="E588" i="4" s="1"/>
  <c r="AF587" i="4"/>
  <c r="T587" i="4"/>
  <c r="AH587" i="4" l="1"/>
  <c r="D588" i="4" s="1"/>
  <c r="L588" i="4" s="1"/>
  <c r="U588" i="4" s="1"/>
  <c r="V588" i="4" s="1"/>
  <c r="AL588" i="4"/>
  <c r="B588" i="4"/>
  <c r="AK588" i="4"/>
  <c r="O589" i="4"/>
  <c r="M588" i="4" l="1"/>
  <c r="P588" i="4" s="1"/>
  <c r="Y588" i="4"/>
  <c r="W588" i="4"/>
  <c r="I588" i="4"/>
  <c r="R588" i="4"/>
  <c r="Z588" i="4"/>
  <c r="N588" i="4" l="1"/>
  <c r="Q588" i="4" s="1"/>
  <c r="S588" i="4" s="1"/>
  <c r="F588" i="4"/>
  <c r="H589" i="4"/>
  <c r="K589" i="4" l="1"/>
  <c r="T588" i="4"/>
  <c r="G588" i="4"/>
  <c r="X588" i="4"/>
  <c r="AA588" i="4" s="1"/>
  <c r="AB588" i="4" s="1"/>
  <c r="AC588" i="4"/>
  <c r="AI588" i="4" l="1"/>
  <c r="AD588" i="4"/>
  <c r="AE588" i="4" s="1"/>
  <c r="AG588" i="4"/>
  <c r="C589" i="4" s="1"/>
  <c r="E589" i="4" s="1"/>
  <c r="AF588" i="4"/>
  <c r="AJ588" i="4" l="1"/>
  <c r="AK589" i="4"/>
  <c r="AL589" i="4"/>
  <c r="AH588" i="4"/>
  <c r="D589" i="4" s="1"/>
  <c r="B589" i="4"/>
  <c r="O590" i="4"/>
  <c r="I589" i="4" l="1"/>
  <c r="L589" i="4"/>
  <c r="U589" i="4" s="1"/>
  <c r="V589" i="4" s="1"/>
  <c r="F589" i="4" l="1"/>
  <c r="M589" i="4"/>
  <c r="Y589" i="4"/>
  <c r="W589" i="4"/>
  <c r="Z589" i="4"/>
  <c r="X589" i="4" l="1"/>
  <c r="AA589" i="4"/>
  <c r="AB589" i="4" s="1"/>
  <c r="P589" i="4"/>
  <c r="N589" i="4"/>
  <c r="G589" i="4" s="1"/>
  <c r="R589" i="4"/>
  <c r="Q589" i="4" l="1"/>
  <c r="S589" i="4" s="1"/>
  <c r="H590" i="4"/>
  <c r="AC589" i="4"/>
  <c r="K590" i="4" l="1"/>
  <c r="AI589" i="4"/>
  <c r="AJ589" i="4" s="1"/>
  <c r="AD589" i="4"/>
  <c r="AE589" i="4" s="1"/>
  <c r="AG589" i="4"/>
  <c r="C590" i="4" s="1"/>
  <c r="E590" i="4" s="1"/>
  <c r="AF589" i="4"/>
  <c r="T589" i="4"/>
  <c r="AH589" i="4" l="1"/>
  <c r="D590" i="4" s="1"/>
  <c r="L590" i="4" s="1"/>
  <c r="U590" i="4" s="1"/>
  <c r="V590" i="4" s="1"/>
  <c r="AK590" i="4"/>
  <c r="B590" i="4"/>
  <c r="AL590" i="4"/>
  <c r="O591" i="4"/>
  <c r="W590" i="4" l="1"/>
  <c r="M590" i="4"/>
  <c r="N590" i="4" s="1"/>
  <c r="Y590" i="4"/>
  <c r="P590" i="4"/>
  <c r="I590" i="4"/>
  <c r="Z590" i="4"/>
  <c r="R590" i="4"/>
  <c r="F590" i="4" l="1"/>
  <c r="Q590" i="4"/>
  <c r="S590" i="4" s="1"/>
  <c r="T590" i="4" s="1"/>
  <c r="H591" i="4"/>
  <c r="K591" i="4" l="1"/>
  <c r="G590" i="4"/>
  <c r="X590" i="4"/>
  <c r="AA590" i="4" s="1"/>
  <c r="AB590" i="4" s="1"/>
  <c r="AC590" i="4"/>
  <c r="AD590" i="4" l="1"/>
  <c r="AE590" i="4" s="1"/>
  <c r="AI590" i="4"/>
  <c r="AG590" i="4"/>
  <c r="C591" i="4" s="1"/>
  <c r="E591" i="4" s="1"/>
  <c r="AF590" i="4"/>
  <c r="AH590" i="4" l="1"/>
  <c r="D591" i="4" s="1"/>
  <c r="B591" i="4"/>
  <c r="AJ590" i="4"/>
  <c r="AL591" i="4"/>
  <c r="AK591" i="4"/>
  <c r="O592" i="4"/>
  <c r="I591" i="4" l="1"/>
  <c r="L591" i="4"/>
  <c r="U591" i="4" s="1"/>
  <c r="V591" i="4" s="1"/>
  <c r="F591" i="4" l="1"/>
  <c r="Y591" i="4"/>
  <c r="W591" i="4"/>
  <c r="X591" i="4" s="1"/>
  <c r="M591" i="4"/>
  <c r="Z591" i="4"/>
  <c r="N591" i="4" l="1"/>
  <c r="Q591" i="4" s="1"/>
  <c r="P591" i="4"/>
  <c r="AA591" i="4"/>
  <c r="AB591" i="4" s="1"/>
  <c r="R591" i="4"/>
  <c r="S591" i="4" l="1"/>
  <c r="T591" i="4" s="1"/>
  <c r="G591" i="4"/>
  <c r="H592" i="4"/>
  <c r="AC591" i="4"/>
  <c r="K592" i="4" l="1"/>
  <c r="AD591" i="4"/>
  <c r="AE591" i="4" s="1"/>
  <c r="AI591" i="4"/>
  <c r="AJ591" i="4" s="1"/>
  <c r="AG591" i="4"/>
  <c r="C592" i="4" s="1"/>
  <c r="E592" i="4" s="1"/>
  <c r="AF591" i="4"/>
  <c r="B592" i="4" l="1"/>
  <c r="AH591" i="4"/>
  <c r="D592" i="4" s="1"/>
  <c r="AK592" i="4"/>
  <c r="AL592" i="4"/>
  <c r="O593" i="4"/>
  <c r="L592" i="4" l="1"/>
  <c r="U592" i="4" s="1"/>
  <c r="V592" i="4" s="1"/>
  <c r="I592" i="4"/>
  <c r="F592" i="4" l="1"/>
  <c r="W592" i="4"/>
  <c r="Y592" i="4"/>
  <c r="M592" i="4"/>
  <c r="Z592" i="4"/>
  <c r="N592" i="4" l="1"/>
  <c r="Q592" i="4" s="1"/>
  <c r="P592" i="4"/>
  <c r="X592" i="4"/>
  <c r="AA592" i="4" s="1"/>
  <c r="AB592" i="4" s="1"/>
  <c r="R592" i="4"/>
  <c r="S592" i="4" l="1"/>
  <c r="T592" i="4" s="1"/>
  <c r="G592" i="4"/>
  <c r="AC592" i="4"/>
  <c r="H593" i="4"/>
  <c r="K593" i="4" l="1"/>
  <c r="AI592" i="4"/>
  <c r="AJ592" i="4" s="1"/>
  <c r="AD592" i="4"/>
  <c r="AE592" i="4" s="1"/>
  <c r="AG592" i="4"/>
  <c r="C593" i="4" s="1"/>
  <c r="E593" i="4" s="1"/>
  <c r="AF592" i="4"/>
  <c r="AH592" i="4" l="1"/>
  <c r="D593" i="4" s="1"/>
  <c r="L593" i="4" s="1"/>
  <c r="U593" i="4" s="1"/>
  <c r="V593" i="4" s="1"/>
  <c r="B593" i="4"/>
  <c r="AK593" i="4"/>
  <c r="AL593" i="4"/>
  <c r="O594" i="4"/>
  <c r="M593" i="4" l="1"/>
  <c r="N593" i="4" s="1"/>
  <c r="W593" i="4"/>
  <c r="P593" i="4"/>
  <c r="I593" i="4"/>
  <c r="Y593" i="4"/>
  <c r="Z593" i="4"/>
  <c r="R593" i="4"/>
  <c r="F593" i="4" l="1"/>
  <c r="Q593" i="4"/>
  <c r="S593" i="4" s="1"/>
  <c r="T593" i="4" s="1"/>
  <c r="H594" i="4"/>
  <c r="K594" i="4" l="1"/>
  <c r="G593" i="4"/>
  <c r="X593" i="4"/>
  <c r="AA593" i="4" s="1"/>
  <c r="AB593" i="4" s="1"/>
  <c r="AC593" i="4"/>
  <c r="AD593" i="4" l="1"/>
  <c r="AE593" i="4" s="1"/>
  <c r="AI593" i="4"/>
  <c r="AG593" i="4"/>
  <c r="C594" i="4" s="1"/>
  <c r="E594" i="4" s="1"/>
  <c r="AF593" i="4"/>
  <c r="AH593" i="4" l="1"/>
  <c r="D594" i="4" s="1"/>
  <c r="B594" i="4"/>
  <c r="AJ593" i="4"/>
  <c r="AL594" i="4"/>
  <c r="AK594" i="4"/>
  <c r="O595" i="4"/>
  <c r="I594" i="4" l="1"/>
  <c r="L594" i="4"/>
  <c r="U594" i="4" s="1"/>
  <c r="V594" i="4" s="1"/>
  <c r="M594" i="4" l="1"/>
  <c r="F594" i="4"/>
  <c r="P594" i="4"/>
  <c r="N594" i="4"/>
  <c r="W594" i="4"/>
  <c r="Y594" i="4"/>
  <c r="Z594" i="4"/>
  <c r="R594" i="4"/>
  <c r="G594" i="4" l="1"/>
  <c r="X594" i="4"/>
  <c r="AA594" i="4" s="1"/>
  <c r="AB594" i="4" s="1"/>
  <c r="Q594" i="4"/>
  <c r="S594" i="4" s="1"/>
  <c r="H595" i="4"/>
  <c r="AC594" i="4"/>
  <c r="K595" i="4" l="1"/>
  <c r="AD594" i="4"/>
  <c r="AE594" i="4" s="1"/>
  <c r="AI594" i="4"/>
  <c r="AJ594" i="4" s="1"/>
  <c r="AG594" i="4"/>
  <c r="C595" i="4" s="1"/>
  <c r="E595" i="4" s="1"/>
  <c r="AF594" i="4"/>
  <c r="T594" i="4"/>
  <c r="AH594" i="4" l="1"/>
  <c r="D595" i="4" s="1"/>
  <c r="L595" i="4" s="1"/>
  <c r="U595" i="4" s="1"/>
  <c r="V595" i="4" s="1"/>
  <c r="B595" i="4"/>
  <c r="AL595" i="4"/>
  <c r="AK595" i="4"/>
  <c r="O596" i="4"/>
  <c r="M595" i="4" l="1"/>
  <c r="P595" i="4" s="1"/>
  <c r="Y595" i="4"/>
  <c r="I595" i="4"/>
  <c r="W595" i="4"/>
  <c r="Z595" i="4"/>
  <c r="R595" i="4"/>
  <c r="N595" i="4" l="1"/>
  <c r="F595" i="4"/>
  <c r="Q595" i="4"/>
  <c r="S595" i="4" s="1"/>
  <c r="T595" i="4" s="1"/>
  <c r="H596" i="4"/>
  <c r="AC595" i="4"/>
  <c r="G595" i="4" l="1"/>
  <c r="X595" i="4"/>
  <c r="AA595" i="4" s="1"/>
  <c r="AB595" i="4" s="1"/>
  <c r="K596" i="4"/>
  <c r="AI595" i="4"/>
  <c r="AJ595" i="4" s="1"/>
  <c r="AD595" i="4"/>
  <c r="AE595" i="4" s="1"/>
  <c r="AG595" i="4"/>
  <c r="C596" i="4" s="1"/>
  <c r="E596" i="4" s="1"/>
  <c r="AF595" i="4"/>
  <c r="AH595" i="4" l="1"/>
  <c r="D596" i="4" s="1"/>
  <c r="L596" i="4" s="1"/>
  <c r="U596" i="4" s="1"/>
  <c r="V596" i="4" s="1"/>
  <c r="AK596" i="4"/>
  <c r="B596" i="4"/>
  <c r="AL596" i="4"/>
  <c r="O597" i="4"/>
  <c r="M596" i="4" l="1"/>
  <c r="N596" i="4" s="1"/>
  <c r="I596" i="4"/>
  <c r="W596" i="4"/>
  <c r="P596" i="4"/>
  <c r="Y596" i="4"/>
  <c r="Z596" i="4"/>
  <c r="R596" i="4"/>
  <c r="F596" i="4" l="1"/>
  <c r="G596" i="4" s="1"/>
  <c r="Q596" i="4"/>
  <c r="S596" i="4" s="1"/>
  <c r="T596" i="4" s="1"/>
  <c r="H597" i="4"/>
  <c r="K597" i="4" l="1"/>
  <c r="X596" i="4"/>
  <c r="AA596" i="4" s="1"/>
  <c r="AB596" i="4" s="1"/>
  <c r="AC596" i="4"/>
  <c r="AI596" i="4" l="1"/>
  <c r="AD596" i="4"/>
  <c r="AE596" i="4" s="1"/>
  <c r="AG596" i="4"/>
  <c r="C597" i="4" s="1"/>
  <c r="E597" i="4" s="1"/>
  <c r="AF596" i="4"/>
  <c r="AJ596" i="4" l="1"/>
  <c r="AK597" i="4"/>
  <c r="AL597" i="4"/>
  <c r="AH596" i="4"/>
  <c r="D597" i="4" s="1"/>
  <c r="B597" i="4"/>
  <c r="O598" i="4"/>
  <c r="L597" i="4" l="1"/>
  <c r="U597" i="4" s="1"/>
  <c r="V597" i="4" s="1"/>
  <c r="I597" i="4"/>
  <c r="F597" i="4" l="1"/>
  <c r="W597" i="4"/>
  <c r="Y597" i="4"/>
  <c r="M597" i="4"/>
  <c r="Z597" i="4"/>
  <c r="X597" i="4" l="1"/>
  <c r="AA597" i="4"/>
  <c r="AB597" i="4" s="1"/>
  <c r="P597" i="4"/>
  <c r="N597" i="4"/>
  <c r="G597" i="4" s="1"/>
  <c r="R597" i="4"/>
  <c r="Q597" i="4" l="1"/>
  <c r="S597" i="4" s="1"/>
  <c r="T597" i="4" s="1"/>
  <c r="AC597" i="4"/>
  <c r="H598" i="4"/>
  <c r="K598" i="4" l="1"/>
  <c r="AD597" i="4"/>
  <c r="AE597" i="4" s="1"/>
  <c r="AI597" i="4"/>
  <c r="AJ597" i="4" s="1"/>
  <c r="AG597" i="4"/>
  <c r="C598" i="4" s="1"/>
  <c r="E598" i="4" s="1"/>
  <c r="AF597" i="4"/>
  <c r="B598" i="4" s="1"/>
  <c r="O599" i="4"/>
  <c r="AL598" i="4" l="1"/>
  <c r="I598" i="4"/>
  <c r="AH597" i="4"/>
  <c r="D598" i="4" s="1"/>
  <c r="AK598" i="4"/>
  <c r="F598" i="4" l="1"/>
  <c r="L598" i="4"/>
  <c r="U598" i="4" s="1"/>
  <c r="V598" i="4" s="1"/>
  <c r="M598" i="4"/>
  <c r="N598" i="4" l="1"/>
  <c r="Q598" i="4" s="1"/>
  <c r="P598" i="4"/>
  <c r="Y598" i="4"/>
  <c r="W598" i="4"/>
  <c r="X598" i="4" s="1"/>
  <c r="R598" i="4"/>
  <c r="Z598" i="4"/>
  <c r="AA598" i="4" l="1"/>
  <c r="AB598" i="4" s="1"/>
  <c r="G598" i="4"/>
  <c r="S598" i="4"/>
  <c r="H599" i="4"/>
  <c r="AC598" i="4"/>
  <c r="K599" i="4" l="1"/>
  <c r="AI598" i="4"/>
  <c r="AJ598" i="4" s="1"/>
  <c r="AD598" i="4"/>
  <c r="AE598" i="4" s="1"/>
  <c r="AF598" i="4"/>
  <c r="AG598" i="4"/>
  <c r="C599" i="4" s="1"/>
  <c r="E599" i="4" s="1"/>
  <c r="T598" i="4"/>
  <c r="AH598" i="4" l="1"/>
  <c r="D599" i="4" s="1"/>
  <c r="L599" i="4" s="1"/>
  <c r="U599" i="4" s="1"/>
  <c r="V599" i="4" s="1"/>
  <c r="AK599" i="4"/>
  <c r="B599" i="4"/>
  <c r="AL599" i="4"/>
  <c r="O600" i="4"/>
  <c r="W599" i="4" l="1"/>
  <c r="Y599" i="4"/>
  <c r="I599" i="4"/>
  <c r="M599" i="4"/>
  <c r="Z599" i="4"/>
  <c r="F599" i="4" l="1"/>
  <c r="X599" i="4" s="1"/>
  <c r="AA599" i="4" s="1"/>
  <c r="AB599" i="4" s="1"/>
  <c r="P599" i="4"/>
  <c r="N599" i="4"/>
  <c r="Q599" i="4" s="1"/>
  <c r="R599" i="4"/>
  <c r="S599" i="4" l="1"/>
  <c r="T599" i="4" s="1"/>
  <c r="G599" i="4"/>
  <c r="AC599" i="4"/>
  <c r="H600" i="4"/>
  <c r="K600" i="4" l="1"/>
  <c r="AI599" i="4"/>
  <c r="AJ599" i="4" s="1"/>
  <c r="AD599" i="4"/>
  <c r="AE599" i="4" s="1"/>
  <c r="AG599" i="4"/>
  <c r="C600" i="4" s="1"/>
  <c r="E600" i="4" s="1"/>
  <c r="AF599" i="4"/>
  <c r="AL600" i="4" l="1"/>
  <c r="AK600" i="4"/>
  <c r="B600" i="4"/>
  <c r="AH599" i="4"/>
  <c r="D600" i="4" s="1"/>
  <c r="O601" i="4"/>
  <c r="L600" i="4" l="1"/>
  <c r="U600" i="4" s="1"/>
  <c r="V600" i="4" s="1"/>
  <c r="I600" i="4"/>
  <c r="M600" i="4" l="1"/>
  <c r="F600" i="4"/>
  <c r="P600" i="4"/>
  <c r="N600" i="4"/>
  <c r="W600" i="4"/>
  <c r="Y600" i="4"/>
  <c r="Z600" i="4"/>
  <c r="R600" i="4"/>
  <c r="X600" i="4" l="1"/>
  <c r="AA600" i="4" s="1"/>
  <c r="AB600" i="4" s="1"/>
  <c r="G600" i="4"/>
  <c r="Q600" i="4"/>
  <c r="S600" i="4" s="1"/>
  <c r="T600" i="4" s="1"/>
  <c r="AC600" i="4"/>
  <c r="H601" i="4"/>
  <c r="AI600" i="4" l="1"/>
  <c r="AJ600" i="4" s="1"/>
  <c r="AD600" i="4"/>
  <c r="AE600" i="4" s="1"/>
  <c r="AG600" i="4"/>
  <c r="C601" i="4" s="1"/>
  <c r="E601" i="4" s="1"/>
  <c r="AF600" i="4"/>
  <c r="B601" i="4" s="1"/>
  <c r="AL601" i="4"/>
  <c r="K601" i="4"/>
  <c r="AK601" i="4"/>
  <c r="O602" i="4"/>
  <c r="AH600" i="4" l="1"/>
  <c r="D601" i="4" s="1"/>
  <c r="I601" i="4"/>
  <c r="F601" i="4" l="1"/>
  <c r="L601" i="4"/>
  <c r="U601" i="4" s="1"/>
  <c r="V601" i="4" s="1"/>
  <c r="W601" i="4" l="1"/>
  <c r="X601" i="4" s="1"/>
  <c r="Y601" i="4"/>
  <c r="M601" i="4"/>
  <c r="Z601" i="4"/>
  <c r="P601" i="4" l="1"/>
  <c r="N601" i="4"/>
  <c r="Q601" i="4" s="1"/>
  <c r="AA601" i="4"/>
  <c r="AB601" i="4" s="1"/>
  <c r="R601" i="4"/>
  <c r="S601" i="4" l="1"/>
  <c r="T601" i="4" s="1"/>
  <c r="G601" i="4"/>
  <c r="H602" i="4"/>
  <c r="AC601" i="4"/>
  <c r="K602" i="4" l="1"/>
  <c r="AI601" i="4"/>
  <c r="AJ601" i="4" s="1"/>
  <c r="AD601" i="4"/>
  <c r="AE601" i="4" s="1"/>
  <c r="AF601" i="4"/>
  <c r="AG601" i="4"/>
  <c r="C602" i="4" s="1"/>
  <c r="E602" i="4" s="1"/>
  <c r="AK602" i="4" l="1"/>
  <c r="B602" i="4"/>
  <c r="AH601" i="4"/>
  <c r="D602" i="4" s="1"/>
  <c r="AL602" i="4"/>
  <c r="O603" i="4"/>
  <c r="L602" i="4" l="1"/>
  <c r="U602" i="4" s="1"/>
  <c r="V602" i="4" s="1"/>
  <c r="I602" i="4"/>
  <c r="M602" i="4" l="1"/>
  <c r="F602" i="4"/>
  <c r="W602" i="4"/>
  <c r="X602" i="4" s="1"/>
  <c r="Y602" i="4"/>
  <c r="P602" i="4"/>
  <c r="N602" i="4"/>
  <c r="Q602" i="4" s="1"/>
  <c r="R602" i="4"/>
  <c r="Z602" i="4"/>
  <c r="S602" i="4" l="1"/>
  <c r="AA602" i="4"/>
  <c r="AB602" i="4" s="1"/>
  <c r="G602" i="4"/>
  <c r="H603" i="4"/>
  <c r="AC602" i="4"/>
  <c r="K603" i="4" l="1"/>
  <c r="AD602" i="4"/>
  <c r="AE602" i="4" s="1"/>
  <c r="AG602" i="4"/>
  <c r="C603" i="4" s="1"/>
  <c r="E603" i="4" s="1"/>
  <c r="AI602" i="4"/>
  <c r="AJ602" i="4" s="1"/>
  <c r="AF602" i="4"/>
  <c r="B603" i="4" s="1"/>
  <c r="T602" i="4"/>
  <c r="O604" i="4"/>
  <c r="I603" i="4" l="1"/>
  <c r="AK603" i="4"/>
  <c r="AH602" i="4"/>
  <c r="D603" i="4" s="1"/>
  <c r="AL603" i="4"/>
  <c r="F603" i="4" l="1"/>
  <c r="L603" i="4"/>
  <c r="U603" i="4" s="1"/>
  <c r="V603" i="4" s="1"/>
  <c r="M603" i="4" l="1"/>
  <c r="P603" i="4"/>
  <c r="N603" i="4"/>
  <c r="G603" i="4" s="1"/>
  <c r="Y603" i="4"/>
  <c r="W603" i="4"/>
  <c r="X603" i="4" s="1"/>
  <c r="R603" i="4"/>
  <c r="Z603" i="4"/>
  <c r="AA603" i="4" l="1"/>
  <c r="AB603" i="4" s="1"/>
  <c r="Q603" i="4"/>
  <c r="S603" i="4" s="1"/>
  <c r="AC603" i="4"/>
  <c r="H604" i="4"/>
  <c r="K604" i="4" l="1"/>
  <c r="AG603" i="4"/>
  <c r="C604" i="4" s="1"/>
  <c r="E604" i="4" s="1"/>
  <c r="AD603" i="4"/>
  <c r="AE603" i="4" s="1"/>
  <c r="AI603" i="4"/>
  <c r="AJ603" i="4" s="1"/>
  <c r="AF603" i="4"/>
  <c r="B604" i="4" s="1"/>
  <c r="T603" i="4"/>
  <c r="O605" i="4"/>
  <c r="AL604" i="4" l="1"/>
  <c r="AK604" i="4"/>
  <c r="AH603" i="4"/>
  <c r="D604" i="4" s="1"/>
  <c r="I604" i="4"/>
  <c r="F604" i="4" l="1"/>
  <c r="L604" i="4"/>
  <c r="U604" i="4" s="1"/>
  <c r="V604" i="4" s="1"/>
  <c r="W604" i="4" l="1"/>
  <c r="X604" i="4" s="1"/>
  <c r="Y604" i="4"/>
  <c r="M604" i="4"/>
  <c r="Z604" i="4"/>
  <c r="P604" i="4" l="1"/>
  <c r="N604" i="4"/>
  <c r="AA604" i="4"/>
  <c r="AB604" i="4" s="1"/>
  <c r="R604" i="4"/>
  <c r="Q604" i="4" l="1"/>
  <c r="S604" i="4" s="1"/>
  <c r="G604" i="4"/>
  <c r="H605" i="4"/>
  <c r="AC604" i="4"/>
  <c r="K605" i="4" l="1"/>
  <c r="AI604" i="4"/>
  <c r="AJ604" i="4" s="1"/>
  <c r="AF604" i="4"/>
  <c r="B605" i="4" s="1"/>
  <c r="AD604" i="4"/>
  <c r="AE604" i="4" s="1"/>
  <c r="AG604" i="4"/>
  <c r="C605" i="4" s="1"/>
  <c r="E605" i="4" s="1"/>
  <c r="T604" i="4"/>
  <c r="O606" i="4"/>
  <c r="AL605" i="4" l="1"/>
  <c r="I605" i="4"/>
  <c r="AK605" i="4"/>
  <c r="AH604" i="4"/>
  <c r="D605" i="4" s="1"/>
  <c r="F605" i="4" l="1"/>
  <c r="L605" i="4"/>
  <c r="U605" i="4" s="1"/>
  <c r="V605" i="4" s="1"/>
  <c r="M605" i="4" l="1"/>
  <c r="N605" i="4" s="1"/>
  <c r="P605" i="4"/>
  <c r="W605" i="4"/>
  <c r="X605" i="4" s="1"/>
  <c r="Y605" i="4"/>
  <c r="R605" i="4"/>
  <c r="Z605" i="4"/>
  <c r="AA605" i="4" l="1"/>
  <c r="AB605" i="4" s="1"/>
  <c r="Q605" i="4"/>
  <c r="S605" i="4" s="1"/>
  <c r="G605" i="4"/>
  <c r="AC605" i="4"/>
  <c r="H606" i="4"/>
  <c r="AD605" i="4" l="1"/>
  <c r="AE605" i="4" s="1"/>
  <c r="AI605" i="4"/>
  <c r="AJ605" i="4" s="1"/>
  <c r="AF605" i="4"/>
  <c r="AG605" i="4"/>
  <c r="C606" i="4" s="1"/>
  <c r="E606" i="4" s="1"/>
  <c r="K606" i="4"/>
  <c r="T605" i="4"/>
  <c r="AK606" i="4" l="1"/>
  <c r="AH605" i="4"/>
  <c r="D606" i="4" s="1"/>
  <c r="L606" i="4" s="1"/>
  <c r="U606" i="4" s="1"/>
  <c r="V606" i="4" s="1"/>
  <c r="AL606" i="4"/>
  <c r="B606" i="4"/>
  <c r="I606" i="4" s="1"/>
  <c r="O607" i="4"/>
  <c r="M606" i="4" l="1"/>
  <c r="P606" i="4" s="1"/>
  <c r="W606" i="4"/>
  <c r="Y606" i="4"/>
  <c r="F606" i="4"/>
  <c r="N606" i="4"/>
  <c r="Q606" i="4" s="1"/>
  <c r="R606" i="4"/>
  <c r="Z606" i="4"/>
  <c r="G606" i="4" l="1"/>
  <c r="S606" i="4"/>
  <c r="X606" i="4"/>
  <c r="AA606" i="4" s="1"/>
  <c r="AB606" i="4" s="1"/>
  <c r="H607" i="4"/>
  <c r="AC606" i="4"/>
  <c r="K607" i="4" l="1"/>
  <c r="AI606" i="4"/>
  <c r="AJ606" i="4" s="1"/>
  <c r="AD606" i="4"/>
  <c r="AE606" i="4" s="1"/>
  <c r="AG606" i="4"/>
  <c r="C607" i="4" s="1"/>
  <c r="E607" i="4" s="1"/>
  <c r="AF606" i="4"/>
  <c r="B607" i="4" s="1"/>
  <c r="T606" i="4"/>
  <c r="O608" i="4"/>
  <c r="AK607" i="4" l="1"/>
  <c r="AH606" i="4"/>
  <c r="D607" i="4" s="1"/>
  <c r="I607" i="4"/>
  <c r="AL607" i="4"/>
  <c r="F607" i="4" l="1"/>
  <c r="L607" i="4"/>
  <c r="U607" i="4" s="1"/>
  <c r="V607" i="4" s="1"/>
  <c r="M607" i="4" l="1"/>
  <c r="N607" i="4" s="1"/>
  <c r="Q607" i="4" s="1"/>
  <c r="P607" i="4"/>
  <c r="W607" i="4"/>
  <c r="X607" i="4" s="1"/>
  <c r="Y607" i="4"/>
  <c r="R607" i="4"/>
  <c r="Z607" i="4"/>
  <c r="G607" i="4" l="1"/>
  <c r="AA607" i="4"/>
  <c r="AB607" i="4" s="1"/>
  <c r="S607" i="4"/>
  <c r="T607" i="4"/>
  <c r="AC607" i="4"/>
  <c r="H608" i="4"/>
  <c r="K608" i="4" l="1"/>
  <c r="AI607" i="4"/>
  <c r="AJ607" i="4" s="1"/>
  <c r="AD607" i="4"/>
  <c r="AE607" i="4" s="1"/>
  <c r="AF607" i="4"/>
  <c r="AG607" i="4"/>
  <c r="C608" i="4" s="1"/>
  <c r="E608" i="4" s="1"/>
  <c r="AK608" i="4" l="1"/>
  <c r="AL608" i="4"/>
  <c r="B608" i="4"/>
  <c r="AH607" i="4"/>
  <c r="D608" i="4" s="1"/>
  <c r="O609" i="4"/>
  <c r="L608" i="4" l="1"/>
  <c r="U608" i="4" s="1"/>
  <c r="V608" i="4" s="1"/>
  <c r="I608" i="4"/>
  <c r="M608" i="4" l="1"/>
  <c r="F608" i="4"/>
  <c r="N608" i="4"/>
  <c r="P608" i="4"/>
  <c r="Y608" i="4"/>
  <c r="W608" i="4"/>
  <c r="R608" i="4"/>
  <c r="Z608" i="4"/>
  <c r="G608" i="4" l="1"/>
  <c r="X608" i="4"/>
  <c r="AA608" i="4" s="1"/>
  <c r="AB608" i="4" s="1"/>
  <c r="Q608" i="4"/>
  <c r="S608" i="4" s="1"/>
  <c r="H609" i="4"/>
  <c r="AC608" i="4"/>
  <c r="K609" i="4" l="1"/>
  <c r="AD608" i="4"/>
  <c r="AE608" i="4" s="1"/>
  <c r="AI608" i="4"/>
  <c r="AJ608" i="4" s="1"/>
  <c r="AG608" i="4"/>
  <c r="C609" i="4" s="1"/>
  <c r="E609" i="4" s="1"/>
  <c r="AF608" i="4"/>
  <c r="T608" i="4"/>
  <c r="AH608" i="4" l="1"/>
  <c r="D609" i="4" s="1"/>
  <c r="L609" i="4" s="1"/>
  <c r="U609" i="4" s="1"/>
  <c r="V609" i="4" s="1"/>
  <c r="AK609" i="4"/>
  <c r="AL609" i="4"/>
  <c r="B609" i="4"/>
  <c r="O610" i="4"/>
  <c r="W609" i="4" l="1"/>
  <c r="M609" i="4"/>
  <c r="N609" i="4" s="1"/>
  <c r="I609" i="4"/>
  <c r="Y609" i="4"/>
  <c r="Z609" i="4"/>
  <c r="P609" i="4" l="1"/>
  <c r="F609" i="4"/>
  <c r="Q609" i="4"/>
  <c r="R609" i="4"/>
  <c r="S609" i="4" l="1"/>
  <c r="T609" i="4" s="1"/>
  <c r="G609" i="4"/>
  <c r="X609" i="4"/>
  <c r="AA609" i="4" s="1"/>
  <c r="AB609" i="4" s="1"/>
  <c r="AC609" i="4"/>
  <c r="H610" i="4"/>
  <c r="K610" i="4" l="1"/>
  <c r="AI609" i="4"/>
  <c r="AG609" i="4"/>
  <c r="C610" i="4" s="1"/>
  <c r="E610" i="4" s="1"/>
  <c r="AD609" i="4"/>
  <c r="AE609" i="4" s="1"/>
  <c r="AF609" i="4"/>
  <c r="AH609" i="4" l="1"/>
  <c r="D610" i="4" s="1"/>
  <c r="B610" i="4"/>
  <c r="AJ609" i="4"/>
  <c r="AL610" i="4"/>
  <c r="AK610" i="4"/>
  <c r="O611" i="4"/>
  <c r="I610" i="4" l="1"/>
  <c r="L610" i="4"/>
  <c r="U610" i="4" s="1"/>
  <c r="V610" i="4" s="1"/>
  <c r="F610" i="4" l="1"/>
  <c r="M610" i="4"/>
  <c r="W610" i="4"/>
  <c r="Y610" i="4"/>
  <c r="Z610" i="4"/>
  <c r="X610" i="4" l="1"/>
  <c r="AA610" i="4"/>
  <c r="AB610" i="4" s="1"/>
  <c r="N610" i="4"/>
  <c r="Q610" i="4" s="1"/>
  <c r="P610" i="4"/>
  <c r="R610" i="4"/>
  <c r="S610" i="4" l="1"/>
  <c r="G610" i="4"/>
  <c r="AC610" i="4"/>
  <c r="H611" i="4"/>
  <c r="K611" i="4" l="1"/>
  <c r="AI610" i="4"/>
  <c r="AJ610" i="4" s="1"/>
  <c r="AD610" i="4"/>
  <c r="AE610" i="4" s="1"/>
  <c r="AG610" i="4"/>
  <c r="C611" i="4" s="1"/>
  <c r="E611" i="4" s="1"/>
  <c r="AF610" i="4"/>
  <c r="T610" i="4"/>
  <c r="AH610" i="4" l="1"/>
  <c r="D611" i="4" s="1"/>
  <c r="L611" i="4" s="1"/>
  <c r="U611" i="4" s="1"/>
  <c r="V611" i="4" s="1"/>
  <c r="B611" i="4"/>
  <c r="I611" i="4" s="1"/>
  <c r="AK611" i="4"/>
  <c r="AL611" i="4"/>
  <c r="O612" i="4"/>
  <c r="W611" i="4" l="1"/>
  <c r="Y611" i="4"/>
  <c r="M611" i="4"/>
  <c r="N611" i="4" s="1"/>
  <c r="F611" i="4"/>
  <c r="Z611" i="4"/>
  <c r="Q611" i="4" l="1"/>
  <c r="P611" i="4"/>
  <c r="X611" i="4"/>
  <c r="AA611" i="4" s="1"/>
  <c r="AB611" i="4" s="1"/>
  <c r="G611" i="4"/>
  <c r="R611" i="4"/>
  <c r="S611" i="4" l="1"/>
  <c r="T611" i="4" s="1"/>
  <c r="H612" i="4"/>
  <c r="AC611" i="4"/>
  <c r="AF611" i="4" l="1"/>
  <c r="AG611" i="4"/>
  <c r="C612" i="4" s="1"/>
  <c r="E612" i="4" s="1"/>
  <c r="AI611" i="4"/>
  <c r="AJ611" i="4" s="1"/>
  <c r="AD611" i="4"/>
  <c r="AE611" i="4" s="1"/>
  <c r="K612" i="4"/>
  <c r="B612" i="4"/>
  <c r="O613" i="4"/>
  <c r="AK612" i="4" l="1"/>
  <c r="AL612" i="4"/>
  <c r="AH611" i="4"/>
  <c r="D612" i="4" s="1"/>
  <c r="I612" i="4"/>
  <c r="L612" i="4" l="1"/>
  <c r="U612" i="4" s="1"/>
  <c r="V612" i="4" s="1"/>
  <c r="F612" i="4"/>
  <c r="M612" i="4" l="1"/>
  <c r="P612" i="4" s="1"/>
  <c r="N612" i="4"/>
  <c r="Q612" i="4" s="1"/>
  <c r="W612" i="4"/>
  <c r="X612" i="4" s="1"/>
  <c r="Y612" i="4"/>
  <c r="R612" i="4"/>
  <c r="Z612" i="4"/>
  <c r="G612" i="4" l="1"/>
  <c r="AA612" i="4"/>
  <c r="AB612" i="4" s="1"/>
  <c r="S612" i="4"/>
  <c r="H613" i="4"/>
  <c r="AC612" i="4"/>
  <c r="K613" i="4" l="1"/>
  <c r="AG612" i="4"/>
  <c r="C613" i="4" s="1"/>
  <c r="E613" i="4" s="1"/>
  <c r="AF612" i="4"/>
  <c r="AH612" i="4" s="1"/>
  <c r="D613" i="4" s="1"/>
  <c r="AI612" i="4"/>
  <c r="AJ612" i="4" s="1"/>
  <c r="AD612" i="4"/>
  <c r="AE612" i="4" s="1"/>
  <c r="T612" i="4"/>
  <c r="B613" i="4" l="1"/>
  <c r="AK613" i="4"/>
  <c r="AL613" i="4"/>
  <c r="L613" i="4"/>
  <c r="U613" i="4" s="1"/>
  <c r="V613" i="4" s="1"/>
  <c r="I613" i="4"/>
  <c r="O614" i="4"/>
  <c r="F613" i="4" l="1"/>
  <c r="Y613" i="4"/>
  <c r="W613" i="4"/>
  <c r="X613" i="4" s="1"/>
  <c r="M613" i="4"/>
  <c r="Z613" i="4"/>
  <c r="N613" i="4" l="1"/>
  <c r="G613" i="4" s="1"/>
  <c r="P613" i="4"/>
  <c r="AA613" i="4"/>
  <c r="AB613" i="4" s="1"/>
  <c r="R613" i="4"/>
  <c r="Q613" i="4" l="1"/>
  <c r="S613" i="4" s="1"/>
  <c r="AC613" i="4"/>
  <c r="H614" i="4"/>
  <c r="K614" i="4" l="1"/>
  <c r="AD613" i="4"/>
  <c r="AE613" i="4" s="1"/>
  <c r="AI613" i="4"/>
  <c r="AJ613" i="4" s="1"/>
  <c r="AG613" i="4"/>
  <c r="C614" i="4" s="1"/>
  <c r="E614" i="4" s="1"/>
  <c r="AF613" i="4"/>
  <c r="T613" i="4"/>
  <c r="AH613" i="4" l="1"/>
  <c r="D614" i="4" s="1"/>
  <c r="L614" i="4" s="1"/>
  <c r="U614" i="4" s="1"/>
  <c r="V614" i="4" s="1"/>
  <c r="B614" i="4"/>
  <c r="AL614" i="4"/>
  <c r="AK614" i="4"/>
  <c r="O615" i="4"/>
  <c r="M614" i="4" l="1"/>
  <c r="N614" i="4" s="1"/>
  <c r="I614" i="4"/>
  <c r="W614" i="4"/>
  <c r="Y614" i="4"/>
  <c r="Z614" i="4"/>
  <c r="P614" i="4" l="1"/>
  <c r="F614" i="4"/>
  <c r="Q614" i="4"/>
  <c r="R614" i="4"/>
  <c r="S614" i="4" l="1"/>
  <c r="G614" i="4"/>
  <c r="X614" i="4"/>
  <c r="AA614" i="4" s="1"/>
  <c r="AB614" i="4" s="1"/>
  <c r="AC614" i="4"/>
  <c r="H615" i="4"/>
  <c r="K615" i="4" l="1"/>
  <c r="T614" i="4"/>
  <c r="AD614" i="4"/>
  <c r="AE614" i="4" s="1"/>
  <c r="AI614" i="4"/>
  <c r="AG614" i="4"/>
  <c r="C615" i="4" s="1"/>
  <c r="E615" i="4" s="1"/>
  <c r="AF614" i="4"/>
  <c r="AH614" i="4" l="1"/>
  <c r="D615" i="4" s="1"/>
  <c r="B615" i="4"/>
  <c r="AJ614" i="4"/>
  <c r="AK615" i="4"/>
  <c r="AL615" i="4"/>
  <c r="O616" i="4"/>
  <c r="L615" i="4" l="1"/>
  <c r="U615" i="4" s="1"/>
  <c r="V615" i="4" s="1"/>
  <c r="I615" i="4"/>
  <c r="F615" i="4" l="1"/>
  <c r="Y615" i="4"/>
  <c r="W615" i="4"/>
  <c r="X615" i="4" s="1"/>
  <c r="M615" i="4"/>
  <c r="Z615" i="4"/>
  <c r="AA615" i="4" l="1"/>
  <c r="AB615" i="4" s="1"/>
  <c r="P615" i="4"/>
  <c r="N615" i="4"/>
  <c r="G615" i="4" s="1"/>
  <c r="R615" i="4"/>
  <c r="Q615" i="4" l="1"/>
  <c r="S615" i="4" s="1"/>
  <c r="T615" i="4" s="1"/>
  <c r="H616" i="4"/>
  <c r="AC615" i="4"/>
  <c r="K616" i="4" l="1"/>
  <c r="AI615" i="4"/>
  <c r="AJ615" i="4" s="1"/>
  <c r="AD615" i="4"/>
  <c r="AE615" i="4" s="1"/>
  <c r="AG615" i="4"/>
  <c r="C616" i="4" s="1"/>
  <c r="E616" i="4" s="1"/>
  <c r="AF615" i="4"/>
  <c r="AH615" i="4" l="1"/>
  <c r="D616" i="4" s="1"/>
  <c r="L616" i="4" s="1"/>
  <c r="U616" i="4" s="1"/>
  <c r="V616" i="4" s="1"/>
  <c r="B616" i="4"/>
  <c r="AK616" i="4"/>
  <c r="AL616" i="4"/>
  <c r="O617" i="4"/>
  <c r="M616" i="4" l="1"/>
  <c r="W616" i="4"/>
  <c r="P616" i="4"/>
  <c r="N616" i="4"/>
  <c r="I616" i="4"/>
  <c r="Y616" i="4"/>
  <c r="R616" i="4"/>
  <c r="Z616" i="4"/>
  <c r="F616" i="4" l="1"/>
  <c r="Q616" i="4"/>
  <c r="S616" i="4" s="1"/>
  <c r="T616" i="4" s="1"/>
  <c r="H617" i="4"/>
  <c r="K617" i="4" l="1"/>
  <c r="G616" i="4"/>
  <c r="X616" i="4"/>
  <c r="AA616" i="4" s="1"/>
  <c r="AB616" i="4" s="1"/>
  <c r="AC616" i="4"/>
  <c r="AI616" i="4" l="1"/>
  <c r="AD616" i="4"/>
  <c r="AE616" i="4" s="1"/>
  <c r="AG616" i="4"/>
  <c r="C617" i="4" s="1"/>
  <c r="E617" i="4" s="1"/>
  <c r="AF616" i="4"/>
  <c r="AJ616" i="4" l="1"/>
  <c r="AL617" i="4"/>
  <c r="AK617" i="4"/>
  <c r="AH616" i="4"/>
  <c r="D617" i="4" s="1"/>
  <c r="B617" i="4"/>
  <c r="O618" i="4"/>
  <c r="L617" i="4" l="1"/>
  <c r="U617" i="4" s="1"/>
  <c r="V617" i="4" s="1"/>
  <c r="I617" i="4"/>
  <c r="F617" i="4" l="1"/>
  <c r="W617" i="4"/>
  <c r="Y617" i="4"/>
  <c r="M617" i="4"/>
  <c r="Z617" i="4"/>
  <c r="P617" i="4" l="1"/>
  <c r="N617" i="4"/>
  <c r="G617" i="4" s="1"/>
  <c r="X617" i="4"/>
  <c r="AA617" i="4" s="1"/>
  <c r="AB617" i="4" s="1"/>
  <c r="R617" i="4"/>
  <c r="Q617" i="4" l="1"/>
  <c r="S617" i="4" s="1"/>
  <c r="T617" i="4" s="1"/>
  <c r="AC617" i="4"/>
  <c r="H618" i="4"/>
  <c r="K618" i="4" l="1"/>
  <c r="AI617" i="4"/>
  <c r="AJ617" i="4" s="1"/>
  <c r="AD617" i="4"/>
  <c r="AE617" i="4" s="1"/>
  <c r="AG617" i="4"/>
  <c r="C618" i="4" s="1"/>
  <c r="E618" i="4" s="1"/>
  <c r="AF617" i="4"/>
  <c r="AH617" i="4" l="1"/>
  <c r="D618" i="4" s="1"/>
  <c r="AK618" i="4"/>
  <c r="AL618" i="4"/>
  <c r="B618" i="4"/>
  <c r="O619" i="4"/>
  <c r="L618" i="4" l="1"/>
  <c r="U618" i="4" s="1"/>
  <c r="V618" i="4" s="1"/>
  <c r="I618" i="4"/>
  <c r="F618" i="4" l="1"/>
  <c r="W618" i="4"/>
  <c r="Y618" i="4"/>
  <c r="M618" i="4"/>
  <c r="Z618" i="4"/>
  <c r="X618" i="4" l="1"/>
  <c r="AA618" i="4" s="1"/>
  <c r="AB618" i="4" s="1"/>
  <c r="P618" i="4"/>
  <c r="N618" i="4"/>
  <c r="Q618" i="4" s="1"/>
  <c r="R618" i="4"/>
  <c r="S618" i="4" l="1"/>
  <c r="G618" i="4"/>
  <c r="H619" i="4"/>
  <c r="AC618" i="4"/>
  <c r="K619" i="4" l="1"/>
  <c r="AD618" i="4"/>
  <c r="AE618" i="4" s="1"/>
  <c r="AI618" i="4"/>
  <c r="AJ618" i="4" s="1"/>
  <c r="AG618" i="4"/>
  <c r="C619" i="4" s="1"/>
  <c r="E619" i="4" s="1"/>
  <c r="AF618" i="4"/>
  <c r="T618" i="4"/>
  <c r="AH618" i="4" l="1"/>
  <c r="D619" i="4" s="1"/>
  <c r="L619" i="4" s="1"/>
  <c r="U619" i="4" s="1"/>
  <c r="V619" i="4" s="1"/>
  <c r="AK619" i="4"/>
  <c r="B619" i="4"/>
  <c r="AL619" i="4"/>
  <c r="O620" i="4"/>
  <c r="M619" i="4" l="1"/>
  <c r="P619" i="4" s="1"/>
  <c r="I619" i="4"/>
  <c r="W619" i="4"/>
  <c r="N619" i="4"/>
  <c r="Y619" i="4"/>
  <c r="Z619" i="4"/>
  <c r="R619" i="4"/>
  <c r="F619" i="4" l="1"/>
  <c r="G619" i="4" s="1"/>
  <c r="Q619" i="4"/>
  <c r="S619" i="4" s="1"/>
  <c r="T619" i="4" s="1"/>
  <c r="X619" i="4"/>
  <c r="AA619" i="4" s="1"/>
  <c r="AB619" i="4" s="1"/>
  <c r="AC619" i="4"/>
  <c r="H620" i="4"/>
  <c r="AI619" i="4" l="1"/>
  <c r="AJ619" i="4" s="1"/>
  <c r="AD619" i="4"/>
  <c r="AE619" i="4" s="1"/>
  <c r="AG619" i="4"/>
  <c r="C620" i="4" s="1"/>
  <c r="E620" i="4" s="1"/>
  <c r="AF619" i="4"/>
  <c r="K620" i="4"/>
  <c r="AK620" i="4" l="1"/>
  <c r="AL620" i="4"/>
  <c r="B620" i="4"/>
  <c r="AH619" i="4"/>
  <c r="D620" i="4" s="1"/>
  <c r="O621" i="4"/>
  <c r="L620" i="4" l="1"/>
  <c r="U620" i="4" s="1"/>
  <c r="V620" i="4" s="1"/>
  <c r="I620" i="4"/>
  <c r="F620" i="4" l="1"/>
  <c r="Y620" i="4"/>
  <c r="W620" i="4"/>
  <c r="X620" i="4" s="1"/>
  <c r="M620" i="4"/>
  <c r="Z620" i="4"/>
  <c r="P620" i="4" l="1"/>
  <c r="N620" i="4"/>
  <c r="G620" i="4" s="1"/>
  <c r="AA620" i="4"/>
  <c r="AB620" i="4" s="1"/>
  <c r="R620" i="4"/>
  <c r="Q620" i="4" l="1"/>
  <c r="S620" i="4" s="1"/>
  <c r="H621" i="4"/>
  <c r="AC620" i="4"/>
  <c r="K621" i="4" l="1"/>
  <c r="AI620" i="4"/>
  <c r="AJ620" i="4" s="1"/>
  <c r="AD620" i="4"/>
  <c r="AE620" i="4" s="1"/>
  <c r="AG620" i="4"/>
  <c r="C621" i="4" s="1"/>
  <c r="E621" i="4" s="1"/>
  <c r="AF620" i="4"/>
  <c r="T620" i="4"/>
  <c r="AL621" i="4" l="1"/>
  <c r="AH620" i="4"/>
  <c r="D621" i="4" s="1"/>
  <c r="AK621" i="4"/>
  <c r="B621" i="4"/>
  <c r="O622" i="4"/>
  <c r="I621" i="4" l="1"/>
  <c r="L621" i="4"/>
  <c r="U621" i="4" s="1"/>
  <c r="V621" i="4" s="1"/>
  <c r="F621" i="4" l="1"/>
  <c r="M621" i="4"/>
  <c r="Y621" i="4"/>
  <c r="W621" i="4"/>
  <c r="Z621" i="4"/>
  <c r="X621" i="4" l="1"/>
  <c r="AA621" i="4" s="1"/>
  <c r="AB621" i="4" s="1"/>
  <c r="N621" i="4"/>
  <c r="G621" i="4" s="1"/>
  <c r="P621" i="4"/>
  <c r="R621" i="4"/>
  <c r="Q621" i="4" l="1"/>
  <c r="S621" i="4" s="1"/>
  <c r="H622" i="4"/>
  <c r="AC621" i="4"/>
  <c r="K622" i="4" l="1"/>
  <c r="AI621" i="4"/>
  <c r="AJ621" i="4" s="1"/>
  <c r="AD621" i="4"/>
  <c r="AE621" i="4" s="1"/>
  <c r="AG621" i="4"/>
  <c r="C622" i="4" s="1"/>
  <c r="E622" i="4" s="1"/>
  <c r="AF621" i="4"/>
  <c r="T621" i="4"/>
  <c r="AH621" i="4" l="1"/>
  <c r="D622" i="4" s="1"/>
  <c r="L622" i="4" s="1"/>
  <c r="U622" i="4" s="1"/>
  <c r="V622" i="4" s="1"/>
  <c r="AK622" i="4"/>
  <c r="B622" i="4"/>
  <c r="AL622" i="4"/>
  <c r="O623" i="4"/>
  <c r="M622" i="4" l="1"/>
  <c r="N622" i="4" s="1"/>
  <c r="Y622" i="4"/>
  <c r="W622" i="4"/>
  <c r="I622" i="4"/>
  <c r="Z622" i="4"/>
  <c r="P622" i="4" l="1"/>
  <c r="F622" i="4"/>
  <c r="G622" i="4" s="1"/>
  <c r="Q622" i="4"/>
  <c r="R622" i="4"/>
  <c r="S622" i="4" l="1"/>
  <c r="X622" i="4"/>
  <c r="AA622" i="4" s="1"/>
  <c r="AB622" i="4" s="1"/>
  <c r="H623" i="4"/>
  <c r="AC622" i="4"/>
  <c r="AG622" i="4" l="1"/>
  <c r="C623" i="4" s="1"/>
  <c r="E623" i="4" s="1"/>
  <c r="AF622" i="4"/>
  <c r="B623" i="4" s="1"/>
  <c r="AI622" i="4"/>
  <c r="AJ622" i="4" s="1"/>
  <c r="AD622" i="4"/>
  <c r="AE622" i="4" s="1"/>
  <c r="K623" i="4"/>
  <c r="T622" i="4"/>
  <c r="AH622" i="4"/>
  <c r="D623" i="4" s="1"/>
  <c r="O624" i="4"/>
  <c r="I623" i="4" l="1"/>
  <c r="AK623" i="4"/>
  <c r="AL623" i="4"/>
  <c r="L623" i="4"/>
  <c r="U623" i="4" s="1"/>
  <c r="V623" i="4" s="1"/>
  <c r="W623" i="4" s="1"/>
  <c r="F623" i="4"/>
  <c r="M623" i="4" l="1"/>
  <c r="N623" i="4" s="1"/>
  <c r="Y623" i="4"/>
  <c r="P623" i="4"/>
  <c r="X623" i="4"/>
  <c r="Q623" i="4"/>
  <c r="G623" i="4"/>
  <c r="Z623" i="4"/>
  <c r="R623" i="4"/>
  <c r="AA623" i="4" l="1"/>
  <c r="AB623" i="4" s="1"/>
  <c r="S623" i="4"/>
  <c r="T623" i="4" s="1"/>
  <c r="AC623" i="4"/>
  <c r="H624" i="4"/>
  <c r="K624" i="4" l="1"/>
  <c r="AF623" i="4"/>
  <c r="B624" i="4" s="1"/>
  <c r="AG623" i="4"/>
  <c r="C624" i="4" s="1"/>
  <c r="E624" i="4" s="1"/>
  <c r="AI623" i="4"/>
  <c r="AJ623" i="4" s="1"/>
  <c r="AD623" i="4"/>
  <c r="AE623" i="4" s="1"/>
  <c r="O625" i="4"/>
  <c r="AK624" i="4" l="1"/>
  <c r="AL624" i="4"/>
  <c r="I624" i="4"/>
  <c r="AH623" i="4"/>
  <c r="D624" i="4" s="1"/>
  <c r="L624" i="4" s="1"/>
  <c r="U624" i="4" s="1"/>
  <c r="V624" i="4" s="1"/>
  <c r="W624" i="4" s="1"/>
  <c r="F624" i="4"/>
  <c r="M624" i="4" l="1"/>
  <c r="Y624" i="4"/>
  <c r="X624" i="4"/>
  <c r="Z624" i="4"/>
  <c r="AA624" i="4" l="1"/>
  <c r="AB624" i="4" s="1"/>
  <c r="P624" i="4"/>
  <c r="N624" i="4"/>
  <c r="R624" i="4"/>
  <c r="Q624" i="4" l="1"/>
  <c r="S624" i="4" s="1"/>
  <c r="G624" i="4"/>
  <c r="AC624" i="4"/>
  <c r="H625" i="4"/>
  <c r="K625" i="4" l="1"/>
  <c r="AI624" i="4"/>
  <c r="AJ624" i="4" s="1"/>
  <c r="AF624" i="4"/>
  <c r="AG624" i="4"/>
  <c r="C625" i="4" s="1"/>
  <c r="E625" i="4" s="1"/>
  <c r="AD624" i="4"/>
  <c r="AE624" i="4" s="1"/>
  <c r="T624" i="4"/>
  <c r="AL625" i="4" l="1"/>
  <c r="AK625" i="4"/>
  <c r="AH624" i="4"/>
  <c r="D625" i="4" s="1"/>
  <c r="L625" i="4" s="1"/>
  <c r="U625" i="4" s="1"/>
  <c r="V625" i="4" s="1"/>
  <c r="B625" i="4"/>
  <c r="F625" i="4"/>
  <c r="O626" i="4"/>
  <c r="Y625" i="4" l="1"/>
  <c r="M625" i="4"/>
  <c r="P625" i="4" s="1"/>
  <c r="I625" i="4"/>
  <c r="W625" i="4"/>
  <c r="X625" i="4" s="1"/>
  <c r="Z625" i="4"/>
  <c r="R625" i="4"/>
  <c r="AA625" i="4" l="1"/>
  <c r="AB625" i="4" s="1"/>
  <c r="N625" i="4"/>
  <c r="Q625" i="4" l="1"/>
  <c r="S625" i="4" s="1"/>
  <c r="G625" i="4"/>
  <c r="T625" i="4"/>
  <c r="H626" i="4"/>
  <c r="AC625" i="4"/>
  <c r="AI625" i="4" l="1"/>
  <c r="AD625" i="4"/>
  <c r="AE625" i="4" s="1"/>
  <c r="AF625" i="4"/>
  <c r="AG625" i="4"/>
  <c r="C626" i="4" s="1"/>
  <c r="E626" i="4" s="1"/>
  <c r="AL626" i="4"/>
  <c r="K626" i="4"/>
  <c r="AH625" i="4" l="1"/>
  <c r="D626" i="4" s="1"/>
  <c r="L626" i="4" s="1"/>
  <c r="U626" i="4" s="1"/>
  <c r="V626" i="4" s="1"/>
  <c r="Y626" i="4" s="1"/>
  <c r="B626" i="4"/>
  <c r="AK626" i="4"/>
  <c r="AJ625" i="4"/>
  <c r="F626" i="4"/>
  <c r="O627" i="4"/>
  <c r="Z626" i="4"/>
  <c r="M626" i="4" l="1"/>
  <c r="W626" i="4"/>
  <c r="X626" i="4" s="1"/>
  <c r="AA626" i="4" s="1"/>
  <c r="AB626" i="4" s="1"/>
  <c r="I626" i="4"/>
  <c r="N626" i="4"/>
  <c r="G626" i="4" s="1"/>
  <c r="P626" i="4"/>
  <c r="R626" i="4"/>
  <c r="Q626" i="4" l="1"/>
  <c r="S626" i="4" s="1"/>
  <c r="T626" i="4" s="1"/>
  <c r="AC626" i="4"/>
  <c r="H627" i="4"/>
  <c r="K627" i="4" l="1"/>
  <c r="AD626" i="4"/>
  <c r="AE626" i="4" s="1"/>
  <c r="AI626" i="4"/>
  <c r="AJ626" i="4" s="1"/>
  <c r="AG626" i="4"/>
  <c r="C627" i="4" s="1"/>
  <c r="E627" i="4" s="1"/>
  <c r="AF626" i="4"/>
  <c r="B627" i="4" s="1"/>
  <c r="O628" i="4"/>
  <c r="I627" i="4" l="1"/>
  <c r="AK627" i="4"/>
  <c r="AH626" i="4"/>
  <c r="D627" i="4" s="1"/>
  <c r="AL627" i="4"/>
  <c r="F627" i="4" l="1"/>
  <c r="L627" i="4"/>
  <c r="U627" i="4" s="1"/>
  <c r="V627" i="4" s="1"/>
  <c r="M627" i="4"/>
  <c r="P627" i="4" l="1"/>
  <c r="N627" i="4"/>
  <c r="G627" i="4" s="1"/>
  <c r="W627" i="4"/>
  <c r="X627" i="4" s="1"/>
  <c r="Y627" i="4"/>
  <c r="R627" i="4"/>
  <c r="Z627" i="4"/>
  <c r="Q627" i="4" l="1"/>
  <c r="S627" i="4" s="1"/>
  <c r="T627" i="4" s="1"/>
  <c r="AA627" i="4"/>
  <c r="AB627" i="4" s="1"/>
  <c r="H628" i="4"/>
  <c r="AC627" i="4"/>
  <c r="K628" i="4" l="1"/>
  <c r="AI627" i="4"/>
  <c r="AJ627" i="4" s="1"/>
  <c r="AD627" i="4"/>
  <c r="AE627" i="4" s="1"/>
  <c r="AF627" i="4"/>
  <c r="B628" i="4" s="1"/>
  <c r="AG627" i="4"/>
  <c r="C628" i="4" s="1"/>
  <c r="E628" i="4" s="1"/>
  <c r="O629" i="4"/>
  <c r="I628" i="4" l="1"/>
  <c r="AK628" i="4"/>
  <c r="AH627" i="4"/>
  <c r="D628" i="4" s="1"/>
  <c r="AL628" i="4"/>
  <c r="F628" i="4" l="1"/>
  <c r="L628" i="4"/>
  <c r="U628" i="4" s="1"/>
  <c r="V628" i="4" s="1"/>
  <c r="M628" i="4" l="1"/>
  <c r="Y628" i="4"/>
  <c r="W628" i="4"/>
  <c r="X628" i="4" s="1"/>
  <c r="Z628" i="4"/>
  <c r="AA628" i="4" l="1"/>
  <c r="AB628" i="4" s="1"/>
  <c r="N628" i="4"/>
  <c r="Q628" i="4" s="1"/>
  <c r="P628" i="4"/>
  <c r="R628" i="4"/>
  <c r="G628" i="4" l="1"/>
  <c r="S628" i="4"/>
  <c r="H629" i="4"/>
  <c r="AC628" i="4"/>
  <c r="K629" i="4" l="1"/>
  <c r="AI628" i="4"/>
  <c r="AJ628" i="4" s="1"/>
  <c r="AD628" i="4"/>
  <c r="AE628" i="4" s="1"/>
  <c r="AF628" i="4"/>
  <c r="AG628" i="4"/>
  <c r="C629" i="4" s="1"/>
  <c r="E629" i="4" s="1"/>
  <c r="T628" i="4"/>
  <c r="AH628" i="4" l="1"/>
  <c r="D629" i="4" s="1"/>
  <c r="L629" i="4" s="1"/>
  <c r="U629" i="4" s="1"/>
  <c r="V629" i="4" s="1"/>
  <c r="AL629" i="4"/>
  <c r="AK629" i="4"/>
  <c r="B629" i="4"/>
  <c r="O630" i="4"/>
  <c r="M629" i="4" l="1"/>
  <c r="W629" i="4"/>
  <c r="I629" i="4"/>
  <c r="P629" i="4"/>
  <c r="N629" i="4"/>
  <c r="Y629" i="4"/>
  <c r="Z629" i="4"/>
  <c r="R629" i="4"/>
  <c r="F629" i="4" l="1"/>
  <c r="Q629" i="4"/>
  <c r="S629" i="4" s="1"/>
  <c r="H630" i="4"/>
  <c r="K630" i="4" l="1"/>
  <c r="T629" i="4"/>
  <c r="G629" i="4"/>
  <c r="X629" i="4"/>
  <c r="AA629" i="4" s="1"/>
  <c r="AB629" i="4" s="1"/>
  <c r="AC629" i="4"/>
  <c r="AI629" i="4" l="1"/>
  <c r="AD629" i="4"/>
  <c r="AE629" i="4" s="1"/>
  <c r="AG629" i="4"/>
  <c r="C630" i="4" s="1"/>
  <c r="E630" i="4" s="1"/>
  <c r="AF629" i="4"/>
  <c r="AJ629" i="4" l="1"/>
  <c r="AK630" i="4"/>
  <c r="AL630" i="4"/>
  <c r="AH629" i="4"/>
  <c r="D630" i="4" s="1"/>
  <c r="B630" i="4"/>
  <c r="O631" i="4"/>
  <c r="L630" i="4" l="1"/>
  <c r="U630" i="4" s="1"/>
  <c r="V630" i="4" s="1"/>
  <c r="I630" i="4"/>
  <c r="M630" i="4" l="1"/>
  <c r="P630" i="4" s="1"/>
  <c r="F630" i="4"/>
  <c r="W630" i="4"/>
  <c r="Y630" i="4"/>
  <c r="R630" i="4"/>
  <c r="Z630" i="4"/>
  <c r="N630" i="4" l="1"/>
  <c r="Q630" i="4" s="1"/>
  <c r="S630" i="4" s="1"/>
  <c r="T630" i="4" s="1"/>
  <c r="X630" i="4"/>
  <c r="AA630" i="4" s="1"/>
  <c r="AB630" i="4" s="1"/>
  <c r="AC630" i="4"/>
  <c r="H631" i="4"/>
  <c r="G630" i="4" l="1"/>
  <c r="AD630" i="4"/>
  <c r="AE630" i="4" s="1"/>
  <c r="AI630" i="4"/>
  <c r="AJ630" i="4" s="1"/>
  <c r="AG630" i="4"/>
  <c r="C631" i="4" s="1"/>
  <c r="E631" i="4" s="1"/>
  <c r="AF630" i="4"/>
  <c r="B631" i="4" s="1"/>
  <c r="K631" i="4"/>
  <c r="O632" i="4"/>
  <c r="AK631" i="4" l="1"/>
  <c r="AL631" i="4"/>
  <c r="AH630" i="4"/>
  <c r="D631" i="4" s="1"/>
  <c r="I631" i="4"/>
  <c r="F631" i="4" l="1"/>
  <c r="L631" i="4"/>
  <c r="U631" i="4" s="1"/>
  <c r="V631" i="4" s="1"/>
  <c r="M631" i="4" l="1"/>
  <c r="N631" i="4" s="1"/>
  <c r="G631" i="4" s="1"/>
  <c r="W631" i="4"/>
  <c r="X631" i="4" s="1"/>
  <c r="Y631" i="4"/>
  <c r="Z631" i="4"/>
  <c r="P631" i="4" l="1"/>
  <c r="Q631" i="4"/>
  <c r="AA631" i="4"/>
  <c r="AB631" i="4" s="1"/>
  <c r="R631" i="4"/>
  <c r="S631" i="4" l="1"/>
  <c r="AC631" i="4"/>
  <c r="H632" i="4"/>
  <c r="K632" i="4" l="1"/>
  <c r="AG631" i="4"/>
  <c r="C632" i="4" s="1"/>
  <c r="E632" i="4" s="1"/>
  <c r="F632" i="4" s="1"/>
  <c r="AF631" i="4"/>
  <c r="B632" i="4" s="1"/>
  <c r="I632" i="4" s="1"/>
  <c r="AD631" i="4"/>
  <c r="AE631" i="4" s="1"/>
  <c r="AI631" i="4"/>
  <c r="AJ631" i="4" s="1"/>
  <c r="T631" i="4"/>
  <c r="AH631" i="4"/>
  <c r="D632" i="4" s="1"/>
  <c r="L632" i="4" s="1"/>
  <c r="U632" i="4" s="1"/>
  <c r="V632" i="4" s="1"/>
  <c r="Y632" i="4" s="1"/>
  <c r="AK632" i="4"/>
  <c r="AL632" i="4"/>
  <c r="Z632" i="4"/>
  <c r="O633" i="4"/>
  <c r="W632" i="4" l="1"/>
  <c r="X632" i="4" s="1"/>
  <c r="AA632" i="4" s="1"/>
  <c r="AB632" i="4" s="1"/>
  <c r="M632" i="4"/>
  <c r="N632" i="4" l="1"/>
  <c r="P632" i="4"/>
  <c r="R632" i="4"/>
  <c r="G632" i="4" l="1"/>
  <c r="Q632" i="4"/>
  <c r="S632" i="4" s="1"/>
  <c r="AC632" i="4"/>
  <c r="H633" i="4"/>
  <c r="K633" i="4" l="1"/>
  <c r="AG632" i="4"/>
  <c r="C633" i="4" s="1"/>
  <c r="E633" i="4" s="1"/>
  <c r="AI632" i="4"/>
  <c r="AJ632" i="4" s="1"/>
  <c r="AD632" i="4"/>
  <c r="AE632" i="4" s="1"/>
  <c r="AF632" i="4"/>
  <c r="T632" i="4"/>
  <c r="AH632" i="4" l="1"/>
  <c r="D633" i="4" s="1"/>
  <c r="L633" i="4" s="1"/>
  <c r="U633" i="4" s="1"/>
  <c r="V633" i="4" s="1"/>
  <c r="AK633" i="4"/>
  <c r="AL633" i="4"/>
  <c r="B633" i="4"/>
  <c r="O634" i="4"/>
  <c r="W633" i="4" l="1"/>
  <c r="M633" i="4"/>
  <c r="N633" i="4" s="1"/>
  <c r="I633" i="4"/>
  <c r="Y633" i="4"/>
  <c r="Z633" i="4"/>
  <c r="P633" i="4" l="1"/>
  <c r="F633" i="4"/>
  <c r="Q633" i="4"/>
  <c r="R633" i="4"/>
  <c r="S633" i="4" l="1"/>
  <c r="T633" i="4" s="1"/>
  <c r="G633" i="4"/>
  <c r="X633" i="4"/>
  <c r="AA633" i="4" s="1"/>
  <c r="AB633" i="4" s="1"/>
  <c r="AC633" i="4"/>
  <c r="H634" i="4"/>
  <c r="K634" i="4" l="1"/>
  <c r="AI633" i="4"/>
  <c r="AD633" i="4"/>
  <c r="AE633" i="4" s="1"/>
  <c r="AG633" i="4"/>
  <c r="C634" i="4" s="1"/>
  <c r="E634" i="4" s="1"/>
  <c r="AF633" i="4"/>
  <c r="AH633" i="4" l="1"/>
  <c r="D634" i="4" s="1"/>
  <c r="B634" i="4"/>
  <c r="AJ633" i="4"/>
  <c r="AK634" i="4"/>
  <c r="AL634" i="4"/>
  <c r="O635" i="4"/>
  <c r="L634" i="4" l="1"/>
  <c r="U634" i="4" s="1"/>
  <c r="V634" i="4" s="1"/>
  <c r="I634" i="4"/>
  <c r="M634" i="4" l="1"/>
  <c r="P634" i="4" s="1"/>
  <c r="F634" i="4"/>
  <c r="W634" i="4"/>
  <c r="Y634" i="4"/>
  <c r="R634" i="4"/>
  <c r="Z634" i="4"/>
  <c r="N634" i="4" l="1"/>
  <c r="X634" i="4"/>
  <c r="AA634" i="4" s="1"/>
  <c r="AB634" i="4" s="1"/>
  <c r="Q634" i="4"/>
  <c r="S634" i="4" s="1"/>
  <c r="T634" i="4" s="1"/>
  <c r="G634" i="4"/>
  <c r="AC634" i="4"/>
  <c r="H635" i="4"/>
  <c r="K635" i="4" l="1"/>
  <c r="AI634" i="4"/>
  <c r="AJ634" i="4" s="1"/>
  <c r="AD634" i="4"/>
  <c r="AE634" i="4" s="1"/>
  <c r="AG634" i="4"/>
  <c r="C635" i="4" s="1"/>
  <c r="E635" i="4" s="1"/>
  <c r="AF634" i="4"/>
  <c r="AH634" i="4" l="1"/>
  <c r="D635" i="4" s="1"/>
  <c r="L635" i="4" s="1"/>
  <c r="U635" i="4" s="1"/>
  <c r="V635" i="4" s="1"/>
  <c r="AK635" i="4"/>
  <c r="B635" i="4"/>
  <c r="AL635" i="4"/>
  <c r="O636" i="4"/>
  <c r="I635" i="4" l="1"/>
  <c r="W635" i="4"/>
  <c r="Y635" i="4"/>
  <c r="M635" i="4"/>
  <c r="Z635" i="4"/>
  <c r="F635" i="4" l="1"/>
  <c r="N635" i="4"/>
  <c r="Q635" i="4" s="1"/>
  <c r="P635" i="4"/>
  <c r="R635" i="4"/>
  <c r="G635" i="4" l="1"/>
  <c r="S635" i="4"/>
  <c r="X635" i="4"/>
  <c r="AA635" i="4" s="1"/>
  <c r="AB635" i="4" s="1"/>
  <c r="AC635" i="4"/>
  <c r="H636" i="4"/>
  <c r="AD635" i="4" l="1"/>
  <c r="AE635" i="4" s="1"/>
  <c r="AI635" i="4"/>
  <c r="AJ635" i="4" s="1"/>
  <c r="AG635" i="4"/>
  <c r="C636" i="4" s="1"/>
  <c r="E636" i="4" s="1"/>
  <c r="AF635" i="4"/>
  <c r="K636" i="4"/>
  <c r="T635" i="4"/>
  <c r="AK636" i="4" l="1"/>
  <c r="AH635" i="4"/>
  <c r="D636" i="4" s="1"/>
  <c r="L636" i="4" s="1"/>
  <c r="U636" i="4" s="1"/>
  <c r="V636" i="4" s="1"/>
  <c r="B636" i="4"/>
  <c r="AL636" i="4"/>
  <c r="O637" i="4"/>
  <c r="M636" i="4" l="1"/>
  <c r="Y636" i="4"/>
  <c r="W636" i="4"/>
  <c r="I636" i="4"/>
  <c r="N636" i="4"/>
  <c r="P636" i="4"/>
  <c r="Z636" i="4"/>
  <c r="R636" i="4"/>
  <c r="F636" i="4" l="1"/>
  <c r="Q636" i="4"/>
  <c r="S636" i="4" s="1"/>
  <c r="H637" i="4"/>
  <c r="K637" i="4" l="1"/>
  <c r="T636" i="4"/>
  <c r="X636" i="4"/>
  <c r="AA636" i="4" s="1"/>
  <c r="AB636" i="4" s="1"/>
  <c r="G636" i="4"/>
  <c r="AC636" i="4"/>
  <c r="AD636" i="4" l="1"/>
  <c r="AE636" i="4" s="1"/>
  <c r="AI636" i="4"/>
  <c r="AG636" i="4"/>
  <c r="C637" i="4" s="1"/>
  <c r="E637" i="4" s="1"/>
  <c r="AF636" i="4"/>
  <c r="AH636" i="4" l="1"/>
  <c r="D637" i="4" s="1"/>
  <c r="B637" i="4"/>
  <c r="AJ636" i="4"/>
  <c r="AL637" i="4"/>
  <c r="AK637" i="4"/>
  <c r="O638" i="4"/>
  <c r="I637" i="4" l="1"/>
  <c r="L637" i="4"/>
  <c r="U637" i="4" s="1"/>
  <c r="V637" i="4" s="1"/>
  <c r="F637" i="4" l="1"/>
  <c r="Y637" i="4"/>
  <c r="W637" i="4"/>
  <c r="X637" i="4" s="1"/>
  <c r="M637" i="4"/>
  <c r="Z637" i="4"/>
  <c r="N637" i="4" l="1"/>
  <c r="G637" i="4" s="1"/>
  <c r="P637" i="4"/>
  <c r="AA637" i="4"/>
  <c r="AB637" i="4" s="1"/>
  <c r="R637" i="4"/>
  <c r="Q637" i="4" l="1"/>
  <c r="S637" i="4" s="1"/>
  <c r="H638" i="4"/>
  <c r="AC637" i="4"/>
  <c r="K638" i="4" l="1"/>
  <c r="AD637" i="4"/>
  <c r="AE637" i="4" s="1"/>
  <c r="AI637" i="4"/>
  <c r="AJ637" i="4" s="1"/>
  <c r="AG637" i="4"/>
  <c r="C638" i="4" s="1"/>
  <c r="E638" i="4" s="1"/>
  <c r="AF637" i="4"/>
  <c r="T637" i="4"/>
  <c r="AK638" i="4" l="1"/>
  <c r="AH637" i="4"/>
  <c r="D638" i="4" s="1"/>
  <c r="AL638" i="4"/>
  <c r="B638" i="4"/>
  <c r="O639" i="4"/>
  <c r="I638" i="4" l="1"/>
  <c r="L638" i="4"/>
  <c r="U638" i="4" s="1"/>
  <c r="V638" i="4" s="1"/>
  <c r="F638" i="4" l="1"/>
  <c r="M638" i="4"/>
  <c r="W638" i="4"/>
  <c r="X638" i="4" s="1"/>
  <c r="Y638" i="4"/>
  <c r="Z638" i="4"/>
  <c r="AA638" i="4" l="1"/>
  <c r="AB638" i="4" s="1"/>
  <c r="P638" i="4"/>
  <c r="N638" i="4"/>
  <c r="G638" i="4" s="1"/>
  <c r="R638" i="4"/>
  <c r="Q638" i="4" l="1"/>
  <c r="S638" i="4" s="1"/>
  <c r="T638" i="4" s="1"/>
  <c r="H639" i="4"/>
  <c r="AC638" i="4"/>
  <c r="K639" i="4" l="1"/>
  <c r="AD638" i="4"/>
  <c r="AE638" i="4" s="1"/>
  <c r="AI638" i="4"/>
  <c r="AJ638" i="4" s="1"/>
  <c r="AG638" i="4"/>
  <c r="C639" i="4" s="1"/>
  <c r="E639" i="4" s="1"/>
  <c r="AF638" i="4"/>
  <c r="AH638" i="4" l="1"/>
  <c r="D639" i="4" s="1"/>
  <c r="L639" i="4" s="1"/>
  <c r="U639" i="4" s="1"/>
  <c r="V639" i="4" s="1"/>
  <c r="AL639" i="4"/>
  <c r="B639" i="4"/>
  <c r="AK639" i="4"/>
  <c r="O640" i="4"/>
  <c r="W639" i="4" l="1"/>
  <c r="M639" i="4"/>
  <c r="P639" i="4" s="1"/>
  <c r="Y639" i="4"/>
  <c r="I639" i="4"/>
  <c r="Z639" i="4"/>
  <c r="R639" i="4"/>
  <c r="N639" i="4" l="1"/>
  <c r="Q639" i="4" s="1"/>
  <c r="S639" i="4" s="1"/>
  <c r="T639" i="4" s="1"/>
  <c r="F639" i="4"/>
  <c r="H640" i="4"/>
  <c r="K640" i="4" l="1"/>
  <c r="G639" i="4"/>
  <c r="X639" i="4"/>
  <c r="AA639" i="4" s="1"/>
  <c r="AB639" i="4" s="1"/>
  <c r="AC639" i="4"/>
  <c r="AI639" i="4" l="1"/>
  <c r="AD639" i="4"/>
  <c r="AE639" i="4" s="1"/>
  <c r="AG639" i="4"/>
  <c r="C640" i="4" s="1"/>
  <c r="E640" i="4" s="1"/>
  <c r="AF639" i="4"/>
  <c r="AH639" i="4" l="1"/>
  <c r="D640" i="4" s="1"/>
  <c r="B640" i="4"/>
  <c r="AJ639" i="4"/>
  <c r="AL640" i="4"/>
  <c r="AK640" i="4"/>
  <c r="O641" i="4"/>
  <c r="I640" i="4" l="1"/>
  <c r="L640" i="4"/>
  <c r="U640" i="4" s="1"/>
  <c r="V640" i="4" s="1"/>
  <c r="F640" i="4" l="1"/>
  <c r="W640" i="4"/>
  <c r="X640" i="4" s="1"/>
  <c r="Y640" i="4"/>
  <c r="M640" i="4"/>
  <c r="Z640" i="4"/>
  <c r="AA640" i="4" l="1"/>
  <c r="AB640" i="4" s="1"/>
  <c r="P640" i="4"/>
  <c r="N640" i="4"/>
  <c r="R640" i="4"/>
  <c r="Q640" i="4" l="1"/>
  <c r="S640" i="4" s="1"/>
  <c r="G640" i="4"/>
  <c r="H641" i="4"/>
  <c r="AC640" i="4"/>
  <c r="K641" i="4" l="1"/>
  <c r="AI640" i="4"/>
  <c r="AJ640" i="4" s="1"/>
  <c r="AD640" i="4"/>
  <c r="AE640" i="4" s="1"/>
  <c r="AG640" i="4"/>
  <c r="C641" i="4" s="1"/>
  <c r="E641" i="4" s="1"/>
  <c r="AF640" i="4"/>
  <c r="T640" i="4"/>
  <c r="AH640" i="4" l="1"/>
  <c r="D641" i="4" s="1"/>
  <c r="L641" i="4" s="1"/>
  <c r="U641" i="4" s="1"/>
  <c r="V641" i="4" s="1"/>
  <c r="AK641" i="4"/>
  <c r="B641" i="4"/>
  <c r="AL641" i="4"/>
  <c r="Y641" i="4" l="1"/>
  <c r="M641" i="4"/>
  <c r="P641" i="4" s="1"/>
  <c r="W641" i="4"/>
  <c r="N641" i="4"/>
  <c r="I641" i="4"/>
  <c r="R641" i="4"/>
  <c r="Z641" i="4"/>
  <c r="F641" i="4" l="1"/>
  <c r="Q641" i="4"/>
  <c r="S641" i="4" s="1"/>
  <c r="T641" i="4" s="1"/>
  <c r="G641" i="4" l="1"/>
  <c r="C31" i="4" s="1"/>
  <c r="X641" i="4"/>
  <c r="AA641" i="4" s="1"/>
  <c r="AB641" i="4" s="1"/>
  <c r="AC641" i="4"/>
  <c r="AI641" i="4" l="1"/>
  <c r="AJ641" i="4" s="1"/>
  <c r="AD641" i="4"/>
  <c r="AE641" i="4" s="1"/>
  <c r="AG641" i="4"/>
  <c r="AF641" i="4"/>
  <c r="AH641"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DB-IWHR" type="4" refreshedVersion="0" background="1">
    <webPr xml="1" sourceData="1" url="G:\test1.xml" htmlTables="1" htmlFormat="all"/>
  </connection>
  <connection id="2" xr16:uid="{00000000-0015-0000-FFFF-FFFF01000000}" name="test2" type="4" refreshedVersion="0" background="1">
    <webPr xml="1" sourceData="1" url="G:\test2.xml" htmlTables="1" htmlFormat="all"/>
  </connection>
  <connection id="3" xr16:uid="{00000000-0015-0000-FFFF-FFFF02000000}" name="test21" type="4" refreshedVersion="0" background="1">
    <webPr xml="1" sourceData="1" url="G:\test2.xml" htmlTables="1" htmlFormat="all"/>
  </connection>
  <connection id="4" xr16:uid="{00000000-0015-0000-FFFF-FFFF03000000}" name="test3" type="4" refreshedVersion="0" background="1">
    <webPr xml="1" sourceData="1" url="G:\test3.xml" htmlTables="1" htmlFormat="all"/>
  </connection>
  <connection id="5" xr16:uid="{00000000-0015-0000-FFFF-FFFF04000000}" name="test31" type="4" refreshedVersion="0" background="1">
    <webPr xml="1" sourceData="1" url="G:\test3.xml" htmlTables="1" htmlFormat="all"/>
  </connection>
</connections>
</file>

<file path=xl/sharedStrings.xml><?xml version="1.0" encoding="utf-8"?>
<sst xmlns="http://schemas.openxmlformats.org/spreadsheetml/2006/main" count="460" uniqueCount="356">
  <si>
    <t xml:space="preserve">                            Disclaimer: The author assumes No responsibility and makes no guarantees, expressed or implied, about its quality, reliability, or any other characteristic.</t>
  </si>
  <si>
    <r>
      <t>V</t>
    </r>
    <r>
      <rPr>
        <vertAlign val="subscript"/>
        <sz val="10.5"/>
        <rFont val="宋体"/>
        <family val="3"/>
        <charset val="134"/>
      </rPr>
      <t>c</t>
    </r>
  </si>
  <si>
    <r>
      <t>a</t>
    </r>
    <r>
      <rPr>
        <vertAlign val="subscript"/>
        <sz val="10.5"/>
        <rFont val="宋体"/>
        <family val="3"/>
        <charset val="134"/>
      </rPr>
      <t>2</t>
    </r>
  </si>
  <si>
    <r>
      <t>b</t>
    </r>
    <r>
      <rPr>
        <vertAlign val="subscript"/>
        <sz val="10.5"/>
        <rFont val="宋体"/>
        <family val="3"/>
        <charset val="134"/>
      </rPr>
      <t>2</t>
    </r>
  </si>
  <si>
    <r>
      <t>z</t>
    </r>
    <r>
      <rPr>
        <vertAlign val="subscript"/>
        <sz val="10.5"/>
        <rFont val="宋体"/>
        <family val="3"/>
        <charset val="134"/>
      </rPr>
      <t>c</t>
    </r>
  </si>
  <si>
    <t>B</t>
    <phoneticPr fontId="1" type="noConversion"/>
  </si>
  <si>
    <t>h</t>
    <phoneticPr fontId="1" type="noConversion"/>
  </si>
  <si>
    <t>mq</t>
    <phoneticPr fontId="1" type="noConversion"/>
  </si>
  <si>
    <t>mb</t>
    <phoneticPr fontId="1" type="noConversion"/>
  </si>
  <si>
    <t>g</t>
    <phoneticPr fontId="1" type="noConversion"/>
  </si>
  <si>
    <t>Vc</t>
    <phoneticPr fontId="1" type="noConversion"/>
  </si>
  <si>
    <t>mmqmb</t>
    <phoneticPr fontId="1" type="noConversion"/>
  </si>
  <si>
    <t>Hr</t>
    <phoneticPr fontId="1" type="noConversion"/>
  </si>
  <si>
    <t>Ho</t>
    <phoneticPr fontId="1" type="noConversion"/>
  </si>
  <si>
    <t>H1</t>
    <phoneticPr fontId="1" type="noConversion"/>
  </si>
  <si>
    <t>Vo</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</si>
  <si>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</si>
  <si>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</si>
  <si>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</si>
  <si>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</si>
  <si>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</si>
  <si>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</si>
  <si>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</si>
  <si>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Tau1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</si>
  <si>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</si>
  <si>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</si>
  <si>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</si>
  <si>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</si>
  <si>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</si>
  <si>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</si>
  <si>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</si>
  <si>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</si>
  <si>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</si>
  <si>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</si>
  <si>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</si>
  <si>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</si>
  <si>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</si>
  <si>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z1</t>
    <phoneticPr fontId="1" type="noConversion"/>
  </si>
  <si>
    <t>dt</t>
    <phoneticPr fontId="1" type="noConversion"/>
  </si>
  <si>
    <t>T</t>
    <phoneticPr fontId="1" type="noConversion"/>
  </si>
  <si>
    <t>eq.(21)</t>
  </si>
  <si>
    <t>dv/dz</t>
    <phoneticPr fontId="1" type="noConversion"/>
  </si>
  <si>
    <t>d2z/dz2</t>
    <phoneticPr fontId="1" type="noConversion"/>
  </si>
  <si>
    <t>c2</t>
    <phoneticPr fontId="1" type="noConversion"/>
  </si>
  <si>
    <t>a2</t>
    <phoneticPr fontId="1" type="noConversion"/>
  </si>
  <si>
    <t>Qin</t>
    <phoneticPr fontId="1" type="noConversion"/>
  </si>
  <si>
    <t>b1</t>
    <phoneticPr fontId="1" type="noConversion"/>
  </si>
  <si>
    <t>b2</t>
    <phoneticPr fontId="1" type="noConversion"/>
  </si>
  <si>
    <t>m</t>
    <phoneticPr fontId="1" type="noConversion"/>
  </si>
  <si>
    <t>c1</t>
    <phoneticPr fontId="1" type="noConversion"/>
  </si>
  <si>
    <t>zc</t>
    <phoneticPr fontId="1" type="noConversion"/>
  </si>
  <si>
    <t>s/dz</t>
    <phoneticPr fontId="1" type="noConversion"/>
  </si>
  <si>
    <t>Sqrt(2g)</t>
    <phoneticPr fontId="1" type="noConversion"/>
  </si>
  <si>
    <t>m/s</t>
    <phoneticPr fontId="1" type="noConversion"/>
  </si>
  <si>
    <t>c1</t>
  </si>
  <si>
    <t>c2*mq*mb</t>
  </si>
  <si>
    <t>a1*2</t>
  </si>
  <si>
    <t>Dq</t>
  </si>
  <si>
    <t>m</t>
  </si>
  <si>
    <t>m3</t>
  </si>
  <si>
    <t>m/s</t>
  </si>
  <si>
    <t>Symbols</t>
    <phoneticPr fontId="1" type="noConversion"/>
  </si>
  <si>
    <t>Unit</t>
    <phoneticPr fontId="1" type="noConversion"/>
  </si>
  <si>
    <t>n</t>
    <phoneticPr fontId="1" type="noConversion"/>
  </si>
  <si>
    <t xml:space="preserve"> Copy Right：Chen ZuYu（Email：chenzuyu@cashq.ac.cn）</t>
    <phoneticPr fontId="1" type="noConversion"/>
  </si>
  <si>
    <t>W~H curve coefficient</t>
    <phoneticPr fontId="1" type="noConversion"/>
  </si>
  <si>
    <t>The incipient velocity,m/s</t>
    <phoneticPr fontId="1" type="noConversion"/>
  </si>
  <si>
    <t>Erosion coefficient</t>
    <phoneticPr fontId="1" type="noConversion"/>
  </si>
  <si>
    <t>H</t>
    <phoneticPr fontId="1" type="noConversion"/>
  </si>
  <si>
    <t>h</t>
  </si>
  <si>
    <t>h2</t>
  </si>
  <si>
    <t>W</t>
  </si>
  <si>
    <t>SUMMARY OUTPUT</t>
  </si>
  <si>
    <t>回归统计</t>
  </si>
  <si>
    <t>Multiple R</t>
  </si>
  <si>
    <t>R Square</t>
  </si>
  <si>
    <t>Adjusted R Square</t>
  </si>
  <si>
    <t>标准误差</t>
  </si>
  <si>
    <t>观测值</t>
  </si>
  <si>
    <t>方差分析</t>
  </si>
  <si>
    <t>回归分析</t>
  </si>
  <si>
    <t>残差</t>
  </si>
  <si>
    <t>总计</t>
  </si>
  <si>
    <t>Intercept</t>
  </si>
  <si>
    <t>df</t>
  </si>
  <si>
    <t>SS</t>
  </si>
  <si>
    <t>MS</t>
  </si>
  <si>
    <t>F</t>
  </si>
  <si>
    <t>Significance F</t>
  </si>
  <si>
    <t>Coefficients</t>
  </si>
  <si>
    <t>t Stat</t>
  </si>
  <si>
    <t>P-value</t>
  </si>
  <si>
    <t>Lower 95%</t>
  </si>
  <si>
    <t>Upper 95%</t>
  </si>
  <si>
    <t>X Variable 1</t>
  </si>
  <si>
    <t>X Variable 2</t>
  </si>
  <si>
    <t>RESIDUAL OUTPUT</t>
  </si>
  <si>
    <t>预测 Y</t>
  </si>
  <si>
    <t>标准残差</t>
  </si>
  <si>
    <t>Reservoir capacity</t>
    <phoneticPr fontId="1" type="noConversion"/>
  </si>
  <si>
    <t>water elevation</t>
    <phoneticPr fontId="1" type="noConversion"/>
  </si>
  <si>
    <r>
      <t>Q</t>
    </r>
    <r>
      <rPr>
        <b/>
        <vertAlign val="subscript"/>
        <sz val="11"/>
        <color theme="1"/>
        <rFont val="Times New Roman"/>
        <family val="1"/>
      </rPr>
      <t>in</t>
    </r>
  </si>
  <si>
    <t>H</t>
  </si>
  <si>
    <t>W (1000000m3)</t>
  </si>
  <si>
    <t>Methods</t>
  </si>
  <si>
    <t>Tc</t>
    <phoneticPr fontId="1" type="noConversion"/>
  </si>
  <si>
    <t>m-1</t>
    <phoneticPr fontId="1" type="noConversion"/>
  </si>
  <si>
    <t>Dam Breach Analysis DB-IWHR 2014</t>
    <phoneticPr fontId="1" type="noConversion"/>
  </si>
  <si>
    <t xml:space="preserve">       Disclaimer: The author assumes No responsibility and makes no guarantees, expressed or implied, about its quality, reliability, or any other characteristic.</t>
    <phoneticPr fontId="1" type="noConversion"/>
  </si>
  <si>
    <r>
      <t>The Breach Evolution of Avalanche Lake Spreadsheet(</t>
    </r>
    <r>
      <rPr>
        <b/>
        <sz val="24"/>
        <color theme="1"/>
        <rFont val="隶书"/>
        <family val="3"/>
        <charset val="134"/>
      </rPr>
      <t>V1.0)</t>
    </r>
    <phoneticPr fontId="1" type="noConversion"/>
  </si>
  <si>
    <t>Velocity Criteria</t>
  </si>
  <si>
    <t>Meyer Peter &amp; Muller</t>
  </si>
  <si>
    <t>Englund_Hense</t>
  </si>
  <si>
    <t>Du Boys</t>
  </si>
  <si>
    <t>Einstein-Brown</t>
  </si>
  <si>
    <t>h</t>
    <phoneticPr fontId="1" type="noConversion"/>
  </si>
  <si>
    <t>B</t>
    <phoneticPr fontId="1" type="noConversion"/>
  </si>
  <si>
    <t>Elevations of channel bed,m</t>
    <phoneticPr fontId="1" type="noConversion"/>
  </si>
  <si>
    <t>Erosion coefficient</t>
    <phoneticPr fontId="1" type="noConversion"/>
  </si>
  <si>
    <r>
      <t>m</t>
    </r>
    <r>
      <rPr>
        <vertAlign val="superscript"/>
        <sz val="11"/>
        <color theme="1"/>
        <rFont val="Times New Roman"/>
        <family val="1"/>
      </rPr>
      <t>3</t>
    </r>
    <r>
      <rPr>
        <sz val="11"/>
        <color theme="1"/>
        <rFont val="Times New Roman"/>
        <family val="1"/>
      </rPr>
      <t>/s</t>
    </r>
  </si>
  <si>
    <r>
      <t>Z</t>
    </r>
    <r>
      <rPr>
        <sz val="9"/>
        <rFont val="Times New Roman"/>
        <family val="1"/>
      </rPr>
      <t>0</t>
    </r>
  </si>
  <si>
    <r>
      <t>B</t>
    </r>
    <r>
      <rPr>
        <b/>
        <sz val="11"/>
        <color theme="1"/>
        <rFont val="宋体"/>
        <family val="2"/>
      </rPr>
      <t>平均</t>
    </r>
    <phoneticPr fontId="1" type="noConversion"/>
  </si>
  <si>
    <t>m</t>
    <phoneticPr fontId="1" type="noConversion"/>
  </si>
  <si>
    <t>The formula</t>
    <phoneticPr fontId="1" type="noConversion"/>
  </si>
  <si>
    <t>eq. (22)</t>
    <phoneticPr fontId="1" type="noConversion"/>
  </si>
  <si>
    <t>eq.(24)</t>
    <phoneticPr fontId="1" type="noConversion"/>
  </si>
  <si>
    <t>Initial value</t>
    <phoneticPr fontId="1" type="noConversion"/>
  </si>
  <si>
    <t>SumQin</t>
    <phoneticPr fontId="1" type="noConversion"/>
  </si>
  <si>
    <t>loss of storage</t>
    <phoneticPr fontId="1" type="noConversion"/>
  </si>
  <si>
    <t>inflow</t>
    <phoneticPr fontId="1" type="noConversion"/>
  </si>
  <si>
    <t>Outflow</t>
    <phoneticPr fontId="1" type="noConversion"/>
  </si>
  <si>
    <t>Elevation, begin</t>
    <phoneticPr fontId="1" type="noConversion"/>
  </si>
  <si>
    <t>Elevatiob end</t>
    <phoneticPr fontId="1" type="noConversion"/>
  </si>
  <si>
    <t>Error</t>
    <phoneticPr fontId="1" type="noConversion"/>
  </si>
  <si>
    <t>Balance Check</t>
    <phoneticPr fontId="1" type="noConversion"/>
  </si>
  <si>
    <t>n</t>
    <phoneticPr fontId="1" type="noConversion"/>
  </si>
  <si>
    <t>Row number</t>
    <phoneticPr fontId="1" type="noConversion"/>
  </si>
  <si>
    <t>error</t>
    <phoneticPr fontId="1" type="noConversion"/>
  </si>
  <si>
    <t xml:space="preserve"> Copy Right：Chen ZuYu（Email：chenzuyu@cashq.ac.cn）</t>
    <phoneticPr fontId="1" type="noConversion"/>
  </si>
  <si>
    <t xml:space="preserve">                            Disclaimer: The author assumes No responsibility and makes no guarantees, expressed or implied, about its quality, reliability, or any other characteristic.</t>
    <phoneticPr fontId="1" type="noConversion"/>
  </si>
  <si>
    <r>
      <t>Z</t>
    </r>
    <r>
      <rPr>
        <vertAlign val="subscript"/>
        <sz val="9"/>
        <rFont val="宋体"/>
        <family val="3"/>
        <charset val="134"/>
      </rPr>
      <t>0</t>
    </r>
  </si>
  <si>
    <r>
      <t>Q</t>
    </r>
    <r>
      <rPr>
        <vertAlign val="subscript"/>
        <sz val="10.5"/>
        <rFont val="宋体"/>
        <family val="3"/>
        <charset val="134"/>
      </rPr>
      <t>in</t>
    </r>
  </si>
  <si>
    <r>
      <t>Inflow flow,m</t>
    </r>
    <r>
      <rPr>
        <vertAlign val="superscript"/>
        <sz val="8"/>
        <rFont val="宋体"/>
        <family val="3"/>
        <charset val="134"/>
      </rPr>
      <t>3</t>
    </r>
    <r>
      <rPr>
        <sz val="8"/>
        <rFont val="宋体"/>
        <family val="3"/>
        <charset val="134"/>
      </rPr>
      <t>/s</t>
    </r>
    <phoneticPr fontId="1" type="noConversion"/>
  </si>
  <si>
    <r>
      <t>H</t>
    </r>
    <r>
      <rPr>
        <vertAlign val="subscript"/>
        <sz val="10.5"/>
        <rFont val="宋体"/>
        <family val="3"/>
        <charset val="134"/>
      </rPr>
      <t>r</t>
    </r>
  </si>
  <si>
    <t>Elevations of dead Water,m</t>
    <phoneticPr fontId="1" type="noConversion"/>
  </si>
  <si>
    <t>Stage</t>
  </si>
  <si>
    <t>Bottom fh (m)</t>
  </si>
  <si>
    <t>Breach  B (m)</t>
  </si>
  <si>
    <t>Center</t>
  </si>
  <si>
    <t>Toe of Slope</t>
  </si>
  <si>
    <t>x</t>
  </si>
  <si>
    <t>y</t>
  </si>
  <si>
    <t>-</t>
  </si>
  <si>
    <r>
      <t>a</t>
    </r>
    <r>
      <rPr>
        <vertAlign val="subscript"/>
        <sz val="10.5"/>
        <rFont val="宋体"/>
        <family val="3"/>
        <charset val="134"/>
      </rPr>
      <t>1</t>
    </r>
  </si>
  <si>
    <t>W~H curve coefficient</t>
    <phoneticPr fontId="1" type="noConversion"/>
  </si>
  <si>
    <r>
      <t>b</t>
    </r>
    <r>
      <rPr>
        <vertAlign val="subscript"/>
        <sz val="10.5"/>
        <rFont val="宋体"/>
        <family val="3"/>
        <charset val="134"/>
      </rPr>
      <t>1</t>
    </r>
  </si>
  <si>
    <t>W~H curve coefficient</t>
    <phoneticPr fontId="1" type="noConversion"/>
  </si>
  <si>
    <r>
      <t>c</t>
    </r>
    <r>
      <rPr>
        <vertAlign val="subscript"/>
        <sz val="10.5"/>
        <rFont val="宋体"/>
        <family val="3"/>
        <charset val="134"/>
      </rPr>
      <t>1</t>
    </r>
  </si>
  <si>
    <t>W~H curve coefficient</t>
    <phoneticPr fontId="1" type="noConversion"/>
  </si>
  <si>
    <t xml:space="preserve">   Note: obtained by water storage capacity curve worksheet</t>
    <phoneticPr fontId="1" type="noConversion"/>
  </si>
  <si>
    <r>
      <t>m</t>
    </r>
    <r>
      <rPr>
        <vertAlign val="subscript"/>
        <sz val="10.5"/>
        <rFont val="宋体"/>
        <family val="3"/>
        <charset val="134"/>
      </rPr>
      <t>q</t>
    </r>
  </si>
  <si>
    <t>Broad-crested weir flow coefficient</t>
    <phoneticPr fontId="1" type="noConversion"/>
  </si>
  <si>
    <r>
      <t>m</t>
    </r>
    <r>
      <rPr>
        <vertAlign val="subscript"/>
        <sz val="10.5"/>
        <rFont val="宋体"/>
        <family val="3"/>
        <charset val="134"/>
      </rPr>
      <t>b</t>
    </r>
  </si>
  <si>
    <t>Lateral shrinkage coefficient</t>
    <phoneticPr fontId="1" type="noConversion"/>
  </si>
  <si>
    <t>Ratio of tailwater</t>
    <phoneticPr fontId="1" type="noConversion"/>
  </si>
  <si>
    <t>The incipient velocity,m/s</t>
    <phoneticPr fontId="1" type="noConversion"/>
  </si>
  <si>
    <t>Erosion coefficient</t>
    <phoneticPr fontId="1" type="noConversion"/>
  </si>
  <si>
    <t xml:space="preserve">表  1 </t>
    <phoneticPr fontId="1" type="noConversion"/>
  </si>
  <si>
    <r>
      <t>Q</t>
    </r>
    <r>
      <rPr>
        <vertAlign val="subscript"/>
        <sz val="11"/>
        <rFont val="宋体"/>
        <family val="3"/>
        <charset val="134"/>
        <scheme val="minor"/>
      </rPr>
      <t>p</t>
    </r>
  </si>
  <si>
    <r>
      <t>m</t>
    </r>
    <r>
      <rPr>
        <vertAlign val="superscript"/>
        <sz val="11"/>
        <color theme="1"/>
        <rFont val="宋体"/>
        <family val="3"/>
        <charset val="134"/>
        <scheme val="minor"/>
      </rPr>
      <t>3</t>
    </r>
    <r>
      <rPr>
        <sz val="11"/>
        <color theme="1"/>
        <rFont val="宋体"/>
        <family val="2"/>
        <charset val="134"/>
        <scheme val="minor"/>
      </rPr>
      <t>/s</t>
    </r>
  </si>
  <si>
    <t>The peak flow</t>
    <phoneticPr fontId="1" type="noConversion"/>
  </si>
  <si>
    <r>
      <t>t</t>
    </r>
    <r>
      <rPr>
        <vertAlign val="subscript"/>
        <sz val="11"/>
        <color theme="1"/>
        <rFont val="宋体"/>
        <family val="3"/>
        <charset val="134"/>
        <scheme val="minor"/>
      </rPr>
      <t>p</t>
    </r>
  </si>
  <si>
    <t>The peak time</t>
    <phoneticPr fontId="1" type="noConversion"/>
  </si>
  <si>
    <t>图  1</t>
    <phoneticPr fontId="1" type="noConversion"/>
  </si>
  <si>
    <t>图  2</t>
    <phoneticPr fontId="1" type="noConversion"/>
  </si>
  <si>
    <t>Tc</t>
    <phoneticPr fontId="1" type="noConversion"/>
  </si>
  <si>
    <r>
      <t>Z</t>
    </r>
    <r>
      <rPr>
        <sz val="9"/>
        <rFont val="宋体"/>
        <family val="3"/>
        <charset val="134"/>
      </rPr>
      <t>0</t>
    </r>
  </si>
  <si>
    <t>Hr</t>
    <phoneticPr fontId="1" type="noConversion"/>
  </si>
  <si>
    <t>Ho</t>
    <phoneticPr fontId="1" type="noConversion"/>
  </si>
  <si>
    <t>Vc</t>
    <phoneticPr fontId="1" type="noConversion"/>
  </si>
  <si>
    <t>mq</t>
    <phoneticPr fontId="1" type="noConversion"/>
  </si>
  <si>
    <t>c2</t>
    <phoneticPr fontId="1" type="noConversion"/>
  </si>
  <si>
    <t>B</t>
    <phoneticPr fontId="1" type="noConversion"/>
  </si>
  <si>
    <t>H1</t>
    <phoneticPr fontId="1" type="noConversion"/>
  </si>
  <si>
    <t>a2</t>
    <phoneticPr fontId="1" type="noConversion"/>
  </si>
  <si>
    <t>mb</t>
    <phoneticPr fontId="1" type="noConversion"/>
  </si>
  <si>
    <t>Qin</t>
    <phoneticPr fontId="1" type="noConversion"/>
  </si>
  <si>
    <t>b1</t>
    <phoneticPr fontId="1" type="noConversion"/>
  </si>
  <si>
    <t>b2</t>
    <phoneticPr fontId="1" type="noConversion"/>
  </si>
  <si>
    <t>g</t>
    <phoneticPr fontId="1" type="noConversion"/>
  </si>
  <si>
    <t>zc</t>
    <phoneticPr fontId="1" type="noConversion"/>
  </si>
  <si>
    <t>m-1</t>
    <phoneticPr fontId="1" type="noConversion"/>
  </si>
  <si>
    <t>Symbols</t>
    <phoneticPr fontId="1" type="noConversion"/>
  </si>
  <si>
    <t>zo</t>
    <phoneticPr fontId="1" type="noConversion"/>
  </si>
  <si>
    <t>B平均</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</si>
  <si>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</si>
  <si>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</si>
  <si>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</si>
  <si>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</si>
  <si>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</si>
  <si>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</si>
  <si>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</si>
  <si>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</si>
  <si>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</si>
  <si>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</si>
  <si>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</si>
  <si>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</si>
  <si>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</si>
  <si>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</si>
  <si>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</si>
  <si>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</si>
  <si>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</si>
  <si>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</si>
  <si>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</si>
  <si>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</si>
  <si>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dv/dz</t>
    <phoneticPr fontId="1" type="noConversion"/>
  </si>
  <si>
    <t>d2z/dz2</t>
    <phoneticPr fontId="1" type="noConversion"/>
  </si>
  <si>
    <t>z1</t>
    <phoneticPr fontId="1" type="noConversion"/>
  </si>
  <si>
    <t>dt</t>
    <phoneticPr fontId="1" type="noConversion"/>
  </si>
  <si>
    <t>T</t>
    <phoneticPr fontId="1" type="noConversion"/>
  </si>
  <si>
    <t>m/s</t>
    <phoneticPr fontId="1" type="noConversion"/>
  </si>
  <si>
    <t>eq.(24)</t>
    <phoneticPr fontId="1" type="noConversion"/>
  </si>
  <si>
    <t>Initial value</t>
    <phoneticPr fontId="1" type="noConversion"/>
  </si>
  <si>
    <r>
      <t>Sum</t>
    </r>
    <r>
      <rPr>
        <b/>
        <sz val="11"/>
        <color theme="1"/>
        <rFont val="宋体"/>
        <family val="2"/>
        <scheme val="minor"/>
      </rPr>
      <t>Q</t>
    </r>
    <r>
      <rPr>
        <b/>
        <sz val="9"/>
        <color theme="1"/>
        <rFont val="宋体"/>
        <family val="3"/>
        <charset val="134"/>
        <scheme val="minor"/>
      </rPr>
      <t>out</t>
    </r>
    <phoneticPr fontId="1" type="noConversion"/>
  </si>
  <si>
    <t>Do not modify the cells filling with pink</t>
    <phoneticPr fontId="1" type="noConversion"/>
  </si>
  <si>
    <t>指数模型</t>
    <phoneticPr fontId="1" type="noConversion"/>
  </si>
  <si>
    <r>
      <t xml:space="preserve">DB-Excel 2014 </t>
    </r>
    <r>
      <rPr>
        <sz val="11"/>
        <color theme="0" tint="-0.14999847407452621"/>
        <rFont val="宋体"/>
        <family val="3"/>
        <charset val="134"/>
      </rPr>
      <t>角度版</t>
    </r>
    <phoneticPr fontId="1" type="noConversion"/>
  </si>
  <si>
    <r>
      <t xml:space="preserve">DB-Excel 2014 </t>
    </r>
    <r>
      <rPr>
        <sz val="11"/>
        <color theme="0" tint="-0.14999847407452621"/>
        <rFont val="宋体"/>
        <family val="3"/>
        <charset val="134"/>
      </rPr>
      <t>论文版</t>
    </r>
    <phoneticPr fontId="1" type="noConversion"/>
  </si>
  <si>
    <t>υ</t>
    <phoneticPr fontId="1" type="noConversion"/>
  </si>
  <si>
    <t>L</t>
    <phoneticPr fontId="1" type="noConversion"/>
  </si>
  <si>
    <t>n</t>
    <phoneticPr fontId="1" type="noConversion"/>
  </si>
  <si>
    <r>
      <t>H</t>
    </r>
    <r>
      <rPr>
        <i/>
        <vertAlign val="subscript"/>
        <sz val="10.5"/>
        <rFont val="Times New Roman"/>
        <family val="1"/>
      </rPr>
      <t>r</t>
    </r>
  </si>
  <si>
    <r>
      <t>m</t>
    </r>
    <r>
      <rPr>
        <i/>
        <vertAlign val="subscript"/>
        <sz val="10.5"/>
        <rFont val="Times New Roman"/>
        <family val="1"/>
      </rPr>
      <t>q</t>
    </r>
  </si>
  <si>
    <r>
      <t>m</t>
    </r>
    <r>
      <rPr>
        <i/>
        <vertAlign val="subscript"/>
        <sz val="10.5"/>
        <rFont val="Times New Roman"/>
        <family val="1"/>
      </rPr>
      <t>b</t>
    </r>
  </si>
  <si>
    <t>m</t>
    <phoneticPr fontId="1" type="noConversion"/>
  </si>
  <si>
    <r>
      <t>V</t>
    </r>
    <r>
      <rPr>
        <i/>
        <vertAlign val="subscript"/>
        <sz val="10.5"/>
        <rFont val="Times New Roman"/>
        <family val="1"/>
      </rPr>
      <t>c</t>
    </r>
  </si>
  <si>
    <r>
      <t>τ</t>
    </r>
    <r>
      <rPr>
        <i/>
        <vertAlign val="subscript"/>
        <sz val="10.5"/>
        <rFont val="Times New Roman"/>
        <family val="1"/>
      </rPr>
      <t>c</t>
    </r>
    <phoneticPr fontId="1" type="noConversion"/>
  </si>
  <si>
    <t>a</t>
    <phoneticPr fontId="1" type="noConversion"/>
  </si>
  <si>
    <t>b</t>
    <phoneticPr fontId="1" type="noConversion"/>
  </si>
  <si>
    <t>Balance</t>
    <phoneticPr fontId="1" type="noConversion"/>
  </si>
  <si>
    <r>
      <t>z</t>
    </r>
    <r>
      <rPr>
        <i/>
        <vertAlign val="subscript"/>
        <sz val="9"/>
        <rFont val="Times New Roman"/>
        <family val="1"/>
      </rPr>
      <t>0</t>
    </r>
    <phoneticPr fontId="1" type="noConversion"/>
  </si>
  <si>
    <r>
      <t>B</t>
    </r>
    <r>
      <rPr>
        <i/>
        <sz val="6"/>
        <rFont val="Times New Roman"/>
        <family val="1"/>
      </rPr>
      <t>0</t>
    </r>
    <phoneticPr fontId="1" type="noConversion"/>
  </si>
  <si>
    <r>
      <t>D</t>
    </r>
    <r>
      <rPr>
        <i/>
        <vertAlign val="subscript"/>
        <sz val="11"/>
        <color theme="1"/>
        <rFont val="Times New Roman"/>
        <family val="1"/>
      </rPr>
      <t>50</t>
    </r>
    <phoneticPr fontId="1" type="noConversion"/>
  </si>
  <si>
    <r>
      <t>ρ</t>
    </r>
    <r>
      <rPr>
        <i/>
        <vertAlign val="subscript"/>
        <sz val="9.35"/>
        <color theme="1"/>
        <rFont val="Times New Roman"/>
        <family val="1"/>
      </rPr>
      <t>s</t>
    </r>
    <phoneticPr fontId="1" type="noConversion"/>
  </si>
  <si>
    <r>
      <t>p</t>
    </r>
    <r>
      <rPr>
        <i/>
        <vertAlign val="subscript"/>
        <sz val="10.5"/>
        <rFont val="Times New Roman"/>
        <family val="1"/>
      </rPr>
      <t>1</t>
    </r>
    <phoneticPr fontId="1" type="noConversion"/>
  </si>
  <si>
    <r>
      <t>p</t>
    </r>
    <r>
      <rPr>
        <i/>
        <vertAlign val="subscript"/>
        <sz val="10.5"/>
        <rFont val="Times New Roman"/>
        <family val="1"/>
      </rPr>
      <t>2</t>
    </r>
    <phoneticPr fontId="1" type="noConversion"/>
  </si>
  <si>
    <r>
      <t>p</t>
    </r>
    <r>
      <rPr>
        <i/>
        <vertAlign val="subscript"/>
        <sz val="10.5"/>
        <rFont val="Times New Roman"/>
        <family val="1"/>
      </rPr>
      <t>3</t>
    </r>
    <phoneticPr fontId="1" type="noConversion"/>
  </si>
  <si>
    <r>
      <t xml:space="preserve">  H</t>
    </r>
    <r>
      <rPr>
        <i/>
        <vertAlign val="subscript"/>
        <sz val="8"/>
        <rFont val="Times New Roman"/>
        <family val="1"/>
      </rPr>
      <t>0</t>
    </r>
    <phoneticPr fontId="1" type="noConversion"/>
  </si>
  <si>
    <r>
      <t>Q</t>
    </r>
    <r>
      <rPr>
        <i/>
        <vertAlign val="subscript"/>
        <sz val="11"/>
        <rFont val="Times New Roman"/>
        <family val="1"/>
      </rPr>
      <t>p</t>
    </r>
  </si>
  <si>
    <r>
      <t>t</t>
    </r>
    <r>
      <rPr>
        <i/>
        <vertAlign val="subscript"/>
        <sz val="11"/>
        <color theme="1"/>
        <rFont val="Times New Roman"/>
        <family val="1"/>
      </rPr>
      <t>p</t>
    </r>
  </si>
  <si>
    <r>
      <t>G</t>
    </r>
    <r>
      <rPr>
        <i/>
        <vertAlign val="subscript"/>
        <sz val="11"/>
        <rFont val="Times New Roman"/>
        <family val="1"/>
      </rPr>
      <t>s</t>
    </r>
    <phoneticPr fontId="1" type="noConversion"/>
  </si>
  <si>
    <r>
      <t>h</t>
    </r>
    <r>
      <rPr>
        <i/>
        <vertAlign val="subscript"/>
        <sz val="11"/>
        <rFont val="Times New Roman"/>
        <family val="1"/>
      </rPr>
      <t>1</t>
    </r>
    <phoneticPr fontId="1" type="noConversion"/>
  </si>
  <si>
    <r>
      <t>h</t>
    </r>
    <r>
      <rPr>
        <i/>
        <vertAlign val="subscript"/>
        <sz val="11"/>
        <rFont val="Times New Roman"/>
        <family val="1"/>
      </rPr>
      <t>2</t>
    </r>
    <phoneticPr fontId="1" type="noConversion"/>
  </si>
  <si>
    <r>
      <t>h</t>
    </r>
    <r>
      <rPr>
        <i/>
        <vertAlign val="subscript"/>
        <sz val="11"/>
        <rFont val="Times New Roman"/>
        <family val="1"/>
      </rPr>
      <t>3</t>
    </r>
  </si>
  <si>
    <r>
      <t>W (1000000m</t>
    </r>
    <r>
      <rPr>
        <vertAlign val="superscript"/>
        <sz val="11"/>
        <rFont val="Times New Roman"/>
        <family val="1"/>
      </rPr>
      <t>3</t>
    </r>
    <r>
      <rPr>
        <sz val="11"/>
        <rFont val="Times New Roman"/>
        <family val="1"/>
      </rPr>
      <t>)</t>
    </r>
    <phoneticPr fontId="1" type="noConversion"/>
  </si>
  <si>
    <r>
      <t xml:space="preserve">Elevations of dead Water </t>
    </r>
    <r>
      <rPr>
        <i/>
        <sz val="12"/>
        <rFont val="Times New Roman"/>
        <family val="1"/>
      </rPr>
      <t>H</t>
    </r>
    <r>
      <rPr>
        <i/>
        <vertAlign val="subscript"/>
        <sz val="12"/>
        <rFont val="Times New Roman"/>
        <family val="1"/>
      </rPr>
      <t xml:space="preserve">r </t>
    </r>
    <r>
      <rPr>
        <sz val="12"/>
        <rFont val="Times New Roman"/>
        <family val="1"/>
      </rPr>
      <t>(m)</t>
    </r>
    <phoneticPr fontId="1" type="noConversion"/>
  </si>
  <si>
    <r>
      <t>p</t>
    </r>
    <r>
      <rPr>
        <i/>
        <vertAlign val="subscript"/>
        <sz val="12"/>
        <rFont val="Times New Roman"/>
        <family val="1"/>
      </rPr>
      <t>1</t>
    </r>
    <phoneticPr fontId="1" type="noConversion"/>
  </si>
  <si>
    <r>
      <t>p</t>
    </r>
    <r>
      <rPr>
        <i/>
        <vertAlign val="subscript"/>
        <sz val="12"/>
        <rFont val="Times New Roman"/>
        <family val="1"/>
      </rPr>
      <t>2</t>
    </r>
    <phoneticPr fontId="1" type="noConversion"/>
  </si>
  <si>
    <r>
      <t>p</t>
    </r>
    <r>
      <rPr>
        <i/>
        <vertAlign val="subscript"/>
        <sz val="12"/>
        <rFont val="Times New Roman"/>
        <family val="1"/>
      </rPr>
      <t>3</t>
    </r>
    <phoneticPr fontId="1" type="noConversion"/>
  </si>
  <si>
    <r>
      <t>W</t>
    </r>
    <r>
      <rPr>
        <i/>
        <vertAlign val="subscript"/>
        <sz val="11"/>
        <rFont val="Times New Roman"/>
        <family val="1"/>
      </rPr>
      <t>1</t>
    </r>
    <phoneticPr fontId="1" type="noConversion"/>
  </si>
  <si>
    <r>
      <t>W</t>
    </r>
    <r>
      <rPr>
        <i/>
        <vertAlign val="subscript"/>
        <sz val="11"/>
        <rFont val="Times New Roman"/>
        <family val="1"/>
      </rPr>
      <t>2</t>
    </r>
    <phoneticPr fontId="1" type="noConversion"/>
  </si>
  <si>
    <r>
      <t>W</t>
    </r>
    <r>
      <rPr>
        <i/>
        <vertAlign val="subscript"/>
        <sz val="11"/>
        <rFont val="Times New Roman"/>
        <family val="1"/>
      </rPr>
      <t>3</t>
    </r>
    <phoneticPr fontId="1" type="noConversion"/>
  </si>
  <si>
    <r>
      <t>W=p</t>
    </r>
    <r>
      <rPr>
        <b/>
        <vertAlign val="subscript"/>
        <sz val="16"/>
        <color theme="1"/>
        <rFont val="宋体"/>
        <family val="3"/>
        <charset val="134"/>
        <scheme val="minor"/>
      </rPr>
      <t>1</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t>
    </r>
    <r>
      <rPr>
        <b/>
        <vertAlign val="superscript"/>
        <sz val="16"/>
        <color theme="1"/>
        <rFont val="宋体"/>
        <family val="3"/>
        <charset val="134"/>
        <scheme val="minor"/>
      </rPr>
      <t>2</t>
    </r>
    <r>
      <rPr>
        <b/>
        <sz val="16"/>
        <color theme="1"/>
        <rFont val="宋体"/>
        <family val="3"/>
        <charset val="134"/>
        <scheme val="minor"/>
      </rPr>
      <t>+p</t>
    </r>
    <r>
      <rPr>
        <b/>
        <vertAlign val="subscript"/>
        <sz val="16"/>
        <color theme="1"/>
        <rFont val="宋体"/>
        <family val="3"/>
        <charset val="134"/>
        <scheme val="minor"/>
      </rPr>
      <t>2</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)+p</t>
    </r>
    <r>
      <rPr>
        <b/>
        <vertAlign val="subscript"/>
        <sz val="16"/>
        <color theme="1"/>
        <rFont val="宋体"/>
        <family val="3"/>
        <charset val="134"/>
        <scheme val="minor"/>
      </rPr>
      <t>3</t>
    </r>
    <phoneticPr fontId="1" type="noConversion"/>
  </si>
  <si>
    <t>z'</t>
    <phoneticPr fontId="1" type="noConversion"/>
  </si>
  <si>
    <t>s</t>
    <phoneticPr fontId="1" type="noConversion"/>
  </si>
  <si>
    <t>h</t>
    <phoneticPr fontId="1" type="noConversion"/>
  </si>
  <si>
    <t>m/s</t>
    <phoneticPr fontId="1" type="noConversion"/>
  </si>
  <si>
    <r>
      <t>10</t>
    </r>
    <r>
      <rPr>
        <vertAlign val="superscript"/>
        <sz val="11"/>
        <rFont val="宋体"/>
        <family val="3"/>
        <charset val="134"/>
        <scheme val="minor"/>
      </rPr>
      <t>6</t>
    </r>
    <r>
      <rPr>
        <sz val="11"/>
        <rFont val="宋体"/>
        <family val="2"/>
        <charset val="134"/>
        <scheme val="minor"/>
      </rPr>
      <t>m</t>
    </r>
    <phoneticPr fontId="1" type="noConversion"/>
  </si>
  <si>
    <t>Lateral enlargement for the hyperbolic model</t>
    <phoneticPr fontId="1" type="noConversion"/>
  </si>
  <si>
    <t>Figure 2</t>
    <phoneticPr fontId="1" type="noConversion"/>
  </si>
  <si>
    <t>Figure 1</t>
    <phoneticPr fontId="1" type="noConversion"/>
  </si>
  <si>
    <t>γ</t>
    <phoneticPr fontId="1" type="noConversion"/>
  </si>
  <si>
    <r>
      <t>m</t>
    </r>
    <r>
      <rPr>
        <i/>
        <vertAlign val="subscript"/>
        <sz val="11"/>
        <rFont val="Times New Roman"/>
        <family val="1"/>
      </rPr>
      <t>1</t>
    </r>
    <phoneticPr fontId="1" type="noConversion"/>
  </si>
  <si>
    <r>
      <t>m</t>
    </r>
    <r>
      <rPr>
        <i/>
        <vertAlign val="subscript"/>
        <sz val="11"/>
        <rFont val="Times New Roman"/>
        <family val="1"/>
      </rPr>
      <t>2</t>
    </r>
    <phoneticPr fontId="1" type="noConversion"/>
  </si>
  <si>
    <r>
      <t>z</t>
    </r>
    <r>
      <rPr>
        <i/>
        <vertAlign val="subscript"/>
        <sz val="11"/>
        <rFont val="Times New Roman"/>
        <family val="1"/>
      </rPr>
      <t>0</t>
    </r>
    <phoneticPr fontId="1" type="noConversion"/>
  </si>
  <si>
    <r>
      <t>H</t>
    </r>
    <r>
      <rPr>
        <i/>
        <vertAlign val="subscript"/>
        <sz val="11"/>
        <rFont val="Times New Roman"/>
        <family val="1"/>
      </rPr>
      <t>r</t>
    </r>
  </si>
  <si>
    <r>
      <t>V</t>
    </r>
    <r>
      <rPr>
        <i/>
        <vertAlign val="subscript"/>
        <sz val="11"/>
        <rFont val="Times New Roman"/>
        <family val="1"/>
      </rPr>
      <t>c</t>
    </r>
  </si>
  <si>
    <t>..</t>
    <phoneticPr fontId="1" type="noConversion"/>
  </si>
  <si>
    <t>C</t>
    <phoneticPr fontId="1" type="noConversion"/>
  </si>
  <si>
    <t>c</t>
    <phoneticPr fontId="1" type="noConversion"/>
  </si>
  <si>
    <r>
      <t>β</t>
    </r>
    <r>
      <rPr>
        <i/>
        <vertAlign val="subscript"/>
        <sz val="11"/>
        <rFont val="Times New Roman"/>
        <family val="1"/>
      </rPr>
      <t>0</t>
    </r>
    <phoneticPr fontId="1" type="noConversion"/>
  </si>
  <si>
    <t>W</t>
    <phoneticPr fontId="1" type="noConversion"/>
  </si>
  <si>
    <r>
      <t>10</t>
    </r>
    <r>
      <rPr>
        <vertAlign val="superscript"/>
        <sz val="11"/>
        <rFont val="Times New Roman"/>
        <family val="1"/>
      </rPr>
      <t>6</t>
    </r>
    <r>
      <rPr>
        <sz val="11"/>
        <rFont val="Times New Roman"/>
        <family val="1"/>
      </rPr>
      <t>m</t>
    </r>
    <r>
      <rPr>
        <vertAlign val="superscript"/>
        <sz val="11"/>
        <rFont val="Times New Roman"/>
        <family val="1"/>
      </rPr>
      <t>3</t>
    </r>
    <phoneticPr fontId="1" type="noConversion"/>
  </si>
  <si>
    <t>q</t>
    <phoneticPr fontId="1" type="noConversion"/>
  </si>
  <si>
    <r>
      <t>h</t>
    </r>
    <r>
      <rPr>
        <i/>
        <vertAlign val="subscript"/>
        <sz val="11"/>
        <rFont val="Times New Roman"/>
        <family val="1"/>
      </rPr>
      <t>3</t>
    </r>
    <phoneticPr fontId="1" type="noConversion"/>
  </si>
  <si>
    <t>φ</t>
    <phoneticPr fontId="1" type="noConversion"/>
  </si>
  <si>
    <t>q</t>
    <phoneticPr fontId="1" type="noConversion"/>
  </si>
  <si>
    <r>
      <t>z</t>
    </r>
    <r>
      <rPr>
        <i/>
        <vertAlign val="subscript"/>
        <sz val="11"/>
        <rFont val="Times New Roman"/>
        <family val="1"/>
      </rPr>
      <t>end</t>
    </r>
    <phoneticPr fontId="1" type="noConversion"/>
  </si>
  <si>
    <r>
      <rPr>
        <i/>
        <sz val="11"/>
        <color theme="1"/>
        <rFont val="Times New Roman"/>
        <family val="1"/>
      </rPr>
      <t>z</t>
    </r>
    <r>
      <rPr>
        <i/>
        <vertAlign val="subscript"/>
        <sz val="11"/>
        <color theme="1"/>
        <rFont val="Times New Roman"/>
        <family val="1"/>
      </rPr>
      <t>end</t>
    </r>
    <phoneticPr fontId="1" type="noConversion"/>
  </si>
  <si>
    <t xml:space="preserve">       Dam Breach Analysis DB-IWHR V2.0</t>
    <phoneticPr fontId="1" type="noConversion"/>
  </si>
  <si>
    <r>
      <t>Copy Right：Chen ZuYu（Email：chenzuy</t>
    </r>
    <r>
      <rPr>
        <sz val="16"/>
        <color theme="1"/>
        <rFont val="隶书"/>
        <family val="3"/>
        <charset val="134"/>
      </rPr>
      <t>u</t>
    </r>
    <r>
      <rPr>
        <sz val="16"/>
        <color theme="1"/>
        <rFont val="Times New Roman"/>
        <family val="1"/>
      </rPr>
      <t>@cashq.ac.cn）</t>
    </r>
    <phoneticPr fontId="1" type="noConversion"/>
  </si>
  <si>
    <t>Issued   2019.01.09</t>
    <phoneticPr fontId="1" type="noConversion"/>
  </si>
  <si>
    <t>Project Name</t>
    <phoneticPr fontId="1" type="noConversion"/>
  </si>
  <si>
    <t>Serial Number</t>
    <phoneticPr fontId="1" type="noConversion"/>
  </si>
  <si>
    <t>Calculated by</t>
    <phoneticPr fontId="1" type="noConversion"/>
  </si>
  <si>
    <t>Checked by</t>
    <phoneticPr fontId="1" type="noConversion"/>
  </si>
  <si>
    <t xml:space="preserve"> Date</t>
    <phoneticPr fontId="1" type="noConversion"/>
  </si>
  <si>
    <t xml:space="preserve">Company </t>
    <phoneticPr fontId="1" type="noConversion"/>
  </si>
  <si>
    <t>Inflow flow,m3/s</t>
    <phoneticPr fontId="1" type="noConversion"/>
  </si>
  <si>
    <t>Elevations of reservoir water level, beginning, m</t>
    <phoneticPr fontId="1" type="noConversion"/>
  </si>
  <si>
    <t>Channel Width, beginning, m</t>
    <phoneticPr fontId="1" type="noConversion"/>
  </si>
  <si>
    <t>Incipient velocity,m/s</t>
    <phoneticPr fontId="1" type="noConversion"/>
  </si>
  <si>
    <t>Erosion coefficienta</t>
    <phoneticPr fontId="1" type="noConversion"/>
  </si>
  <si>
    <t>Erosion coefficientb</t>
    <phoneticPr fontId="1" type="noConversion"/>
  </si>
  <si>
    <t>Specific gravity</t>
    <phoneticPr fontId="1" type="noConversion"/>
  </si>
  <si>
    <t>Elevation ending, m</t>
    <phoneticPr fontId="1" type="noConversion"/>
  </si>
  <si>
    <r>
      <t xml:space="preserve">                                  D</t>
    </r>
    <r>
      <rPr>
        <sz val="11"/>
        <color theme="1"/>
        <rFont val="宋体"/>
        <family val="3"/>
        <charset val="134"/>
      </rPr>
      <t>isclaimer: The author a</t>
    </r>
    <r>
      <rPr>
        <sz val="11"/>
        <color theme="1"/>
        <rFont val="Times New Roman"/>
        <family val="1"/>
      </rPr>
      <t>ssumes No responsibility and makes no guarantees, expressed or implied, on the quality, reliability, or any other characteristic of this software</t>
    </r>
    <phoneticPr fontId="1" type="noConversion"/>
  </si>
  <si>
    <t>W~H curve coefficient1</t>
    <phoneticPr fontId="1" type="noConversion"/>
  </si>
  <si>
    <t>W~H curve coefficient2</t>
    <phoneticPr fontId="1" type="noConversion"/>
  </si>
  <si>
    <t>W~H curve coefficient3</t>
    <phoneticPr fontId="1" type="noConversion"/>
  </si>
  <si>
    <t>Incipient shear stress</t>
    <phoneticPr fontId="1" type="noConversion"/>
  </si>
  <si>
    <t>Bulk Density</t>
    <phoneticPr fontId="1" type="noConversion"/>
  </si>
  <si>
    <t>Average particle size, m</t>
    <phoneticPr fontId="1" type="noConversion"/>
  </si>
  <si>
    <t>Material density, kg/m3</t>
    <phoneticPr fontId="1" type="noConversion"/>
  </si>
  <si>
    <t>Void ratio</t>
    <phoneticPr fontId="1" type="noConversion"/>
  </si>
  <si>
    <t>Erosion length, m</t>
    <phoneticPr fontId="1" type="noConversion"/>
  </si>
  <si>
    <t>Roughness of river</t>
    <phoneticPr fontId="1" type="noConversion"/>
  </si>
  <si>
    <t>Lateral enlargement coefficient1</t>
    <phoneticPr fontId="1" type="noConversion"/>
  </si>
  <si>
    <t>Lateral enlargement coefficient2</t>
    <phoneticPr fontId="1" type="noConversion"/>
  </si>
  <si>
    <t>slope inclination,beginning</t>
    <phoneticPr fontId="1" type="noConversion"/>
  </si>
  <si>
    <t>Magnitude</t>
    <phoneticPr fontId="1" type="noConversion"/>
  </si>
  <si>
    <t>Time</t>
    <phoneticPr fontId="1" type="noConversion"/>
  </si>
  <si>
    <t>Total discharge capacity</t>
    <phoneticPr fontId="1" type="noConversion"/>
  </si>
  <si>
    <t>cohesion</t>
    <phoneticPr fontId="1" type="noConversion"/>
  </si>
  <si>
    <t>friction angle</t>
    <phoneticPr fontId="1" type="noConversion"/>
  </si>
  <si>
    <t xml:space="preserve">       溃坝分析电子计算表格(DB-IWHR) V2.0</t>
    <phoneticPr fontId="1" type="noConversion"/>
  </si>
  <si>
    <r>
      <t>版权所有：陈祖煜（电邮地址：chenzuyu@cashq.ac.cn</t>
    </r>
    <r>
      <rPr>
        <sz val="16"/>
        <color theme="1"/>
        <rFont val="隶书"/>
        <family val="3"/>
        <charset val="134"/>
      </rPr>
      <t>）</t>
    </r>
    <phoneticPr fontId="1" type="noConversion"/>
  </si>
  <si>
    <r>
      <t xml:space="preserve">                                   </t>
    </r>
    <r>
      <rPr>
        <sz val="11"/>
        <color theme="1"/>
        <rFont val="宋体"/>
        <family val="3"/>
        <charset val="134"/>
      </rPr>
      <t>特别声明：作者对本计算表格的使用不承担任何责任</t>
    </r>
    <phoneticPr fontId="1" type="noConversion"/>
  </si>
  <si>
    <t>发布日期 2019.01.09</t>
    <phoneticPr fontId="1" type="noConversion"/>
  </si>
  <si>
    <t>输入参数</t>
    <phoneticPr fontId="1" type="noConversion"/>
  </si>
  <si>
    <t>项目名称</t>
    <phoneticPr fontId="1" type="noConversion"/>
  </si>
  <si>
    <t>计算编号</t>
    <phoneticPr fontId="1" type="noConversion"/>
  </si>
  <si>
    <t>计算人</t>
    <phoneticPr fontId="1" type="noConversion"/>
  </si>
  <si>
    <t>审核人</t>
    <phoneticPr fontId="1" type="noConversion"/>
  </si>
  <si>
    <t>计算日期</t>
    <phoneticPr fontId="1" type="noConversion"/>
  </si>
  <si>
    <t>计算单位</t>
    <phoneticPr fontId="1" type="noConversion"/>
  </si>
  <si>
    <t>渠道底部高程，单位：m</t>
    <phoneticPr fontId="1" type="noConversion"/>
  </si>
  <si>
    <t>入库流量，单位：m3/s</t>
    <phoneticPr fontId="1" type="noConversion"/>
  </si>
  <si>
    <t>死水位高程，单位：m</t>
    <phoneticPr fontId="1" type="noConversion"/>
  </si>
  <si>
    <t>初始库水位，单位： m</t>
    <phoneticPr fontId="1" type="noConversion"/>
  </si>
  <si>
    <t>溃口（导流槽）初始宽度，单位： m</t>
    <phoneticPr fontId="1" type="noConversion"/>
  </si>
  <si>
    <t>水位高程 （m）</t>
    <phoneticPr fontId="1" type="noConversion"/>
  </si>
  <si>
    <t>水库库容  （百万m3）</t>
    <phoneticPr fontId="1" type="noConversion"/>
  </si>
  <si>
    <t>宽顶堰流量系数</t>
    <phoneticPr fontId="1" type="noConversion"/>
  </si>
  <si>
    <t>侧收缩系数</t>
    <phoneticPr fontId="1" type="noConversion"/>
  </si>
  <si>
    <t>综合流量系数</t>
    <phoneticPr fontId="1" type="noConversion"/>
  </si>
  <si>
    <t>尾水比例</t>
    <phoneticPr fontId="1" type="noConversion"/>
  </si>
  <si>
    <t>注意：C=mq*mb*Sqrt(2g)；仅需输入mq、mb或者输入C</t>
    <phoneticPr fontId="1" type="noConversion"/>
  </si>
  <si>
    <t>启动流速，单位：m/s</t>
    <phoneticPr fontId="1" type="noConversion"/>
  </si>
  <si>
    <t>冲刷系数a</t>
    <phoneticPr fontId="1" type="noConversion"/>
  </si>
  <si>
    <t>冲刷系数b</t>
    <phoneticPr fontId="1" type="noConversion"/>
  </si>
  <si>
    <t>粘聚力，单位：kPa</t>
    <phoneticPr fontId="1" type="noConversion"/>
  </si>
  <si>
    <t>摩擦角，单位：°</t>
    <phoneticPr fontId="1" type="noConversion"/>
  </si>
  <si>
    <t>坝体材料容重</t>
    <phoneticPr fontId="1" type="noConversion"/>
  </si>
  <si>
    <t>初始溃口倾角</t>
    <phoneticPr fontId="1" type="noConversion"/>
  </si>
  <si>
    <t>结束高程, m</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</si>
</sst>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76" formatCode="0.00_ "/>
    <numFmt numFmtId="177" formatCode="0.00_);[Red]\(0.00\)"/>
    <numFmt numFmtId="178" formatCode="0.000_ "/>
    <numFmt numFmtId="179" formatCode="0.00000_ "/>
    <numFmt numFmtId="180" formatCode="0_ "/>
    <numFmt numFmtId="181" formatCode="0.0000_ "/>
    <numFmt numFmtId="182" formatCode="0.0000_);[Red]\(0.0000\)"/>
    <numFmt numFmtId="183" formatCode="0.000"/>
  </numFmts>
  <fonts count="115" x14ac:knownFonts="1">
    <font>
      <sz val="11"/>
      <color theme="1"/>
      <name val="宋体"/>
      <family val="2"/>
      <charset val="134"/>
      <scheme val="minor"/>
    </font>
    <font>
      <sz val="9"/>
      <name val="宋体"/>
      <family val="2"/>
      <charset val="134"/>
      <scheme val="minor"/>
    </font>
    <font>
      <b/>
      <sz val="28"/>
      <color theme="1"/>
      <name val="隶书"/>
      <family val="3"/>
      <charset val="134"/>
    </font>
    <font>
      <b/>
      <sz val="24"/>
      <color theme="1"/>
      <name val="隶书"/>
      <family val="3"/>
      <charset val="134"/>
    </font>
    <font>
      <sz val="16"/>
      <color theme="1"/>
      <name val="隶书"/>
      <family val="3"/>
      <charset val="134"/>
    </font>
    <font>
      <sz val="12"/>
      <color theme="1"/>
      <name val="隶书"/>
      <family val="3"/>
      <charset val="134"/>
    </font>
    <font>
      <sz val="11"/>
      <color theme="1"/>
      <name val="隶书"/>
      <family val="3"/>
      <charset val="134"/>
    </font>
    <font>
      <sz val="11"/>
      <name val="宋体"/>
      <family val="2"/>
      <charset val="134"/>
      <scheme val="minor"/>
    </font>
    <font>
      <sz val="16"/>
      <name val="宋体"/>
      <family val="2"/>
      <charset val="134"/>
      <scheme val="minor"/>
    </font>
    <font>
      <sz val="11"/>
      <color rgb="FF9C6500"/>
      <name val="宋体"/>
      <family val="2"/>
      <scheme val="minor"/>
    </font>
    <font>
      <sz val="11"/>
      <color rgb="FF3F3F76"/>
      <name val="宋体"/>
      <family val="2"/>
      <scheme val="minor"/>
    </font>
    <font>
      <sz val="11"/>
      <color theme="0"/>
      <name val="宋体"/>
      <family val="2"/>
      <scheme val="minor"/>
    </font>
    <font>
      <b/>
      <sz val="11"/>
      <color theme="1"/>
      <name val="宋体"/>
      <family val="3"/>
      <charset val="134"/>
      <scheme val="minor"/>
    </font>
    <font>
      <b/>
      <sz val="11"/>
      <name val="宋体"/>
      <family val="3"/>
      <charset val="134"/>
      <scheme val="minor"/>
    </font>
    <font>
      <sz val="10.5"/>
      <name val="宋体"/>
      <family val="3"/>
      <charset val="134"/>
    </font>
    <font>
      <sz val="11"/>
      <name val="宋体"/>
      <family val="3"/>
      <charset val="134"/>
      <scheme val="minor"/>
    </font>
    <font>
      <sz val="11"/>
      <color rgb="FF3F3F76"/>
      <name val="宋体"/>
      <family val="3"/>
      <charset val="134"/>
      <scheme val="minor"/>
    </font>
    <font>
      <vertAlign val="subscript"/>
      <sz val="10.5"/>
      <name val="宋体"/>
      <family val="3"/>
      <charset val="134"/>
    </font>
    <font>
      <vertAlign val="subscript"/>
      <sz val="11"/>
      <name val="宋体"/>
      <family val="3"/>
      <charset val="134"/>
      <scheme val="minor"/>
    </font>
    <font>
      <b/>
      <sz val="11"/>
      <color theme="1"/>
      <name val="宋体"/>
      <family val="2"/>
      <scheme val="minor"/>
    </font>
    <font>
      <sz val="9"/>
      <name val="宋体"/>
      <family val="3"/>
      <charset val="134"/>
    </font>
    <font>
      <b/>
      <sz val="11"/>
      <name val="宋体"/>
      <family val="2"/>
      <scheme val="minor"/>
    </font>
    <font>
      <sz val="8"/>
      <name val="宋体"/>
      <family val="3"/>
      <charset val="134"/>
    </font>
    <font>
      <sz val="12"/>
      <name val="宋体"/>
      <family val="3"/>
      <charset val="134"/>
    </font>
    <font>
      <sz val="9"/>
      <name val="宋体"/>
      <family val="3"/>
      <charset val="134"/>
      <scheme val="minor"/>
    </font>
    <font>
      <b/>
      <sz val="12"/>
      <name val="宋体"/>
      <family val="3"/>
      <charset val="134"/>
    </font>
    <font>
      <b/>
      <sz val="11"/>
      <color theme="1"/>
      <name val="Times New Roman"/>
      <family val="1"/>
    </font>
    <font>
      <b/>
      <vertAlign val="subscript"/>
      <sz val="11"/>
      <color theme="1"/>
      <name val="Times New Roman"/>
      <family val="1"/>
    </font>
    <font>
      <sz val="11"/>
      <color theme="1"/>
      <name val="Times New Roman"/>
      <family val="1"/>
    </font>
    <font>
      <b/>
      <sz val="16"/>
      <color theme="1"/>
      <name val="宋体"/>
      <family val="3"/>
      <charset val="134"/>
      <scheme val="minor"/>
    </font>
    <font>
      <b/>
      <vertAlign val="subscript"/>
      <sz val="16"/>
      <color theme="1"/>
      <name val="宋体"/>
      <family val="3"/>
      <charset val="134"/>
      <scheme val="minor"/>
    </font>
    <font>
      <b/>
      <vertAlign val="superscript"/>
      <sz val="16"/>
      <color theme="1"/>
      <name val="宋体"/>
      <family val="3"/>
      <charset val="134"/>
      <scheme val="minor"/>
    </font>
    <font>
      <sz val="11"/>
      <color theme="0"/>
      <name val="宋体"/>
      <family val="2"/>
      <charset val="134"/>
      <scheme val="minor"/>
    </font>
    <font>
      <b/>
      <sz val="9"/>
      <color theme="1"/>
      <name val="宋体"/>
      <family val="3"/>
      <charset val="134"/>
      <scheme val="minor"/>
    </font>
    <font>
      <sz val="11"/>
      <name val="Times New Roman"/>
      <family val="1"/>
    </font>
    <font>
      <b/>
      <sz val="28"/>
      <color theme="1"/>
      <name val="Times New Roman"/>
      <family val="1"/>
    </font>
    <font>
      <sz val="16"/>
      <color theme="1"/>
      <name val="Times New Roman"/>
      <family val="1"/>
    </font>
    <font>
      <sz val="16"/>
      <name val="Times New Roman"/>
      <family val="1"/>
    </font>
    <font>
      <b/>
      <sz val="11"/>
      <name val="Times New Roman"/>
      <family val="1"/>
    </font>
    <font>
      <sz val="10.5"/>
      <name val="Times New Roman"/>
      <family val="1"/>
    </font>
    <font>
      <sz val="8"/>
      <name val="Times New Roman"/>
      <family val="1"/>
    </font>
    <font>
      <sz val="11"/>
      <color rgb="FF3F3F76"/>
      <name val="Times New Roman"/>
      <family val="1"/>
    </font>
    <font>
      <b/>
      <sz val="10.5"/>
      <name val="Times New Roman"/>
      <family val="1"/>
    </font>
    <font>
      <b/>
      <sz val="12"/>
      <color rgb="FF3F3F76"/>
      <name val="Times New Roman"/>
      <family val="1"/>
    </font>
    <font>
      <b/>
      <sz val="7"/>
      <color rgb="FF3F3F76"/>
      <name val="Times New Roman"/>
      <family val="1"/>
    </font>
    <font>
      <vertAlign val="superscript"/>
      <sz val="11"/>
      <color theme="1"/>
      <name val="Times New Roman"/>
      <family val="1"/>
    </font>
    <font>
      <sz val="8"/>
      <color theme="1"/>
      <name val="Times New Roman"/>
      <family val="1"/>
    </font>
    <font>
      <sz val="11"/>
      <color rgb="FFFF0000"/>
      <name val="Times New Roman"/>
      <family val="1"/>
    </font>
    <font>
      <sz val="9"/>
      <name val="Times New Roman"/>
      <family val="1"/>
    </font>
    <font>
      <sz val="10.5"/>
      <color theme="1"/>
      <name val="Times New Roman"/>
      <family val="1"/>
    </font>
    <font>
      <b/>
      <sz val="11"/>
      <color theme="1"/>
      <name val="宋体"/>
      <family val="2"/>
    </font>
    <font>
      <b/>
      <sz val="11"/>
      <color rgb="FF9C6500"/>
      <name val="Times New Roman"/>
      <family val="1"/>
    </font>
    <font>
      <sz val="11"/>
      <color theme="0"/>
      <name val="Times New Roman"/>
      <family val="1"/>
    </font>
    <font>
      <vertAlign val="subscript"/>
      <sz val="9"/>
      <name val="宋体"/>
      <family val="3"/>
      <charset val="134"/>
    </font>
    <font>
      <vertAlign val="superscript"/>
      <sz val="8"/>
      <name val="宋体"/>
      <family val="3"/>
      <charset val="134"/>
    </font>
    <font>
      <sz val="10.5"/>
      <name val="宋体"/>
      <family val="2"/>
      <charset val="134"/>
      <scheme val="minor"/>
    </font>
    <font>
      <sz val="8"/>
      <name val="宋体"/>
      <family val="2"/>
      <charset val="134"/>
      <scheme val="minor"/>
    </font>
    <font>
      <sz val="8"/>
      <name val="宋体"/>
      <family val="3"/>
      <charset val="134"/>
      <scheme val="minor"/>
    </font>
    <font>
      <sz val="11"/>
      <color theme="1"/>
      <name val="宋体"/>
      <family val="2"/>
      <scheme val="minor"/>
    </font>
    <font>
      <b/>
      <sz val="10.5"/>
      <name val="宋体"/>
      <family val="3"/>
      <charset val="134"/>
    </font>
    <font>
      <b/>
      <sz val="12"/>
      <color rgb="FF3F3F76"/>
      <name val="宋体"/>
      <family val="2"/>
      <scheme val="minor"/>
    </font>
    <font>
      <b/>
      <sz val="7"/>
      <color rgb="FF3F3F76"/>
      <name val="宋体"/>
      <family val="2"/>
      <scheme val="minor"/>
    </font>
    <font>
      <vertAlign val="superscript"/>
      <sz val="11"/>
      <color theme="1"/>
      <name val="宋体"/>
      <family val="3"/>
      <charset val="134"/>
      <scheme val="minor"/>
    </font>
    <font>
      <sz val="8"/>
      <color theme="1"/>
      <name val="宋体"/>
      <family val="3"/>
      <charset val="134"/>
      <scheme val="minor"/>
    </font>
    <font>
      <vertAlign val="subscript"/>
      <sz val="11"/>
      <color theme="1"/>
      <name val="宋体"/>
      <family val="3"/>
      <charset val="134"/>
      <scheme val="minor"/>
    </font>
    <font>
      <sz val="11"/>
      <color rgb="FFFF0000"/>
      <name val="宋体"/>
      <family val="3"/>
      <charset val="134"/>
      <scheme val="minor"/>
    </font>
    <font>
      <sz val="10.5"/>
      <color theme="1"/>
      <name val="宋体"/>
      <family val="3"/>
      <charset val="134"/>
    </font>
    <font>
      <b/>
      <sz val="11"/>
      <color rgb="FF9C6500"/>
      <name val="宋体"/>
      <family val="2"/>
      <scheme val="minor"/>
    </font>
    <font>
      <sz val="11"/>
      <name val="宋体"/>
      <family val="2"/>
      <scheme val="minor"/>
    </font>
    <font>
      <sz val="11"/>
      <color theme="1"/>
      <name val="宋体"/>
      <family val="3"/>
      <charset val="134"/>
      <scheme val="minor"/>
    </font>
    <font>
      <sz val="11"/>
      <color theme="1"/>
      <name val="宋体"/>
      <family val="3"/>
      <charset val="134"/>
    </font>
    <font>
      <sz val="11"/>
      <color theme="0" tint="-0.14999847407452621"/>
      <name val="Times New Roman"/>
      <family val="1"/>
    </font>
    <font>
      <sz val="10.5"/>
      <color theme="0" tint="-0.14999847407452621"/>
      <name val="Times New Roman"/>
      <family val="1"/>
    </font>
    <font>
      <sz val="11"/>
      <color theme="0" tint="-0.14999847407452621"/>
      <name val="宋体"/>
      <family val="3"/>
      <charset val="134"/>
    </font>
    <font>
      <sz val="11"/>
      <color theme="0" tint="-0.14999847407452621"/>
      <name val="宋体"/>
      <family val="2"/>
      <charset val="134"/>
      <scheme val="minor"/>
    </font>
    <font>
      <i/>
      <sz val="11"/>
      <name val="Times New Roman"/>
      <family val="1"/>
    </font>
    <font>
      <i/>
      <sz val="6"/>
      <name val="Times New Roman"/>
      <family val="1"/>
    </font>
    <font>
      <i/>
      <sz val="11"/>
      <color theme="1"/>
      <name val="Times New Roman"/>
      <family val="1"/>
    </font>
    <font>
      <i/>
      <sz val="10.5"/>
      <name val="Times New Roman"/>
      <family val="1"/>
    </font>
    <font>
      <i/>
      <vertAlign val="subscript"/>
      <sz val="9"/>
      <name val="Times New Roman"/>
      <family val="1"/>
    </font>
    <font>
      <i/>
      <vertAlign val="subscript"/>
      <sz val="10.5"/>
      <name val="Times New Roman"/>
      <family val="1"/>
    </font>
    <font>
      <i/>
      <vertAlign val="subscript"/>
      <sz val="11"/>
      <name val="Times New Roman"/>
      <family val="1"/>
    </font>
    <font>
      <i/>
      <vertAlign val="subscript"/>
      <sz val="8"/>
      <name val="Times New Roman"/>
      <family val="1"/>
    </font>
    <font>
      <i/>
      <vertAlign val="subscript"/>
      <sz val="11"/>
      <color theme="1"/>
      <name val="Times New Roman"/>
      <family val="1"/>
    </font>
    <font>
      <i/>
      <vertAlign val="subscript"/>
      <sz val="9.35"/>
      <color theme="1"/>
      <name val="Times New Roman"/>
      <family val="1"/>
    </font>
    <font>
      <sz val="10"/>
      <name val="Times New Roman"/>
      <family val="1"/>
    </font>
    <font>
      <sz val="12"/>
      <name val="Times New Roman"/>
      <family val="1"/>
    </font>
    <font>
      <sz val="12"/>
      <color rgb="FF222222"/>
      <name val="Times New Roman"/>
      <family val="1"/>
    </font>
    <font>
      <vertAlign val="superscript"/>
      <sz val="11"/>
      <name val="Times New Roman"/>
      <family val="1"/>
    </font>
    <font>
      <i/>
      <sz val="12"/>
      <name val="Times New Roman"/>
      <family val="1"/>
    </font>
    <font>
      <i/>
      <vertAlign val="subscript"/>
      <sz val="12"/>
      <name val="Times New Roman"/>
      <family val="1"/>
    </font>
    <font>
      <b/>
      <sz val="12"/>
      <name val="Times New Roman"/>
      <family val="1"/>
    </font>
    <font>
      <sz val="11"/>
      <color theme="0"/>
      <name val="宋体"/>
      <family val="3"/>
      <charset val="134"/>
      <scheme val="minor"/>
    </font>
    <font>
      <b/>
      <i/>
      <sz val="14"/>
      <color theme="1"/>
      <name val="Times New Roman"/>
      <family val="1"/>
    </font>
    <font>
      <vertAlign val="superscript"/>
      <sz val="11"/>
      <name val="宋体"/>
      <family val="3"/>
      <charset val="134"/>
      <scheme val="minor"/>
    </font>
    <font>
      <sz val="9"/>
      <color rgb="FF000000"/>
      <name val="Times New Roman"/>
      <family val="1"/>
    </font>
    <font>
      <vertAlign val="superscript"/>
      <sz val="10.5"/>
      <color theme="1"/>
      <name val="Times New Roman"/>
      <family val="1"/>
    </font>
    <font>
      <sz val="9"/>
      <color rgb="FFFF0000"/>
      <name val="Times New Roman"/>
      <family val="1"/>
    </font>
    <font>
      <sz val="8"/>
      <color theme="1"/>
      <name val="宋体"/>
      <family val="3"/>
      <charset val="134"/>
    </font>
    <font>
      <b/>
      <sz val="28"/>
      <color theme="1"/>
      <name val="Symbol"/>
      <family val="1"/>
      <charset val="2"/>
    </font>
    <font>
      <sz val="11"/>
      <color rgb="FF000000"/>
      <name val="Calibri"/>
      <family val="2"/>
    </font>
    <font>
      <sz val="9"/>
      <color rgb="FF000000"/>
      <name val="Microsoft YaHei UI"/>
      <family val="2"/>
      <charset val="134"/>
    </font>
    <font>
      <sz val="10"/>
      <color theme="1"/>
      <name val="Times New Roman"/>
      <family val="1"/>
    </font>
    <font>
      <b/>
      <sz val="14"/>
      <name val="Times New Roman"/>
      <family val="1"/>
    </font>
    <font>
      <b/>
      <sz val="16"/>
      <color theme="1"/>
      <name val="Times New Roman"/>
      <family val="1"/>
    </font>
    <font>
      <i/>
      <sz val="10"/>
      <name val="Times New Roman"/>
      <family val="1"/>
    </font>
    <font>
      <i/>
      <sz val="11"/>
      <color theme="1"/>
      <name val="宋体"/>
      <family val="3"/>
      <charset val="134"/>
      <scheme val="minor"/>
    </font>
    <font>
      <sz val="9"/>
      <color theme="1"/>
      <name val="Times New Roman"/>
      <family val="1"/>
    </font>
    <font>
      <i/>
      <sz val="11"/>
      <name val="等线"/>
      <family val="3"/>
      <charset val="134"/>
    </font>
    <font>
      <sz val="9"/>
      <color rgb="FF000000"/>
      <name val="宋体"/>
      <family val="3"/>
      <charset val="134"/>
    </font>
    <font>
      <b/>
      <sz val="16"/>
      <color rgb="FF000000"/>
      <name val="宋体"/>
      <family val="3"/>
      <charset val="134"/>
    </font>
    <font>
      <sz val="11"/>
      <color rgb="FF000000"/>
      <name val="宋体"/>
      <family val="3"/>
      <charset val="134"/>
    </font>
    <font>
      <b/>
      <sz val="14"/>
      <color rgb="FF000000"/>
      <name val="宋体"/>
      <family val="3"/>
      <charset val="134"/>
    </font>
    <font>
      <sz val="14"/>
      <color rgb="FF000000"/>
      <name val="宋体"/>
      <family val="3"/>
      <charset val="134"/>
    </font>
    <font>
      <sz val="12"/>
      <color rgb="FF000000"/>
      <name val="宋体"/>
      <family val="3"/>
      <charset val="134"/>
    </font>
  </fonts>
  <fills count="23">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rgb="FFFFEB9C"/>
      </patternFill>
    </fill>
    <fill>
      <patternFill patternType="solid">
        <fgColor rgb="FFFFCC99"/>
      </patternFill>
    </fill>
    <fill>
      <patternFill patternType="solid">
        <fgColor theme="5"/>
      </patternFill>
    </fill>
    <fill>
      <patternFill patternType="solid">
        <fgColor theme="9"/>
      </patternFill>
    </fill>
    <fill>
      <patternFill patternType="solid">
        <fgColor theme="0"/>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5"/>
        <bgColor indexed="64"/>
      </patternFill>
    </fill>
    <fill>
      <patternFill patternType="solid">
        <fgColor theme="8"/>
      </patternFill>
    </fill>
    <fill>
      <patternFill patternType="solid">
        <fgColor theme="6" tint="0.39997558519241921"/>
        <bgColor indexed="64"/>
      </patternFill>
    </fill>
    <fill>
      <patternFill patternType="solid">
        <fgColor rgb="FFF3D9D9"/>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indexed="9"/>
        <bgColor indexed="64"/>
      </patternFill>
    </fill>
    <fill>
      <patternFill patternType="solid">
        <fgColor rgb="FFDCDCD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indexed="64"/>
      </top>
      <bottom style="thin">
        <color indexed="64"/>
      </bottom>
      <diagonal/>
    </border>
    <border>
      <left/>
      <right/>
      <top style="thin">
        <color indexed="64"/>
      </top>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thin">
        <color auto="1"/>
      </left>
      <right style="thin">
        <color auto="1"/>
      </right>
      <top/>
      <bottom style="thin">
        <color indexed="64"/>
      </bottom>
      <diagonal/>
    </border>
    <border>
      <left/>
      <right style="thin">
        <color indexed="64"/>
      </right>
      <top/>
      <bottom style="medium">
        <color indexed="64"/>
      </bottom>
      <diagonal/>
    </border>
  </borders>
  <cellStyleXfs count="6">
    <xf numFmtId="0" fontId="0" fillId="0" borderId="0">
      <alignment vertical="center"/>
    </xf>
    <xf numFmtId="0" fontId="9" fillId="4" borderId="0" applyNumberFormat="0" applyBorder="0" applyAlignment="0" applyProtection="0"/>
    <xf numFmtId="0" fontId="10" fillId="5" borderId="1" applyNumberFormat="0" applyAlignment="0" applyProtection="0"/>
    <xf numFmtId="0" fontId="11" fillId="6" borderId="0" applyNumberFormat="0" applyBorder="0" applyAlignment="0" applyProtection="0"/>
    <xf numFmtId="0" fontId="11" fillId="7" borderId="0" applyNumberFormat="0" applyBorder="0" applyAlignment="0" applyProtection="0"/>
    <xf numFmtId="0" fontId="32" fillId="14" borderId="0" applyNumberFormat="0" applyBorder="0" applyAlignment="0" applyProtection="0">
      <alignment vertical="center"/>
    </xf>
  </cellStyleXfs>
  <cellXfs count="468">
    <xf numFmtId="0" fontId="0" fillId="0" borderId="0" xfId="0">
      <alignment vertical="center"/>
    </xf>
    <xf numFmtId="0" fontId="0" fillId="3" borderId="0" xfId="0" applyFill="1">
      <alignment vertical="center"/>
    </xf>
    <xf numFmtId="0" fontId="7" fillId="2" borderId="0" xfId="0" applyFont="1" applyFill="1">
      <alignment vertical="center"/>
    </xf>
    <xf numFmtId="0" fontId="8" fillId="2" borderId="0" xfId="0" applyFont="1" applyFill="1" applyAlignment="1">
      <alignment horizontal="center" vertical="center"/>
    </xf>
    <xf numFmtId="0" fontId="0" fillId="2" borderId="0" xfId="0" applyFill="1" applyProtection="1">
      <alignment vertical="center"/>
      <protection locked="0"/>
    </xf>
    <xf numFmtId="0" fontId="7" fillId="2" borderId="0" xfId="0" applyFont="1" applyFill="1" applyProtection="1">
      <alignment vertical="center"/>
      <protection locked="0"/>
    </xf>
    <xf numFmtId="49" fontId="13" fillId="2" borderId="0" xfId="0" applyNumberFormat="1" applyFont="1" applyFill="1" applyProtection="1">
      <alignment vertical="center"/>
      <protection locked="0"/>
    </xf>
    <xf numFmtId="0" fontId="15" fillId="2" borderId="0" xfId="0" applyFont="1" applyFill="1" applyProtection="1">
      <alignment vertical="center"/>
      <protection locked="0"/>
    </xf>
    <xf numFmtId="176" fontId="7" fillId="0" borderId="0" xfId="0" applyNumberFormat="1" applyFont="1" applyProtection="1">
      <alignment vertical="center"/>
      <protection locked="0"/>
    </xf>
    <xf numFmtId="0" fontId="7" fillId="0" borderId="0" xfId="0" applyFont="1">
      <alignment vertical="center"/>
    </xf>
    <xf numFmtId="0" fontId="8" fillId="0" borderId="0" xfId="0" applyFont="1" applyAlignment="1">
      <alignment horizontal="center" vertical="center"/>
    </xf>
    <xf numFmtId="176" fontId="21" fillId="0" borderId="0" xfId="0" applyNumberFormat="1" applyFont="1" applyAlignment="1" applyProtection="1">
      <alignment horizontal="center" vertical="center"/>
      <protection locked="0"/>
    </xf>
    <xf numFmtId="176" fontId="7" fillId="0" borderId="0" xfId="0" applyNumberFormat="1" applyFont="1" applyAlignment="1" applyProtection="1">
      <alignment horizontal="center" vertical="center"/>
      <protection locked="0"/>
    </xf>
    <xf numFmtId="49" fontId="14" fillId="2" borderId="0" xfId="0" applyNumberFormat="1" applyFont="1" applyFill="1" applyAlignment="1" applyProtection="1">
      <alignment horizontal="left" vertical="center"/>
      <protection locked="0"/>
    </xf>
    <xf numFmtId="0" fontId="0" fillId="2" borderId="0" xfId="0" applyFill="1">
      <alignment vertical="center"/>
    </xf>
    <xf numFmtId="0" fontId="14" fillId="2" borderId="0" xfId="0" applyFont="1" applyFill="1" applyAlignment="1" applyProtection="1">
      <alignment horizontal="left" vertical="center"/>
      <protection locked="0"/>
    </xf>
    <xf numFmtId="0" fontId="14" fillId="2" borderId="0" xfId="0" applyFont="1" applyFill="1" applyAlignment="1" applyProtection="1">
      <alignment vertical="top"/>
      <protection locked="0"/>
    </xf>
    <xf numFmtId="0" fontId="12" fillId="2" borderId="0" xfId="0" applyFont="1" applyFill="1">
      <alignment vertical="center"/>
    </xf>
    <xf numFmtId="0" fontId="0" fillId="2" borderId="0" xfId="0" applyFill="1" applyAlignment="1">
      <alignment horizontal="center" vertical="center"/>
    </xf>
    <xf numFmtId="0" fontId="16" fillId="2" borderId="0" xfId="2" applyFont="1" applyFill="1" applyBorder="1" applyAlignment="1" applyProtection="1">
      <alignment horizontal="left" vertical="center"/>
      <protection locked="0"/>
    </xf>
    <xf numFmtId="0" fontId="0" fillId="0" borderId="11" xfId="0" applyBorder="1">
      <alignment vertical="center"/>
    </xf>
    <xf numFmtId="0" fontId="14" fillId="8" borderId="0" xfId="0" applyFont="1" applyFill="1" applyAlignment="1" applyProtection="1">
      <alignment horizontal="left" vertical="center"/>
      <protection locked="0"/>
    </xf>
    <xf numFmtId="0" fontId="7" fillId="0" borderId="0" xfId="0" applyFont="1" applyAlignment="1">
      <alignment horizontal="left" vertical="center"/>
    </xf>
    <xf numFmtId="0" fontId="0" fillId="0" borderId="0" xfId="0" applyAlignment="1">
      <alignment horizontal="left" vertical="center"/>
    </xf>
    <xf numFmtId="0" fontId="0" fillId="8" borderId="0" xfId="0" applyFill="1" applyAlignment="1">
      <alignment horizontal="left" vertical="center"/>
    </xf>
    <xf numFmtId="178" fontId="0" fillId="0" borderId="0" xfId="0" applyNumberFormat="1">
      <alignment vertical="center"/>
    </xf>
    <xf numFmtId="176" fontId="7" fillId="0" borderId="0" xfId="0" applyNumberFormat="1" applyFont="1">
      <alignment vertical="center"/>
    </xf>
    <xf numFmtId="176" fontId="7" fillId="2" borderId="0" xfId="0" applyNumberFormat="1" applyFont="1" applyFill="1">
      <alignment vertical="center"/>
    </xf>
    <xf numFmtId="176" fontId="8" fillId="0" borderId="0" xfId="0" applyNumberFormat="1" applyFont="1" applyAlignment="1">
      <alignment horizontal="center" vertical="center"/>
    </xf>
    <xf numFmtId="176" fontId="8" fillId="2" borderId="0" xfId="0" applyNumberFormat="1" applyFont="1" applyFill="1" applyAlignment="1">
      <alignment horizontal="center" vertical="center"/>
    </xf>
    <xf numFmtId="176" fontId="7" fillId="2" borderId="0" xfId="0" applyNumberFormat="1" applyFont="1" applyFill="1" applyProtection="1">
      <alignment vertical="center"/>
      <protection locked="0"/>
    </xf>
    <xf numFmtId="176" fontId="22" fillId="2" borderId="0" xfId="0" applyNumberFormat="1" applyFont="1" applyFill="1" applyProtection="1">
      <alignment vertical="center"/>
      <protection locked="0"/>
    </xf>
    <xf numFmtId="176" fontId="19" fillId="0" borderId="21" xfId="0" applyNumberFormat="1" applyFont="1" applyBorder="1" applyAlignment="1" applyProtection="1">
      <alignment horizontal="center" vertical="center"/>
      <protection locked="0"/>
    </xf>
    <xf numFmtId="176" fontId="21" fillId="0" borderId="0" xfId="0" applyNumberFormat="1" applyFont="1" applyProtection="1">
      <alignment vertical="center"/>
      <protection locked="0"/>
    </xf>
    <xf numFmtId="176" fontId="7" fillId="12" borderId="0" xfId="0" applyNumberFormat="1" applyFont="1" applyFill="1" applyProtection="1">
      <alignment vertical="center"/>
      <protection locked="0"/>
    </xf>
    <xf numFmtId="176" fontId="28" fillId="12" borderId="11" xfId="0" applyNumberFormat="1" applyFont="1" applyFill="1" applyBorder="1">
      <alignment vertical="center"/>
    </xf>
    <xf numFmtId="176" fontId="7" fillId="0" borderId="14" xfId="0" applyNumberFormat="1" applyFont="1" applyBorder="1" applyAlignment="1" applyProtection="1">
      <alignment horizontal="center" vertical="center"/>
      <protection locked="0"/>
    </xf>
    <xf numFmtId="176" fontId="7" fillId="0" borderId="15" xfId="0" applyNumberFormat="1" applyFont="1" applyBorder="1" applyAlignment="1" applyProtection="1">
      <alignment horizontal="center" vertical="center"/>
      <protection locked="0"/>
    </xf>
    <xf numFmtId="176" fontId="0" fillId="0" borderId="0" xfId="0" applyNumberFormat="1" applyAlignment="1" applyProtection="1">
      <alignment horizontal="center" vertical="center"/>
      <protection locked="0"/>
    </xf>
    <xf numFmtId="176" fontId="7" fillId="11" borderId="0" xfId="0" applyNumberFormat="1" applyFont="1" applyFill="1" applyProtection="1">
      <alignment vertical="center"/>
      <protection locked="0"/>
    </xf>
    <xf numFmtId="176" fontId="0" fillId="0" borderId="10" xfId="0" applyNumberFormat="1" applyBorder="1" applyProtection="1">
      <alignment vertical="center"/>
      <protection locked="0"/>
    </xf>
    <xf numFmtId="176" fontId="0" fillId="0" borderId="0" xfId="0" applyNumberFormat="1">
      <alignment vertical="center"/>
    </xf>
    <xf numFmtId="176" fontId="7" fillId="0" borderId="16" xfId="0" applyNumberFormat="1" applyFont="1" applyBorder="1" applyProtection="1">
      <alignment vertical="center"/>
      <protection locked="0"/>
    </xf>
    <xf numFmtId="176" fontId="0" fillId="0" borderId="13" xfId="0" applyNumberFormat="1" applyBorder="1" applyProtection="1">
      <alignment vertical="center"/>
      <protection locked="0"/>
    </xf>
    <xf numFmtId="176" fontId="0" fillId="0" borderId="0" xfId="0" applyNumberFormat="1" applyProtection="1">
      <alignment vertical="center"/>
      <protection locked="0"/>
    </xf>
    <xf numFmtId="0" fontId="2" fillId="0" borderId="0" xfId="0" applyFont="1">
      <alignment vertical="center"/>
    </xf>
    <xf numFmtId="0" fontId="4" fillId="0" borderId="0" xfId="0" applyFont="1">
      <alignment vertical="center"/>
    </xf>
    <xf numFmtId="0" fontId="6" fillId="0" borderId="0" xfId="0" applyFont="1" applyAlignment="1">
      <alignment vertical="center" wrapText="1"/>
    </xf>
    <xf numFmtId="0" fontId="15" fillId="8" borderId="0" xfId="0" applyFont="1" applyFill="1" applyAlignment="1" applyProtection="1">
      <alignment horizontal="left" vertical="center"/>
      <protection locked="0"/>
    </xf>
    <xf numFmtId="180" fontId="0" fillId="2" borderId="0" xfId="0" applyNumberFormat="1" applyFill="1">
      <alignment vertical="center"/>
    </xf>
    <xf numFmtId="0" fontId="15" fillId="2" borderId="0" xfId="2" applyFont="1" applyFill="1" applyBorder="1" applyAlignment="1" applyProtection="1">
      <alignment horizontal="center" vertical="center"/>
      <protection locked="0"/>
    </xf>
    <xf numFmtId="177" fontId="15" fillId="2" borderId="0" xfId="2" applyNumberFormat="1" applyFont="1" applyFill="1" applyBorder="1" applyAlignment="1" applyProtection="1">
      <alignment horizontal="center" vertical="center"/>
      <protection locked="0"/>
    </xf>
    <xf numFmtId="177" fontId="14" fillId="2" borderId="0" xfId="0" applyNumberFormat="1" applyFont="1" applyFill="1" applyAlignment="1" applyProtection="1">
      <alignment horizontal="left" vertical="center"/>
      <protection locked="0"/>
    </xf>
    <xf numFmtId="177" fontId="0" fillId="2" borderId="0" xfId="0" applyNumberFormat="1" applyFill="1" applyAlignment="1">
      <alignment horizontal="left" vertical="center"/>
    </xf>
    <xf numFmtId="176" fontId="15" fillId="0" borderId="0" xfId="0" applyNumberFormat="1" applyFont="1" applyAlignment="1">
      <alignment horizontal="center" vertical="center"/>
    </xf>
    <xf numFmtId="49" fontId="23" fillId="2" borderId="0" xfId="0" applyNumberFormat="1" applyFont="1" applyFill="1" applyAlignment="1" applyProtection="1">
      <alignment horizontal="center" vertical="center"/>
      <protection locked="0"/>
    </xf>
    <xf numFmtId="2" fontId="25" fillId="2" borderId="0" xfId="0" applyNumberFormat="1" applyFont="1" applyFill="1" applyAlignment="1" applyProtection="1">
      <alignment horizontal="center" vertical="center" wrapText="1"/>
      <protection locked="0"/>
    </xf>
    <xf numFmtId="0" fontId="0" fillId="0" borderId="0" xfId="0" applyAlignment="1">
      <alignment horizontal="centerContinuous" vertical="center"/>
    </xf>
    <xf numFmtId="0" fontId="0" fillId="0" borderId="0" xfId="0" applyAlignment="1">
      <alignment horizontal="center" vertical="center"/>
    </xf>
    <xf numFmtId="177" fontId="15" fillId="2" borderId="0" xfId="0" applyNumberFormat="1" applyFont="1" applyFill="1" applyAlignment="1">
      <alignment horizontal="center" vertical="center"/>
    </xf>
    <xf numFmtId="177" fontId="0" fillId="2" borderId="0" xfId="0" applyNumberFormat="1" applyFill="1" applyAlignment="1">
      <alignment horizontal="center" vertical="center"/>
    </xf>
    <xf numFmtId="176" fontId="14" fillId="2" borderId="2" xfId="0" applyNumberFormat="1" applyFont="1" applyFill="1" applyBorder="1" applyAlignment="1" applyProtection="1">
      <alignment horizontal="center" vertical="center"/>
      <protection locked="0"/>
    </xf>
    <xf numFmtId="0" fontId="15" fillId="0" borderId="0" xfId="2" applyFont="1" applyFill="1" applyBorder="1" applyAlignment="1" applyProtection="1">
      <alignment horizontal="center" vertical="center"/>
      <protection locked="0"/>
    </xf>
    <xf numFmtId="176" fontId="14" fillId="16" borderId="2" xfId="0" applyNumberFormat="1" applyFont="1" applyFill="1" applyBorder="1" applyAlignment="1" applyProtection="1">
      <alignment horizontal="center" vertical="center"/>
      <protection locked="0"/>
    </xf>
    <xf numFmtId="179" fontId="14" fillId="16" borderId="2" xfId="0" applyNumberFormat="1" applyFont="1" applyFill="1" applyBorder="1" applyAlignment="1" applyProtection="1">
      <alignment horizontal="center" vertical="center"/>
      <protection locked="0"/>
    </xf>
    <xf numFmtId="176" fontId="34" fillId="2" borderId="0" xfId="0" applyNumberFormat="1" applyFont="1" applyFill="1" applyProtection="1">
      <alignment vertical="center"/>
      <protection locked="0"/>
    </xf>
    <xf numFmtId="176" fontId="38" fillId="2" borderId="0" xfId="0" applyNumberFormat="1" applyFont="1" applyFill="1" applyProtection="1">
      <alignment vertical="center"/>
      <protection locked="0"/>
    </xf>
    <xf numFmtId="176" fontId="34" fillId="0" borderId="0" xfId="0" applyNumberFormat="1" applyFont="1" applyProtection="1">
      <alignment vertical="center"/>
      <protection locked="0"/>
    </xf>
    <xf numFmtId="176" fontId="28" fillId="2" borderId="0" xfId="0" applyNumberFormat="1" applyFont="1" applyFill="1" applyProtection="1">
      <alignment vertical="center"/>
      <protection locked="0"/>
    </xf>
    <xf numFmtId="176" fontId="34" fillId="2" borderId="0" xfId="0" applyNumberFormat="1" applyFont="1" applyFill="1" applyAlignment="1" applyProtection="1">
      <alignment horizontal="center" vertical="center"/>
      <protection locked="0"/>
    </xf>
    <xf numFmtId="176" fontId="39" fillId="2" borderId="0" xfId="0" applyNumberFormat="1" applyFont="1" applyFill="1" applyAlignment="1" applyProtection="1">
      <alignment horizontal="left" vertical="center"/>
      <protection locked="0"/>
    </xf>
    <xf numFmtId="176" fontId="28" fillId="2" borderId="0" xfId="0" applyNumberFormat="1" applyFont="1" applyFill="1" applyAlignment="1" applyProtection="1">
      <alignment horizontal="center" vertical="center"/>
      <protection locked="0"/>
    </xf>
    <xf numFmtId="176" fontId="28" fillId="0" borderId="0" xfId="0" applyNumberFormat="1" applyFont="1" applyAlignment="1" applyProtection="1">
      <alignment horizontal="center" vertical="center"/>
      <protection locked="0"/>
    </xf>
    <xf numFmtId="176" fontId="39" fillId="16" borderId="0" xfId="0" applyNumberFormat="1" applyFont="1" applyFill="1" applyAlignment="1" applyProtection="1">
      <alignment horizontal="left" vertical="center" wrapText="1"/>
      <protection locked="0"/>
    </xf>
    <xf numFmtId="176" fontId="34" fillId="2" borderId="2" xfId="0" applyNumberFormat="1" applyFont="1" applyFill="1" applyBorder="1" applyAlignment="1" applyProtection="1">
      <alignment horizontal="center" vertical="center"/>
      <protection locked="0"/>
    </xf>
    <xf numFmtId="176" fontId="39" fillId="10" borderId="0" xfId="0" applyNumberFormat="1" applyFont="1" applyFill="1" applyAlignment="1" applyProtection="1">
      <alignment vertical="top"/>
      <protection locked="0"/>
    </xf>
    <xf numFmtId="176" fontId="28" fillId="2" borderId="0" xfId="2" applyNumberFormat="1" applyFont="1" applyFill="1" applyBorder="1" applyAlignment="1" applyProtection="1">
      <alignment horizontal="center" vertical="center"/>
      <protection locked="0"/>
    </xf>
    <xf numFmtId="176" fontId="39" fillId="2" borderId="0" xfId="0" applyNumberFormat="1" applyFont="1" applyFill="1" applyAlignment="1" applyProtection="1">
      <alignment horizontal="left" vertical="top"/>
      <protection locked="0"/>
    </xf>
    <xf numFmtId="176" fontId="34" fillId="0" borderId="0" xfId="0" applyNumberFormat="1" applyFont="1" applyAlignment="1" applyProtection="1">
      <alignment horizontal="center" vertical="center"/>
      <protection locked="0"/>
    </xf>
    <xf numFmtId="176" fontId="43" fillId="2" borderId="0" xfId="2" applyNumberFormat="1" applyFont="1" applyFill="1" applyBorder="1" applyAlignment="1" applyProtection="1">
      <alignment horizontal="left" vertical="center"/>
      <protection locked="0"/>
    </xf>
    <xf numFmtId="176" fontId="44" fillId="2" borderId="0" xfId="2" applyNumberFormat="1" applyFont="1" applyFill="1" applyBorder="1" applyAlignment="1" applyProtection="1">
      <alignment horizontal="left" vertical="center"/>
      <protection locked="0"/>
    </xf>
    <xf numFmtId="176" fontId="34" fillId="15" borderId="22" xfId="5" applyNumberFormat="1" applyFont="1" applyFill="1" applyBorder="1" applyAlignment="1" applyProtection="1">
      <alignment horizontal="center" vertical="center"/>
      <protection locked="0"/>
    </xf>
    <xf numFmtId="176" fontId="34" fillId="2" borderId="2" xfId="0" applyNumberFormat="1" applyFont="1" applyFill="1" applyBorder="1" applyAlignment="1" applyProtection="1">
      <alignment horizontal="left" vertical="center"/>
      <protection locked="0"/>
    </xf>
    <xf numFmtId="178" fontId="47" fillId="12" borderId="8" xfId="0" applyNumberFormat="1" applyFont="1" applyFill="1" applyBorder="1" applyProtection="1">
      <alignment vertical="center"/>
      <protection locked="0"/>
    </xf>
    <xf numFmtId="178" fontId="28" fillId="12" borderId="9" xfId="0" applyNumberFormat="1" applyFont="1" applyFill="1" applyBorder="1" applyProtection="1">
      <alignment vertical="center"/>
      <protection locked="0"/>
    </xf>
    <xf numFmtId="178" fontId="34" fillId="12" borderId="9" xfId="0" applyNumberFormat="1" applyFont="1" applyFill="1" applyBorder="1" applyProtection="1">
      <alignment vertical="center"/>
      <protection locked="0"/>
    </xf>
    <xf numFmtId="178" fontId="34" fillId="0" borderId="0" xfId="0" applyNumberFormat="1" applyFont="1" applyProtection="1">
      <alignment vertical="center"/>
      <protection locked="0"/>
    </xf>
    <xf numFmtId="178" fontId="7" fillId="0" borderId="0" xfId="0" applyNumberFormat="1" applyFont="1" applyProtection="1">
      <alignment vertical="center"/>
      <protection locked="0"/>
    </xf>
    <xf numFmtId="178" fontId="28" fillId="12" borderId="10" xfId="0" applyNumberFormat="1" applyFont="1" applyFill="1" applyBorder="1" applyProtection="1">
      <alignment vertical="center"/>
      <protection locked="0"/>
    </xf>
    <xf numFmtId="178" fontId="39" fillId="12" borderId="0" xfId="0" applyNumberFormat="1" applyFont="1" applyFill="1" applyAlignment="1" applyProtection="1">
      <alignment horizontal="left" vertical="center" wrapText="1"/>
      <protection locked="0"/>
    </xf>
    <xf numFmtId="178" fontId="28" fillId="12" borderId="0" xfId="0" applyNumberFormat="1" applyFont="1" applyFill="1" applyAlignment="1" applyProtection="1">
      <alignment horizontal="left" vertical="center"/>
      <protection locked="0"/>
    </xf>
    <xf numFmtId="178" fontId="34" fillId="12" borderId="0" xfId="0" applyNumberFormat="1" applyFont="1" applyFill="1" applyAlignment="1" applyProtection="1">
      <alignment horizontal="left" vertical="center"/>
      <protection locked="0"/>
    </xf>
    <xf numFmtId="178" fontId="49" fillId="12" borderId="0" xfId="0" applyNumberFormat="1" applyFont="1" applyFill="1" applyAlignment="1" applyProtection="1">
      <alignment horizontal="left" vertical="center" wrapText="1"/>
      <protection locked="0"/>
    </xf>
    <xf numFmtId="178" fontId="34" fillId="12" borderId="0" xfId="0" applyNumberFormat="1" applyFont="1" applyFill="1" applyProtection="1">
      <alignment vertical="center"/>
      <protection locked="0"/>
    </xf>
    <xf numFmtId="178" fontId="39" fillId="12" borderId="0" xfId="0" applyNumberFormat="1" applyFont="1" applyFill="1" applyAlignment="1" applyProtection="1">
      <alignment horizontal="left" vertical="center"/>
      <protection locked="0"/>
    </xf>
    <xf numFmtId="178" fontId="34" fillId="12" borderId="10" xfId="0" applyNumberFormat="1" applyFont="1" applyFill="1" applyBorder="1" applyProtection="1">
      <alignment vertical="center"/>
      <protection locked="0"/>
    </xf>
    <xf numFmtId="178" fontId="28" fillId="12" borderId="13" xfId="0" applyNumberFormat="1" applyFont="1" applyFill="1" applyBorder="1" applyProtection="1">
      <alignment vertical="center"/>
      <protection locked="0"/>
    </xf>
    <xf numFmtId="178" fontId="28" fillId="12" borderId="11" xfId="0" applyNumberFormat="1" applyFont="1" applyFill="1" applyBorder="1" applyProtection="1">
      <alignment vertical="center"/>
      <protection locked="0"/>
    </xf>
    <xf numFmtId="178" fontId="34" fillId="12" borderId="11" xfId="0" applyNumberFormat="1" applyFont="1" applyFill="1" applyBorder="1" applyProtection="1">
      <alignment vertical="center"/>
      <protection locked="0"/>
    </xf>
    <xf numFmtId="178" fontId="28" fillId="11" borderId="10" xfId="0" applyNumberFormat="1" applyFont="1" applyFill="1" applyBorder="1" applyAlignment="1" applyProtection="1">
      <alignment horizontal="center" vertical="center"/>
      <protection locked="0"/>
    </xf>
    <xf numFmtId="178" fontId="28" fillId="12" borderId="10" xfId="0" applyNumberFormat="1" applyFont="1" applyFill="1" applyBorder="1" applyAlignment="1" applyProtection="1">
      <alignment horizontal="center" vertical="center"/>
      <protection locked="0"/>
    </xf>
    <xf numFmtId="178" fontId="28" fillId="12" borderId="0" xfId="0" applyNumberFormat="1" applyFont="1" applyFill="1" applyProtection="1">
      <alignment vertical="center"/>
      <protection locked="0"/>
    </xf>
    <xf numFmtId="178" fontId="28" fillId="12" borderId="0" xfId="0" applyNumberFormat="1" applyFont="1" applyFill="1" applyAlignment="1" applyProtection="1">
      <alignment horizontal="center" vertical="center"/>
      <protection locked="0"/>
    </xf>
    <xf numFmtId="178" fontId="34" fillId="12" borderId="0" xfId="0" applyNumberFormat="1" applyFont="1" applyFill="1" applyAlignment="1" applyProtection="1">
      <alignment horizontal="center" vertical="center"/>
      <protection locked="0"/>
    </xf>
    <xf numFmtId="178" fontId="28" fillId="16" borderId="0" xfId="0" applyNumberFormat="1" applyFont="1" applyFill="1" applyAlignment="1" applyProtection="1">
      <alignment horizontal="center" vertical="center"/>
      <protection locked="0"/>
    </xf>
    <xf numFmtId="178" fontId="34" fillId="16" borderId="0" xfId="0" applyNumberFormat="1" applyFont="1" applyFill="1" applyAlignment="1" applyProtection="1">
      <alignment horizontal="center" vertical="center"/>
      <protection locked="0"/>
    </xf>
    <xf numFmtId="178" fontId="34" fillId="17" borderId="0" xfId="0" applyNumberFormat="1" applyFont="1" applyFill="1" applyAlignment="1" applyProtection="1">
      <alignment horizontal="center" vertical="center"/>
      <protection locked="0"/>
    </xf>
    <xf numFmtId="178" fontId="28" fillId="17" borderId="0" xfId="0" applyNumberFormat="1" applyFont="1" applyFill="1" applyAlignment="1" applyProtection="1">
      <alignment horizontal="center" vertical="center"/>
      <protection locked="0"/>
    </xf>
    <xf numFmtId="178" fontId="34" fillId="0" borderId="0" xfId="0" applyNumberFormat="1" applyFont="1" applyAlignment="1" applyProtection="1">
      <alignment horizontal="center" vertical="center"/>
      <protection locked="0"/>
    </xf>
    <xf numFmtId="178" fontId="7" fillId="0" borderId="0" xfId="0" applyNumberFormat="1" applyFont="1" applyAlignment="1" applyProtection="1">
      <alignment horizontal="center" vertical="center"/>
      <protection locked="0"/>
    </xf>
    <xf numFmtId="178" fontId="28" fillId="12" borderId="13" xfId="0" applyNumberFormat="1" applyFont="1" applyFill="1" applyBorder="1" applyAlignment="1" applyProtection="1">
      <alignment horizontal="center" vertical="center"/>
      <protection locked="0"/>
    </xf>
    <xf numFmtId="178" fontId="34" fillId="0" borderId="11" xfId="0" applyNumberFormat="1" applyFont="1" applyBorder="1" applyProtection="1">
      <alignment vertical="center"/>
      <protection locked="0"/>
    </xf>
    <xf numFmtId="178" fontId="28" fillId="11" borderId="8" xfId="0" applyNumberFormat="1" applyFont="1" applyFill="1" applyBorder="1" applyAlignment="1" applyProtection="1">
      <alignment horizontal="center" vertical="center"/>
      <protection locked="0"/>
    </xf>
    <xf numFmtId="178" fontId="28" fillId="0" borderId="9" xfId="0" applyNumberFormat="1" applyFont="1" applyBorder="1" applyAlignment="1" applyProtection="1">
      <alignment horizontal="center" vertical="center"/>
      <protection locked="0"/>
    </xf>
    <xf numFmtId="178" fontId="34" fillId="0" borderId="9" xfId="0" applyNumberFormat="1" applyFont="1" applyBorder="1" applyAlignment="1" applyProtection="1">
      <alignment horizontal="center" vertical="center"/>
      <protection locked="0"/>
    </xf>
    <xf numFmtId="178" fontId="0" fillId="0" borderId="9" xfId="0" applyNumberFormat="1" applyBorder="1" applyAlignment="1" applyProtection="1">
      <alignment horizontal="center" vertical="center"/>
      <protection locked="0"/>
    </xf>
    <xf numFmtId="178" fontId="28" fillId="0" borderId="10" xfId="0" applyNumberFormat="1" applyFont="1" applyBorder="1" applyProtection="1">
      <alignment vertical="center"/>
      <protection locked="0"/>
    </xf>
    <xf numFmtId="180" fontId="28" fillId="0" borderId="9" xfId="0" applyNumberFormat="1" applyFont="1" applyBorder="1" applyAlignment="1" applyProtection="1">
      <alignment horizontal="center" vertical="center"/>
      <protection locked="0"/>
    </xf>
    <xf numFmtId="178" fontId="12" fillId="0" borderId="9" xfId="0" applyNumberFormat="1" applyFont="1" applyBorder="1">
      <alignment vertical="center"/>
    </xf>
    <xf numFmtId="176" fontId="0" fillId="2" borderId="0" xfId="0" applyNumberFormat="1" applyFill="1" applyProtection="1">
      <alignment vertical="center"/>
      <protection locked="0"/>
    </xf>
    <xf numFmtId="178" fontId="28" fillId="0" borderId="0" xfId="0" applyNumberFormat="1" applyFont="1" applyAlignment="1" applyProtection="1">
      <alignment horizontal="center" vertical="center"/>
      <protection locked="0"/>
    </xf>
    <xf numFmtId="178" fontId="34" fillId="2" borderId="9" xfId="0" applyNumberFormat="1" applyFont="1" applyFill="1" applyBorder="1" applyProtection="1">
      <alignment vertical="center"/>
      <protection locked="0"/>
    </xf>
    <xf numFmtId="178" fontId="34" fillId="2" borderId="0" xfId="0" applyNumberFormat="1" applyFont="1" applyFill="1" applyProtection="1">
      <alignment vertical="center"/>
      <protection locked="0"/>
    </xf>
    <xf numFmtId="178" fontId="34" fillId="2" borderId="0" xfId="0" applyNumberFormat="1" applyFont="1" applyFill="1" applyAlignment="1" applyProtection="1">
      <alignment horizontal="left" vertical="center"/>
      <protection locked="0"/>
    </xf>
    <xf numFmtId="180" fontId="34" fillId="2" borderId="0" xfId="0" applyNumberFormat="1" applyFont="1" applyFill="1" applyProtection="1">
      <alignment vertical="center"/>
      <protection locked="0"/>
    </xf>
    <xf numFmtId="10" fontId="34" fillId="2" borderId="0" xfId="0" applyNumberFormat="1" applyFont="1" applyFill="1" applyProtection="1">
      <alignment vertical="center"/>
      <protection locked="0"/>
    </xf>
    <xf numFmtId="178" fontId="34" fillId="2" borderId="11" xfId="0" applyNumberFormat="1" applyFont="1" applyFill="1" applyBorder="1" applyProtection="1">
      <alignment vertical="center"/>
      <protection locked="0"/>
    </xf>
    <xf numFmtId="10" fontId="34" fillId="2" borderId="2" xfId="0" applyNumberFormat="1" applyFont="1" applyFill="1" applyBorder="1" applyAlignment="1" applyProtection="1">
      <alignment horizontal="center" vertical="center"/>
      <protection locked="0"/>
    </xf>
    <xf numFmtId="176" fontId="34" fillId="2" borderId="2" xfId="0" applyNumberFormat="1" applyFont="1" applyFill="1" applyBorder="1" applyProtection="1">
      <alignment vertical="center"/>
      <protection locked="0"/>
    </xf>
    <xf numFmtId="176" fontId="34" fillId="2" borderId="4" xfId="0" applyNumberFormat="1" applyFont="1" applyFill="1" applyBorder="1" applyProtection="1">
      <alignment vertical="center"/>
      <protection locked="0"/>
    </xf>
    <xf numFmtId="176" fontId="34" fillId="2" borderId="5" xfId="0" applyNumberFormat="1" applyFont="1" applyFill="1" applyBorder="1" applyProtection="1">
      <alignment vertical="center"/>
      <protection locked="0"/>
    </xf>
    <xf numFmtId="176" fontId="34" fillId="2" borderId="6" xfId="0" applyNumberFormat="1" applyFont="1" applyFill="1" applyBorder="1" applyProtection="1">
      <alignment vertical="center"/>
      <protection locked="0"/>
    </xf>
    <xf numFmtId="178" fontId="7" fillId="2" borderId="0" xfId="0" applyNumberFormat="1" applyFont="1" applyFill="1" applyProtection="1">
      <alignment vertical="center"/>
      <protection locked="0"/>
    </xf>
    <xf numFmtId="176" fontId="2" fillId="0" borderId="0" xfId="0" applyNumberFormat="1" applyFont="1">
      <alignment vertical="center"/>
    </xf>
    <xf numFmtId="176" fontId="4" fillId="0" borderId="0" xfId="0" applyNumberFormat="1" applyFont="1">
      <alignment vertical="center"/>
    </xf>
    <xf numFmtId="176" fontId="6" fillId="0" borderId="0" xfId="0" applyNumberFormat="1" applyFont="1" applyAlignment="1">
      <alignment vertical="center" wrapText="1"/>
    </xf>
    <xf numFmtId="176" fontId="13" fillId="2" borderId="0" xfId="0" applyNumberFormat="1" applyFont="1" applyFill="1" applyProtection="1">
      <alignment vertical="center"/>
      <protection locked="0"/>
    </xf>
    <xf numFmtId="176" fontId="14" fillId="2" borderId="0" xfId="0" applyNumberFormat="1" applyFont="1" applyFill="1" applyAlignment="1" applyProtection="1">
      <alignment horizontal="center" vertical="center"/>
      <protection locked="0"/>
    </xf>
    <xf numFmtId="176" fontId="14" fillId="16" borderId="0" xfId="0" applyNumberFormat="1" applyFont="1" applyFill="1" applyAlignment="1" applyProtection="1">
      <alignment horizontal="left" vertical="top"/>
      <protection locked="0"/>
    </xf>
    <xf numFmtId="176" fontId="15" fillId="2" borderId="0" xfId="0" applyNumberFormat="1" applyFont="1" applyFill="1" applyProtection="1">
      <alignment vertical="center"/>
      <protection locked="0"/>
    </xf>
    <xf numFmtId="176" fontId="14" fillId="2" borderId="0" xfId="0" applyNumberFormat="1" applyFont="1" applyFill="1" applyProtection="1">
      <alignment vertical="center"/>
      <protection locked="0"/>
    </xf>
    <xf numFmtId="176" fontId="16" fillId="2" borderId="0" xfId="2" applyNumberFormat="1" applyFont="1" applyFill="1" applyBorder="1" applyAlignment="1" applyProtection="1">
      <alignment vertical="center"/>
      <protection locked="0"/>
    </xf>
    <xf numFmtId="176" fontId="7" fillId="2" borderId="0" xfId="0" applyNumberFormat="1" applyFont="1" applyFill="1" applyAlignment="1" applyProtection="1">
      <alignment horizontal="center" vertical="center"/>
      <protection locked="0"/>
    </xf>
    <xf numFmtId="176" fontId="55" fillId="2" borderId="0" xfId="0" applyNumberFormat="1" applyFont="1" applyFill="1" applyAlignment="1" applyProtection="1">
      <alignment horizontal="left" vertical="center"/>
      <protection locked="0"/>
    </xf>
    <xf numFmtId="176" fontId="56" fillId="2" borderId="0" xfId="0" applyNumberFormat="1" applyFont="1" applyFill="1" applyProtection="1">
      <alignment vertical="center"/>
      <protection locked="0"/>
    </xf>
    <xf numFmtId="176" fontId="57" fillId="2" borderId="0" xfId="0" applyNumberFormat="1" applyFont="1" applyFill="1" applyProtection="1">
      <alignment vertical="center"/>
      <protection locked="0"/>
    </xf>
    <xf numFmtId="176" fontId="7" fillId="2" borderId="2" xfId="0" applyNumberFormat="1" applyFont="1" applyFill="1" applyBorder="1" applyProtection="1">
      <alignment vertical="center"/>
      <protection locked="0"/>
    </xf>
    <xf numFmtId="176" fontId="7" fillId="16" borderId="2" xfId="0" applyNumberFormat="1" applyFont="1" applyFill="1" applyBorder="1" applyAlignment="1" applyProtection="1">
      <alignment horizontal="center" vertical="center"/>
      <protection locked="0"/>
    </xf>
    <xf numFmtId="176" fontId="58" fillId="16" borderId="2" xfId="0" applyNumberFormat="1" applyFont="1" applyFill="1" applyBorder="1" applyAlignment="1" applyProtection="1">
      <alignment horizontal="center" vertical="center"/>
      <protection locked="0"/>
    </xf>
    <xf numFmtId="176" fontId="58" fillId="8" borderId="2" xfId="2" applyNumberFormat="1" applyFont="1" applyFill="1" applyBorder="1" applyAlignment="1" applyProtection="1">
      <alignment horizontal="center" vertical="center"/>
      <protection locked="0"/>
    </xf>
    <xf numFmtId="176" fontId="58" fillId="8" borderId="2" xfId="0" applyNumberFormat="1" applyFont="1" applyFill="1" applyBorder="1" applyAlignment="1" applyProtection="1">
      <alignment horizontal="center" vertical="center"/>
      <protection locked="0"/>
    </xf>
    <xf numFmtId="176" fontId="58" fillId="2" borderId="0" xfId="2" applyNumberFormat="1" applyFont="1" applyFill="1" applyBorder="1" applyAlignment="1" applyProtection="1">
      <alignment horizontal="center" vertical="center"/>
      <protection locked="0"/>
    </xf>
    <xf numFmtId="176" fontId="58" fillId="2" borderId="0" xfId="0" applyNumberFormat="1" applyFont="1" applyFill="1" applyAlignment="1" applyProtection="1">
      <alignment horizontal="center" vertical="center"/>
      <protection locked="0"/>
    </xf>
    <xf numFmtId="176" fontId="58" fillId="0" borderId="0" xfId="0" applyNumberFormat="1" applyFont="1" applyAlignment="1" applyProtection="1">
      <alignment horizontal="center" vertical="center"/>
      <protection locked="0"/>
    </xf>
    <xf numFmtId="176" fontId="58" fillId="16" borderId="2" xfId="2" applyNumberFormat="1" applyFont="1" applyFill="1" applyBorder="1" applyAlignment="1" applyProtection="1">
      <alignment horizontal="center" vertical="center"/>
      <protection locked="0"/>
    </xf>
    <xf numFmtId="176" fontId="14" fillId="10" borderId="0" xfId="0" applyNumberFormat="1" applyFont="1" applyFill="1" applyAlignment="1" applyProtection="1">
      <alignment vertical="top"/>
      <protection locked="0"/>
    </xf>
    <xf numFmtId="176" fontId="14" fillId="2" borderId="0" xfId="0" applyNumberFormat="1" applyFont="1" applyFill="1" applyAlignment="1" applyProtection="1">
      <alignment horizontal="center" vertical="top"/>
      <protection locked="0"/>
    </xf>
    <xf numFmtId="176" fontId="14" fillId="2" borderId="0" xfId="0" applyNumberFormat="1" applyFont="1" applyFill="1" applyAlignment="1" applyProtection="1">
      <alignment horizontal="left" vertical="top"/>
      <protection locked="0"/>
    </xf>
    <xf numFmtId="176" fontId="14" fillId="16" borderId="0" xfId="0" applyNumberFormat="1" applyFont="1" applyFill="1" applyAlignment="1" applyProtection="1">
      <alignment horizontal="left" vertical="center"/>
      <protection locked="0"/>
    </xf>
    <xf numFmtId="179" fontId="14" fillId="16" borderId="0" xfId="0" applyNumberFormat="1" applyFont="1" applyFill="1" applyAlignment="1" applyProtection="1">
      <alignment horizontal="left" vertical="center"/>
      <protection locked="0"/>
    </xf>
    <xf numFmtId="176" fontId="7" fillId="8" borderId="2" xfId="0" applyNumberFormat="1" applyFont="1" applyFill="1" applyBorder="1" applyAlignment="1" applyProtection="1">
      <alignment horizontal="center" vertical="center"/>
      <protection locked="0"/>
    </xf>
    <xf numFmtId="176" fontId="14" fillId="2" borderId="0" xfId="0" applyNumberFormat="1" applyFont="1" applyFill="1" applyAlignment="1" applyProtection="1">
      <alignment horizontal="left" vertical="center"/>
      <protection locked="0"/>
    </xf>
    <xf numFmtId="176" fontId="60" fillId="2" borderId="3" xfId="2" applyNumberFormat="1" applyFont="1" applyFill="1" applyBorder="1" applyAlignment="1" applyProtection="1">
      <alignment horizontal="left" vertical="center"/>
      <protection locked="0"/>
    </xf>
    <xf numFmtId="176" fontId="61" fillId="2" borderId="3" xfId="2" applyNumberFormat="1" applyFont="1" applyFill="1" applyBorder="1" applyAlignment="1" applyProtection="1">
      <alignment horizontal="left" vertical="center"/>
      <protection locked="0"/>
    </xf>
    <xf numFmtId="176" fontId="61" fillId="2" borderId="0" xfId="2" applyNumberFormat="1" applyFont="1" applyFill="1" applyBorder="1" applyAlignment="1" applyProtection="1">
      <alignment horizontal="left" vertical="center"/>
      <protection locked="0"/>
    </xf>
    <xf numFmtId="176" fontId="16" fillId="2" borderId="0" xfId="2"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left" vertical="center"/>
      <protection locked="0"/>
    </xf>
    <xf numFmtId="176" fontId="7" fillId="2" borderId="22" xfId="0" applyNumberFormat="1" applyFont="1" applyFill="1" applyBorder="1" applyAlignment="1" applyProtection="1">
      <alignment horizontal="center" vertical="center"/>
      <protection locked="0"/>
    </xf>
    <xf numFmtId="176" fontId="7" fillId="15" borderId="22" xfId="5" applyNumberFormat="1" applyFont="1" applyFill="1" applyBorder="1" applyAlignment="1" applyProtection="1">
      <alignment horizontal="center" vertical="center"/>
      <protection locked="0"/>
    </xf>
    <xf numFmtId="176" fontId="0" fillId="2" borderId="22" xfId="0" applyNumberFormat="1" applyFill="1" applyBorder="1" applyAlignment="1">
      <alignment horizontal="left" vertical="center"/>
    </xf>
    <xf numFmtId="176" fontId="63" fillId="2" borderId="17" xfId="0" applyNumberFormat="1" applyFont="1" applyFill="1" applyBorder="1" applyAlignment="1">
      <alignment horizontal="left" vertical="center"/>
    </xf>
    <xf numFmtId="176" fontId="63" fillId="2" borderId="7" xfId="0" applyNumberFormat="1" applyFont="1" applyFill="1" applyBorder="1" applyAlignment="1">
      <alignment horizontal="left" vertical="center"/>
    </xf>
    <xf numFmtId="176" fontId="63" fillId="2" borderId="18" xfId="0" applyNumberFormat="1" applyFont="1" applyFill="1" applyBorder="1" applyAlignment="1">
      <alignment horizontal="left" vertical="center"/>
    </xf>
    <xf numFmtId="176" fontId="0" fillId="2" borderId="2" xfId="0" applyNumberFormat="1" applyFill="1" applyBorder="1" applyAlignment="1" applyProtection="1">
      <alignment horizontal="center" vertical="center"/>
      <protection locked="0"/>
    </xf>
    <xf numFmtId="176" fontId="0" fillId="15" borderId="2" xfId="0" applyNumberFormat="1" applyFill="1" applyBorder="1" applyAlignment="1">
      <alignment horizontal="center" vertical="center"/>
    </xf>
    <xf numFmtId="176" fontId="7" fillId="2" borderId="2" xfId="0" applyNumberFormat="1" applyFont="1" applyFill="1" applyBorder="1" applyAlignment="1" applyProtection="1">
      <alignment horizontal="left" vertical="center"/>
      <protection locked="0"/>
    </xf>
    <xf numFmtId="176" fontId="63" fillId="2" borderId="4" xfId="0" applyNumberFormat="1" applyFont="1" applyFill="1" applyBorder="1" applyAlignment="1">
      <alignment horizontal="left" vertical="center"/>
    </xf>
    <xf numFmtId="176" fontId="63" fillId="2" borderId="5" xfId="0" applyNumberFormat="1" applyFont="1" applyFill="1" applyBorder="1" applyAlignment="1">
      <alignment horizontal="left" vertical="center"/>
    </xf>
    <xf numFmtId="176" fontId="63" fillId="2" borderId="6" xfId="0" applyNumberFormat="1" applyFont="1" applyFill="1" applyBorder="1" applyAlignment="1">
      <alignment horizontal="left" vertical="center"/>
    </xf>
    <xf numFmtId="176" fontId="65" fillId="12" borderId="8" xfId="0" applyNumberFormat="1" applyFont="1" applyFill="1" applyBorder="1" applyProtection="1">
      <alignment vertical="center"/>
      <protection locked="0"/>
    </xf>
    <xf numFmtId="176" fontId="0" fillId="12" borderId="9" xfId="0" applyNumberFormat="1" applyFill="1" applyBorder="1" applyProtection="1">
      <alignment vertical="center"/>
      <protection locked="0"/>
    </xf>
    <xf numFmtId="176" fontId="7" fillId="12" borderId="9" xfId="0" applyNumberFormat="1" applyFont="1" applyFill="1" applyBorder="1" applyProtection="1">
      <alignment vertical="center"/>
      <protection locked="0"/>
    </xf>
    <xf numFmtId="176" fontId="7" fillId="12" borderId="21" xfId="0" applyNumberFormat="1" applyFont="1" applyFill="1" applyBorder="1" applyProtection="1">
      <alignment vertical="center"/>
      <protection locked="0"/>
    </xf>
    <xf numFmtId="176" fontId="0" fillId="12" borderId="10" xfId="0" applyNumberFormat="1" applyFill="1" applyBorder="1" applyProtection="1">
      <alignment vertical="center"/>
      <protection locked="0"/>
    </xf>
    <xf numFmtId="176" fontId="14" fillId="12" borderId="0" xfId="0" applyNumberFormat="1" applyFont="1" applyFill="1" applyAlignment="1" applyProtection="1">
      <alignment horizontal="left" vertical="center" wrapText="1"/>
      <protection locked="0"/>
    </xf>
    <xf numFmtId="176" fontId="0" fillId="12" borderId="0" xfId="0" applyNumberFormat="1" applyFill="1" applyAlignment="1" applyProtection="1">
      <alignment horizontal="left" vertical="center"/>
      <protection locked="0"/>
    </xf>
    <xf numFmtId="176" fontId="0" fillId="12" borderId="0" xfId="0" applyNumberFormat="1" applyFill="1" applyAlignment="1">
      <alignment horizontal="left" vertical="center"/>
    </xf>
    <xf numFmtId="176" fontId="7" fillId="12" borderId="0" xfId="0" applyNumberFormat="1" applyFont="1" applyFill="1" applyAlignment="1" applyProtection="1">
      <alignment horizontal="left" vertical="center"/>
      <protection locked="0"/>
    </xf>
    <xf numFmtId="176" fontId="66" fillId="12" borderId="0" xfId="0" applyNumberFormat="1" applyFont="1" applyFill="1" applyAlignment="1" applyProtection="1">
      <alignment horizontal="left" vertical="center" wrapText="1"/>
      <protection locked="0"/>
    </xf>
    <xf numFmtId="176" fontId="7" fillId="12" borderId="12" xfId="0" applyNumberFormat="1" applyFont="1" applyFill="1" applyBorder="1" applyProtection="1">
      <alignment vertical="center"/>
      <protection locked="0"/>
    </xf>
    <xf numFmtId="176" fontId="14" fillId="12" borderId="0" xfId="0" applyNumberFormat="1" applyFont="1" applyFill="1" applyAlignment="1" applyProtection="1">
      <alignment horizontal="left" vertical="center"/>
      <protection locked="0"/>
    </xf>
    <xf numFmtId="176" fontId="7" fillId="12" borderId="10" xfId="0" applyNumberFormat="1" applyFont="1" applyFill="1" applyBorder="1" applyProtection="1">
      <alignment vertical="center"/>
      <protection locked="0"/>
    </xf>
    <xf numFmtId="176" fontId="0" fillId="12" borderId="13" xfId="0" applyNumberFormat="1" applyFill="1" applyBorder="1" applyProtection="1">
      <alignment vertical="center"/>
      <protection locked="0"/>
    </xf>
    <xf numFmtId="176" fontId="0" fillId="12" borderId="11" xfId="0" applyNumberFormat="1" applyFill="1" applyBorder="1" applyProtection="1">
      <alignment vertical="center"/>
      <protection locked="0"/>
    </xf>
    <xf numFmtId="176" fontId="7" fillId="12" borderId="11" xfId="0" applyNumberFormat="1" applyFont="1" applyFill="1" applyBorder="1" applyProtection="1">
      <alignment vertical="center"/>
      <protection locked="0"/>
    </xf>
    <xf numFmtId="176" fontId="7" fillId="12" borderId="14" xfId="0" applyNumberFormat="1" applyFont="1" applyFill="1" applyBorder="1" applyProtection="1">
      <alignment vertical="center"/>
      <protection locked="0"/>
    </xf>
    <xf numFmtId="176" fontId="58" fillId="11" borderId="10" xfId="0" applyNumberFormat="1" applyFont="1" applyFill="1" applyBorder="1" applyAlignment="1" applyProtection="1">
      <alignment horizontal="center" vertical="center"/>
      <protection locked="0"/>
    </xf>
    <xf numFmtId="176" fontId="19" fillId="0" borderId="0" xfId="0" applyNumberFormat="1" applyFont="1">
      <alignment vertical="center"/>
    </xf>
    <xf numFmtId="176" fontId="26" fillId="0" borderId="0" xfId="0" applyNumberFormat="1" applyFont="1">
      <alignment vertical="center"/>
    </xf>
    <xf numFmtId="176" fontId="21" fillId="16" borderId="0" xfId="4" applyNumberFormat="1" applyFont="1" applyFill="1" applyAlignment="1">
      <alignment vertical="center"/>
    </xf>
    <xf numFmtId="176" fontId="67" fillId="17" borderId="0" xfId="1" applyNumberFormat="1" applyFont="1" applyFill="1" applyAlignment="1">
      <alignment vertical="center"/>
    </xf>
    <xf numFmtId="176" fontId="67" fillId="17" borderId="9" xfId="1" applyNumberFormat="1" applyFont="1" applyFill="1" applyBorder="1" applyAlignment="1">
      <alignment vertical="center"/>
    </xf>
    <xf numFmtId="176" fontId="19" fillId="0" borderId="9" xfId="0" applyNumberFormat="1" applyFont="1" applyBorder="1">
      <alignment vertical="center"/>
    </xf>
    <xf numFmtId="176" fontId="0" fillId="12" borderId="10" xfId="0" applyNumberFormat="1" applyFill="1" applyBorder="1" applyAlignment="1" applyProtection="1">
      <alignment horizontal="center" vertical="center"/>
      <protection locked="0"/>
    </xf>
    <xf numFmtId="176" fontId="0" fillId="12" borderId="0" xfId="0" applyNumberFormat="1" applyFill="1" applyProtection="1">
      <alignment vertical="center"/>
      <protection locked="0"/>
    </xf>
    <xf numFmtId="176" fontId="0" fillId="12" borderId="0" xfId="0" applyNumberFormat="1" applyFill="1" applyAlignment="1" applyProtection="1">
      <alignment horizontal="center" vertical="center"/>
      <protection locked="0"/>
    </xf>
    <xf numFmtId="176" fontId="7" fillId="12" borderId="0" xfId="0" applyNumberFormat="1" applyFont="1" applyFill="1" applyAlignment="1" applyProtection="1">
      <alignment horizontal="center" vertical="center"/>
      <protection locked="0"/>
    </xf>
    <xf numFmtId="176" fontId="28" fillId="12" borderId="0" xfId="0" applyNumberFormat="1" applyFont="1" applyFill="1" applyAlignment="1" applyProtection="1">
      <alignment horizontal="center" vertical="center"/>
      <protection locked="0"/>
    </xf>
    <xf numFmtId="176" fontId="0" fillId="16" borderId="0" xfId="0" applyNumberFormat="1" applyFill="1" applyAlignment="1" applyProtection="1">
      <alignment horizontal="center" vertical="center"/>
      <protection locked="0"/>
    </xf>
    <xf numFmtId="176" fontId="7" fillId="16" borderId="0" xfId="0" applyNumberFormat="1" applyFont="1" applyFill="1" applyAlignment="1" applyProtection="1">
      <alignment horizontal="center" vertical="center"/>
      <protection locked="0"/>
    </xf>
    <xf numFmtId="176" fontId="7" fillId="17" borderId="0" xfId="0" applyNumberFormat="1" applyFont="1" applyFill="1" applyAlignment="1" applyProtection="1">
      <alignment horizontal="center" vertical="center"/>
      <protection locked="0"/>
    </xf>
    <xf numFmtId="176" fontId="0" fillId="17" borderId="0" xfId="0" applyNumberFormat="1" applyFill="1" applyAlignment="1" applyProtection="1">
      <alignment horizontal="center" vertical="center"/>
      <protection locked="0"/>
    </xf>
    <xf numFmtId="176" fontId="0" fillId="12" borderId="13" xfId="0" applyNumberFormat="1" applyFill="1" applyBorder="1" applyAlignment="1" applyProtection="1">
      <alignment horizontal="center" vertical="center"/>
      <protection locked="0"/>
    </xf>
    <xf numFmtId="176" fontId="0" fillId="12" borderId="11" xfId="0" applyNumberFormat="1" applyFill="1" applyBorder="1">
      <alignment vertical="center"/>
    </xf>
    <xf numFmtId="176" fontId="0" fillId="16" borderId="11" xfId="0" applyNumberFormat="1" applyFill="1" applyBorder="1">
      <alignment vertical="center"/>
    </xf>
    <xf numFmtId="176" fontId="0" fillId="16" borderId="0" xfId="0" applyNumberFormat="1" applyFill="1">
      <alignment vertical="center"/>
    </xf>
    <xf numFmtId="176" fontId="0" fillId="17" borderId="11" xfId="0" applyNumberFormat="1" applyFill="1" applyBorder="1">
      <alignment vertical="center"/>
    </xf>
    <xf numFmtId="176" fontId="0" fillId="0" borderId="11" xfId="0" applyNumberFormat="1" applyBorder="1">
      <alignment vertical="center"/>
    </xf>
    <xf numFmtId="176" fontId="7" fillId="0" borderId="11" xfId="0" applyNumberFormat="1" applyFont="1" applyBorder="1" applyProtection="1">
      <alignment vertical="center"/>
      <protection locked="0"/>
    </xf>
    <xf numFmtId="176" fontId="0" fillId="11" borderId="8" xfId="0" applyNumberFormat="1" applyFill="1" applyBorder="1" applyAlignment="1" applyProtection="1">
      <alignment horizontal="center" vertical="center"/>
      <protection locked="0"/>
    </xf>
    <xf numFmtId="176" fontId="0" fillId="0" borderId="9" xfId="0" applyNumberFormat="1" applyBorder="1" applyAlignment="1" applyProtection="1">
      <alignment horizontal="center" vertical="center"/>
      <protection locked="0"/>
    </xf>
    <xf numFmtId="176" fontId="28" fillId="0" borderId="9" xfId="0" applyNumberFormat="1" applyFont="1" applyBorder="1" applyAlignment="1" applyProtection="1">
      <alignment horizontal="center" vertical="center"/>
      <protection locked="0"/>
    </xf>
    <xf numFmtId="176" fontId="0" fillId="13" borderId="9" xfId="0" applyNumberFormat="1" applyFill="1" applyBorder="1">
      <alignment vertical="center"/>
    </xf>
    <xf numFmtId="176" fontId="0" fillId="0" borderId="9" xfId="0" applyNumberFormat="1" applyBorder="1">
      <alignment vertical="center"/>
    </xf>
    <xf numFmtId="176" fontId="7" fillId="0" borderId="9" xfId="0" applyNumberFormat="1" applyFont="1" applyBorder="1" applyAlignment="1" applyProtection="1">
      <alignment horizontal="center" vertical="center"/>
      <protection locked="0"/>
    </xf>
    <xf numFmtId="176" fontId="68" fillId="6" borderId="0" xfId="3" applyNumberFormat="1" applyFont="1" applyAlignment="1">
      <alignment vertical="center"/>
    </xf>
    <xf numFmtId="176" fontId="69" fillId="0" borderId="0" xfId="0" applyNumberFormat="1" applyFont="1">
      <alignment vertical="center"/>
    </xf>
    <xf numFmtId="176" fontId="28" fillId="0" borderId="0" xfId="0" applyNumberFormat="1" applyFont="1">
      <alignment vertical="center"/>
    </xf>
    <xf numFmtId="176" fontId="0" fillId="8" borderId="0" xfId="0" applyNumberFormat="1" applyFill="1">
      <alignment vertical="center"/>
    </xf>
    <xf numFmtId="176" fontId="11" fillId="0" borderId="0" xfId="3" applyNumberFormat="1" applyFill="1" applyAlignment="1">
      <alignment vertical="center"/>
    </xf>
    <xf numFmtId="176" fontId="0" fillId="17" borderId="0" xfId="0" applyNumberFormat="1" applyFill="1">
      <alignment vertical="center"/>
    </xf>
    <xf numFmtId="176" fontId="7" fillId="16" borderId="0" xfId="0" applyNumberFormat="1" applyFont="1" applyFill="1">
      <alignment vertical="center"/>
    </xf>
    <xf numFmtId="176" fontId="58" fillId="16" borderId="0" xfId="1" applyNumberFormat="1" applyFont="1" applyFill="1" applyAlignment="1">
      <alignment vertical="center"/>
    </xf>
    <xf numFmtId="176" fontId="0" fillId="18" borderId="0" xfId="0" applyNumberFormat="1" applyFill="1">
      <alignment vertical="center"/>
    </xf>
    <xf numFmtId="176" fontId="0" fillId="19" borderId="0" xfId="0" applyNumberFormat="1" applyFill="1">
      <alignment vertical="center"/>
    </xf>
    <xf numFmtId="176" fontId="0" fillId="18" borderId="0" xfId="0" applyNumberFormat="1" applyFill="1" applyProtection="1">
      <alignment vertical="center"/>
      <protection locked="0"/>
    </xf>
    <xf numFmtId="176" fontId="7" fillId="18" borderId="0" xfId="0" applyNumberFormat="1" applyFont="1" applyFill="1" applyProtection="1">
      <alignment vertical="center"/>
      <protection locked="0"/>
    </xf>
    <xf numFmtId="176" fontId="7" fillId="0" borderId="16" xfId="0" applyNumberFormat="1" applyFont="1" applyBorder="1" applyAlignment="1" applyProtection="1">
      <alignment horizontal="center" vertical="center"/>
      <protection locked="0"/>
    </xf>
    <xf numFmtId="176" fontId="7" fillId="0" borderId="11" xfId="0" applyNumberFormat="1" applyFont="1" applyBorder="1" applyAlignment="1" applyProtection="1">
      <alignment horizontal="center" vertical="center"/>
      <protection locked="0"/>
    </xf>
    <xf numFmtId="176" fontId="7" fillId="0" borderId="23" xfId="0" applyNumberFormat="1" applyFont="1" applyBorder="1" applyAlignment="1" applyProtection="1">
      <alignment horizontal="center" vertical="center"/>
      <protection locked="0"/>
    </xf>
    <xf numFmtId="176" fontId="0" fillId="0" borderId="15" xfId="0" applyNumberFormat="1" applyBorder="1" applyAlignment="1" applyProtection="1">
      <alignment horizontal="center" vertical="center"/>
      <protection locked="0"/>
    </xf>
    <xf numFmtId="176" fontId="6" fillId="3" borderId="0" xfId="0" applyNumberFormat="1" applyFont="1" applyFill="1" applyAlignment="1">
      <alignment horizontal="center" vertical="center" wrapText="1"/>
    </xf>
    <xf numFmtId="176" fontId="42" fillId="2" borderId="0" xfId="0" applyNumberFormat="1" applyFont="1" applyFill="1" applyAlignment="1" applyProtection="1">
      <alignment horizontal="left" vertical="center"/>
      <protection locked="0"/>
    </xf>
    <xf numFmtId="176" fontId="39" fillId="10" borderId="0" xfId="0" applyNumberFormat="1" applyFont="1" applyFill="1" applyAlignment="1" applyProtection="1">
      <alignment horizontal="left" vertical="center"/>
      <protection locked="0"/>
    </xf>
    <xf numFmtId="176" fontId="40" fillId="2" borderId="0" xfId="0" applyNumberFormat="1" applyFont="1" applyFill="1" applyAlignment="1" applyProtection="1">
      <alignment vertical="top"/>
      <protection locked="0"/>
    </xf>
    <xf numFmtId="176" fontId="26" fillId="2" borderId="0" xfId="0" applyNumberFormat="1" applyFont="1" applyFill="1" applyProtection="1">
      <alignment vertical="center"/>
      <protection locked="0"/>
    </xf>
    <xf numFmtId="176" fontId="39" fillId="2" borderId="0" xfId="0" applyNumberFormat="1" applyFont="1" applyFill="1" applyAlignment="1" applyProtection="1">
      <alignment vertical="center" wrapText="1"/>
      <protection locked="0"/>
    </xf>
    <xf numFmtId="176" fontId="28" fillId="2" borderId="0" xfId="2" applyNumberFormat="1" applyFont="1" applyFill="1" applyBorder="1" applyAlignment="1" applyProtection="1">
      <alignment vertical="center"/>
      <protection locked="0"/>
    </xf>
    <xf numFmtId="176" fontId="28" fillId="2" borderId="0" xfId="2" applyNumberFormat="1" applyFont="1" applyFill="1" applyBorder="1" applyAlignment="1" applyProtection="1">
      <alignment horizontal="left" vertical="center"/>
      <protection locked="0"/>
    </xf>
    <xf numFmtId="176" fontId="0" fillId="2" borderId="0" xfId="0" applyNumberFormat="1" applyFill="1" applyAlignment="1" applyProtection="1">
      <alignment horizontal="left" vertical="center"/>
      <protection locked="0"/>
    </xf>
    <xf numFmtId="176" fontId="70" fillId="2" borderId="0" xfId="0" applyNumberFormat="1" applyFont="1" applyFill="1" applyAlignment="1" applyProtection="1">
      <alignment horizontal="left" vertical="center"/>
      <protection locked="0"/>
    </xf>
    <xf numFmtId="178" fontId="28" fillId="12" borderId="9" xfId="0" applyNumberFormat="1" applyFont="1" applyFill="1" applyBorder="1" applyAlignment="1" applyProtection="1">
      <alignment horizontal="left" vertical="center"/>
      <protection locked="0"/>
    </xf>
    <xf numFmtId="176" fontId="75" fillId="2" borderId="0" xfId="0" applyNumberFormat="1" applyFont="1" applyFill="1" applyAlignment="1" applyProtection="1">
      <alignment horizontal="center" vertical="center"/>
      <protection locked="0"/>
    </xf>
    <xf numFmtId="176" fontId="77"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top"/>
      <protection locked="0"/>
    </xf>
    <xf numFmtId="176" fontId="39" fillId="2" borderId="0" xfId="0" applyNumberFormat="1" applyFont="1" applyFill="1" applyAlignment="1" applyProtection="1">
      <alignment horizontal="left" vertical="center" wrapText="1"/>
      <protection locked="0"/>
    </xf>
    <xf numFmtId="176" fontId="28" fillId="8" borderId="0" xfId="0" applyNumberFormat="1" applyFont="1" applyFill="1" applyAlignment="1" applyProtection="1">
      <alignment horizontal="center" vertical="center"/>
      <protection locked="0"/>
    </xf>
    <xf numFmtId="176" fontId="39" fillId="8" borderId="0" xfId="0" applyNumberFormat="1" applyFont="1" applyFill="1" applyAlignment="1" applyProtection="1">
      <alignment horizontal="left" vertical="top"/>
      <protection locked="0"/>
    </xf>
    <xf numFmtId="176" fontId="39" fillId="8" borderId="0" xfId="0" applyNumberFormat="1" applyFont="1" applyFill="1" applyAlignment="1" applyProtection="1">
      <alignment horizontal="left" vertical="center" wrapText="1"/>
      <protection locked="0"/>
    </xf>
    <xf numFmtId="176" fontId="39" fillId="8" borderId="0" xfId="0" applyNumberFormat="1" applyFont="1" applyFill="1" applyAlignment="1" applyProtection="1">
      <alignment horizontal="left" vertical="center"/>
      <protection locked="0"/>
    </xf>
    <xf numFmtId="181" fontId="39" fillId="8" borderId="0" xfId="0" applyNumberFormat="1" applyFont="1" applyFill="1" applyAlignment="1" applyProtection="1">
      <alignment horizontal="left" vertical="center"/>
      <protection locked="0"/>
    </xf>
    <xf numFmtId="181" fontId="28" fillId="8" borderId="0" xfId="0" applyNumberFormat="1" applyFont="1" applyFill="1" applyAlignment="1" applyProtection="1">
      <alignment horizontal="center" vertical="center"/>
      <protection locked="0"/>
    </xf>
    <xf numFmtId="181" fontId="34" fillId="8" borderId="0" xfId="0" applyNumberFormat="1" applyFont="1" applyFill="1" applyAlignment="1" applyProtection="1">
      <alignment horizontal="center" vertical="center"/>
      <protection locked="0"/>
    </xf>
    <xf numFmtId="176" fontId="38" fillId="0" borderId="0" xfId="0" applyNumberFormat="1" applyFont="1" applyProtection="1">
      <alignment vertical="center"/>
      <protection locked="0"/>
    </xf>
    <xf numFmtId="176" fontId="39" fillId="0" borderId="0" xfId="0" applyNumberFormat="1" applyFont="1" applyProtection="1">
      <alignment vertical="center"/>
      <protection locked="0"/>
    </xf>
    <xf numFmtId="176" fontId="71" fillId="0" borderId="0" xfId="0" applyNumberFormat="1" applyFont="1" applyProtection="1">
      <alignment vertical="center"/>
      <protection locked="0"/>
    </xf>
    <xf numFmtId="176" fontId="41" fillId="0" borderId="0" xfId="2" applyNumberFormat="1" applyFont="1" applyFill="1" applyBorder="1" applyAlignment="1" applyProtection="1">
      <alignment vertical="center"/>
      <protection locked="0"/>
    </xf>
    <xf numFmtId="176" fontId="71" fillId="0" borderId="0" xfId="0" applyNumberFormat="1" applyFont="1" applyAlignment="1" applyProtection="1">
      <alignment horizontal="center" vertical="center"/>
      <protection locked="0"/>
    </xf>
    <xf numFmtId="176" fontId="74" fillId="0" borderId="0" xfId="0" applyNumberFormat="1" applyFont="1" applyProtection="1">
      <alignment vertical="center"/>
      <protection locked="0"/>
    </xf>
    <xf numFmtId="176" fontId="28" fillId="0" borderId="0" xfId="2" applyNumberFormat="1" applyFont="1" applyFill="1" applyBorder="1" applyAlignment="1" applyProtection="1">
      <alignment horizontal="center" vertical="center"/>
      <protection locked="0"/>
    </xf>
    <xf numFmtId="176" fontId="28" fillId="0" borderId="0" xfId="0" applyNumberFormat="1" applyFont="1" applyProtection="1">
      <alignment vertical="center"/>
      <protection locked="0"/>
    </xf>
    <xf numFmtId="176" fontId="41" fillId="0" borderId="0" xfId="2" applyNumberFormat="1" applyFont="1" applyFill="1" applyBorder="1" applyAlignment="1" applyProtection="1">
      <alignment horizontal="center" vertical="center"/>
      <protection locked="0"/>
    </xf>
    <xf numFmtId="176" fontId="34" fillId="0" borderId="11" xfId="0" applyNumberFormat="1" applyFont="1" applyBorder="1" applyProtection="1">
      <alignment vertical="center"/>
      <protection locked="0"/>
    </xf>
    <xf numFmtId="0" fontId="34" fillId="8" borderId="0" xfId="0" applyFont="1" applyFill="1" applyAlignment="1" applyProtection="1">
      <alignment horizontal="left" vertical="center"/>
      <protection locked="0"/>
    </xf>
    <xf numFmtId="178" fontId="47" fillId="0" borderId="9" xfId="0" applyNumberFormat="1" applyFont="1" applyBorder="1" applyAlignment="1" applyProtection="1">
      <alignment horizontal="center" vertical="center"/>
      <protection locked="0"/>
    </xf>
    <xf numFmtId="178" fontId="47" fillId="0" borderId="0" xfId="0" applyNumberFormat="1" applyFont="1" applyAlignment="1" applyProtection="1">
      <alignment horizontal="center" vertical="center"/>
      <protection locked="0"/>
    </xf>
    <xf numFmtId="176" fontId="28" fillId="8" borderId="0" xfId="0" applyNumberFormat="1" applyFont="1" applyFill="1" applyAlignment="1" applyProtection="1">
      <alignment horizontal="center"/>
      <protection locked="0"/>
    </xf>
    <xf numFmtId="176" fontId="75" fillId="2" borderId="0" xfId="0" applyNumberFormat="1" applyFont="1" applyFill="1" applyAlignment="1" applyProtection="1">
      <alignment horizontal="center" vertical="top"/>
      <protection locked="0"/>
    </xf>
    <xf numFmtId="176" fontId="28" fillId="2" borderId="0" xfId="0" applyNumberFormat="1" applyFont="1" applyFill="1" applyAlignment="1" applyProtection="1">
      <alignment horizontal="center" vertical="top"/>
      <protection locked="0"/>
    </xf>
    <xf numFmtId="176" fontId="46" fillId="2" borderId="0" xfId="2" applyNumberFormat="1" applyFont="1" applyFill="1" applyBorder="1" applyAlignment="1" applyProtection="1">
      <alignment horizontal="left" vertical="top"/>
      <protection locked="0"/>
    </xf>
    <xf numFmtId="176" fontId="75" fillId="2" borderId="22" xfId="0" applyNumberFormat="1" applyFont="1" applyFill="1" applyBorder="1" applyAlignment="1" applyProtection="1">
      <alignment horizontal="center" vertical="center"/>
      <protection locked="0"/>
    </xf>
    <xf numFmtId="176" fontId="77" fillId="2" borderId="2" xfId="0" applyNumberFormat="1" applyFont="1" applyFill="1" applyBorder="1" applyAlignment="1" applyProtection="1">
      <alignment horizontal="center" vertical="center"/>
      <protection locked="0"/>
    </xf>
    <xf numFmtId="176" fontId="85" fillId="2" borderId="2" xfId="0" applyNumberFormat="1" applyFont="1" applyFill="1" applyBorder="1" applyAlignment="1" applyProtection="1">
      <alignment horizontal="center" vertical="center"/>
      <protection locked="0"/>
    </xf>
    <xf numFmtId="176" fontId="46" fillId="2" borderId="0" xfId="0" applyNumberFormat="1" applyFont="1" applyFill="1" applyAlignment="1" applyProtection="1">
      <alignment horizontal="left" vertical="center"/>
      <protection locked="0"/>
    </xf>
    <xf numFmtId="0" fontId="75" fillId="9" borderId="2" xfId="2" applyFont="1" applyFill="1" applyBorder="1" applyAlignment="1" applyProtection="1">
      <alignment horizontal="center" vertical="center"/>
      <protection locked="0"/>
    </xf>
    <xf numFmtId="177" fontId="75" fillId="9" borderId="2" xfId="2" applyNumberFormat="1" applyFont="1" applyFill="1" applyBorder="1" applyAlignment="1" applyProtection="1">
      <alignment horizontal="center" vertical="center"/>
      <protection locked="0"/>
    </xf>
    <xf numFmtId="176" fontId="89" fillId="2" borderId="2" xfId="0" applyNumberFormat="1" applyFont="1" applyFill="1" applyBorder="1" applyAlignment="1" applyProtection="1">
      <alignment horizontal="center" vertical="center"/>
      <protection locked="0"/>
    </xf>
    <xf numFmtId="177" fontId="39" fillId="16" borderId="2" xfId="0" applyNumberFormat="1" applyFont="1" applyFill="1" applyBorder="1" applyAlignment="1" applyProtection="1">
      <alignment horizontal="center" vertical="center"/>
      <protection locked="0"/>
    </xf>
    <xf numFmtId="177" fontId="34" fillId="16" borderId="2" xfId="0" applyNumberFormat="1" applyFont="1" applyFill="1" applyBorder="1" applyAlignment="1">
      <alignment horizontal="center" vertical="center"/>
    </xf>
    <xf numFmtId="177" fontId="28" fillId="16" borderId="2" xfId="0" applyNumberFormat="1" applyFont="1" applyFill="1" applyBorder="1" applyAlignment="1">
      <alignment horizontal="center" vertical="center"/>
    </xf>
    <xf numFmtId="2" fontId="91" fillId="8" borderId="2" xfId="0" applyNumberFormat="1" applyFont="1" applyFill="1" applyBorder="1" applyAlignment="1" applyProtection="1">
      <alignment horizontal="center" vertical="center" wrapText="1"/>
      <protection locked="0"/>
    </xf>
    <xf numFmtId="0" fontId="92" fillId="0" borderId="0" xfId="0" applyFont="1">
      <alignment vertical="center"/>
    </xf>
    <xf numFmtId="176" fontId="92" fillId="0" borderId="0" xfId="0" applyNumberFormat="1" applyFont="1" applyAlignment="1">
      <alignment horizontal="center" vertical="center"/>
    </xf>
    <xf numFmtId="176" fontId="92" fillId="0" borderId="0" xfId="0" applyNumberFormat="1" applyFont="1">
      <alignment vertical="center"/>
    </xf>
    <xf numFmtId="176" fontId="92" fillId="0" borderId="0" xfId="2" applyNumberFormat="1" applyFont="1" applyFill="1" applyBorder="1" applyAlignment="1" applyProtection="1">
      <alignment horizontal="center" vertical="center"/>
      <protection locked="0"/>
    </xf>
    <xf numFmtId="0" fontId="32" fillId="0" borderId="0" xfId="0" applyFont="1">
      <alignment vertical="center"/>
    </xf>
    <xf numFmtId="0" fontId="32" fillId="0" borderId="0" xfId="2" applyFont="1" applyFill="1" applyBorder="1" applyAlignment="1" applyProtection="1">
      <alignment horizontal="center" vertical="center"/>
      <protection locked="0"/>
    </xf>
    <xf numFmtId="176" fontId="38" fillId="2" borderId="0" xfId="0" applyNumberFormat="1" applyFont="1" applyFill="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40" fillId="2" borderId="0" xfId="0" applyNumberFormat="1" applyFont="1" applyFill="1" applyProtection="1">
      <alignment vertical="center"/>
      <protection locked="0"/>
    </xf>
    <xf numFmtId="176" fontId="75" fillId="2" borderId="0" xfId="0" applyNumberFormat="1" applyFont="1" applyFill="1" applyAlignment="1" applyProtection="1">
      <alignment horizontal="center"/>
      <protection locked="0"/>
    </xf>
    <xf numFmtId="176" fontId="35" fillId="0" borderId="0" xfId="0" applyNumberFormat="1" applyFont="1" applyProtection="1">
      <alignment vertical="center"/>
      <protection locked="0"/>
    </xf>
    <xf numFmtId="176" fontId="36" fillId="3" borderId="0" xfId="0" applyNumberFormat="1" applyFont="1" applyFill="1" applyProtection="1">
      <alignment vertical="center"/>
      <protection locked="0"/>
    </xf>
    <xf numFmtId="176" fontId="36" fillId="0" borderId="0" xfId="0" applyNumberFormat="1" applyFont="1" applyProtection="1">
      <alignment vertical="center"/>
      <protection locked="0"/>
    </xf>
    <xf numFmtId="178" fontId="37" fillId="0" borderId="0" xfId="0" applyNumberFormat="1" applyFont="1" applyAlignment="1" applyProtection="1">
      <alignment horizontal="center" vertical="center"/>
      <protection locked="0"/>
    </xf>
    <xf numFmtId="176" fontId="37" fillId="0" borderId="0" xfId="0" applyNumberFormat="1" applyFont="1" applyAlignment="1" applyProtection="1">
      <alignment horizontal="center" vertical="center"/>
      <protection locked="0"/>
    </xf>
    <xf numFmtId="176" fontId="8" fillId="0" borderId="0" xfId="0" applyNumberFormat="1" applyFont="1" applyAlignment="1" applyProtection="1">
      <alignment horizontal="center" vertical="center"/>
      <protection locked="0"/>
    </xf>
    <xf numFmtId="176" fontId="8" fillId="2"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vertical="center" wrapText="1"/>
      <protection locked="0"/>
    </xf>
    <xf numFmtId="176" fontId="28" fillId="0" borderId="0" xfId="0" applyNumberFormat="1" applyFont="1" applyAlignment="1" applyProtection="1">
      <alignment vertical="center" wrapText="1"/>
      <protection locked="0"/>
    </xf>
    <xf numFmtId="176" fontId="28" fillId="0" borderId="0" xfId="0" applyNumberFormat="1" applyFont="1" applyAlignment="1" applyProtection="1">
      <alignment horizontal="center" vertical="center" wrapText="1"/>
      <protection locked="0"/>
    </xf>
    <xf numFmtId="0" fontId="0" fillId="0" borderId="0" xfId="0" applyProtection="1">
      <alignment vertical="center"/>
      <protection locked="0"/>
    </xf>
    <xf numFmtId="176" fontId="28" fillId="2" borderId="22" xfId="0" applyNumberFormat="1" applyFont="1" applyFill="1" applyBorder="1" applyAlignment="1" applyProtection="1">
      <alignment horizontal="left" vertical="center"/>
      <protection locked="0"/>
    </xf>
    <xf numFmtId="176" fontId="28" fillId="15" borderId="2" xfId="0" applyNumberFormat="1" applyFont="1" applyFill="1" applyBorder="1" applyAlignment="1" applyProtection="1">
      <alignment horizontal="center" vertical="center"/>
      <protection locked="0"/>
    </xf>
    <xf numFmtId="178" fontId="28" fillId="2" borderId="0" xfId="0" applyNumberFormat="1" applyFont="1" applyFill="1" applyAlignment="1" applyProtection="1">
      <alignment horizontal="left" vertical="center"/>
      <protection locked="0"/>
    </xf>
    <xf numFmtId="178" fontId="26" fillId="0" borderId="0" xfId="0" applyNumberFormat="1" applyFont="1" applyProtection="1">
      <alignment vertical="center"/>
      <protection locked="0"/>
    </xf>
    <xf numFmtId="178" fontId="38" fillId="16" borderId="0" xfId="4" applyNumberFormat="1" applyFont="1" applyFill="1" applyAlignment="1" applyProtection="1">
      <alignment vertical="center"/>
      <protection locked="0"/>
    </xf>
    <xf numFmtId="178" fontId="51" fillId="17" borderId="0" xfId="1" applyNumberFormat="1" applyFont="1" applyFill="1" applyAlignment="1" applyProtection="1">
      <alignment vertical="center"/>
      <protection locked="0"/>
    </xf>
    <xf numFmtId="178" fontId="51" fillId="17" borderId="9" xfId="1" applyNumberFormat="1" applyFont="1" applyFill="1" applyBorder="1" applyAlignment="1" applyProtection="1">
      <alignment vertical="center"/>
      <protection locked="0"/>
    </xf>
    <xf numFmtId="178" fontId="26" fillId="0" borderId="9" xfId="0" applyNumberFormat="1" applyFont="1" applyBorder="1" applyProtection="1">
      <alignment vertical="center"/>
      <protection locked="0"/>
    </xf>
    <xf numFmtId="178" fontId="28" fillId="16" borderId="11" xfId="0" applyNumberFormat="1" applyFont="1" applyFill="1" applyBorder="1" applyProtection="1">
      <alignment vertical="center"/>
      <protection locked="0"/>
    </xf>
    <xf numFmtId="178" fontId="28" fillId="16" borderId="0" xfId="0" applyNumberFormat="1" applyFont="1" applyFill="1" applyProtection="1">
      <alignment vertical="center"/>
      <protection locked="0"/>
    </xf>
    <xf numFmtId="178" fontId="28" fillId="17" borderId="11" xfId="0" applyNumberFormat="1" applyFont="1" applyFill="1" applyBorder="1" applyProtection="1">
      <alignment vertical="center"/>
      <protection locked="0"/>
    </xf>
    <xf numFmtId="178" fontId="28" fillId="0" borderId="11" xfId="0" applyNumberFormat="1" applyFont="1" applyBorder="1" applyProtection="1">
      <alignment vertical="center"/>
      <protection locked="0"/>
    </xf>
    <xf numFmtId="178" fontId="0" fillId="0" borderId="11" xfId="0" applyNumberFormat="1" applyBorder="1" applyProtection="1">
      <alignment vertical="center"/>
      <protection locked="0"/>
    </xf>
    <xf numFmtId="178" fontId="28" fillId="13" borderId="9" xfId="0" applyNumberFormat="1" applyFont="1" applyFill="1" applyBorder="1" applyProtection="1">
      <alignment vertical="center"/>
      <protection locked="0"/>
    </xf>
    <xf numFmtId="178" fontId="28" fillId="0" borderId="0" xfId="0" applyNumberFormat="1" applyFont="1" applyProtection="1">
      <alignment vertical="center"/>
      <protection locked="0"/>
    </xf>
    <xf numFmtId="178" fontId="28" fillId="0" borderId="9" xfId="0" applyNumberFormat="1" applyFont="1" applyBorder="1" applyProtection="1">
      <alignment vertical="center"/>
      <protection locked="0"/>
    </xf>
    <xf numFmtId="178" fontId="34" fillId="6" borderId="0" xfId="3" applyNumberFormat="1" applyFont="1" applyAlignment="1" applyProtection="1">
      <alignment vertical="center"/>
      <protection locked="0"/>
    </xf>
    <xf numFmtId="180" fontId="34" fillId="6" borderId="0" xfId="3" applyNumberFormat="1" applyFont="1" applyAlignment="1" applyProtection="1">
      <alignment vertical="center"/>
      <protection locked="0"/>
    </xf>
    <xf numFmtId="178" fontId="28" fillId="8" borderId="0" xfId="0" applyNumberFormat="1" applyFont="1" applyFill="1" applyProtection="1">
      <alignment vertical="center"/>
      <protection locked="0"/>
    </xf>
    <xf numFmtId="178" fontId="52" fillId="0" borderId="0" xfId="3" applyNumberFormat="1" applyFont="1" applyFill="1" applyAlignment="1" applyProtection="1">
      <alignment vertical="center"/>
      <protection locked="0"/>
    </xf>
    <xf numFmtId="178" fontId="11" fillId="0" borderId="0" xfId="3" applyNumberFormat="1" applyFill="1" applyAlignment="1" applyProtection="1">
      <alignment vertical="center"/>
      <protection locked="0"/>
    </xf>
    <xf numFmtId="180" fontId="28" fillId="0" borderId="0" xfId="0" applyNumberFormat="1" applyFont="1" applyProtection="1">
      <alignment vertical="center"/>
      <protection locked="0"/>
    </xf>
    <xf numFmtId="178" fontId="28" fillId="17" borderId="0" xfId="0" applyNumberFormat="1" applyFont="1" applyFill="1" applyProtection="1">
      <alignment vertical="center"/>
      <protection locked="0"/>
    </xf>
    <xf numFmtId="178" fontId="0" fillId="0" borderId="0" xfId="0" applyNumberFormat="1" applyProtection="1">
      <alignment vertical="center"/>
      <protection locked="0"/>
    </xf>
    <xf numFmtId="178" fontId="26" fillId="20" borderId="0" xfId="0" applyNumberFormat="1" applyFont="1" applyFill="1" applyProtection="1">
      <alignment vertical="center"/>
      <protection locked="0"/>
    </xf>
    <xf numFmtId="178" fontId="38" fillId="20" borderId="0" xfId="4" applyNumberFormat="1" applyFont="1" applyFill="1" applyAlignment="1" applyProtection="1">
      <alignment vertical="center"/>
      <protection locked="0"/>
    </xf>
    <xf numFmtId="178" fontId="26" fillId="20" borderId="9" xfId="0" applyNumberFormat="1" applyFont="1" applyFill="1" applyBorder="1" applyProtection="1">
      <alignment vertical="center"/>
      <protection locked="0"/>
    </xf>
    <xf numFmtId="178" fontId="12" fillId="20" borderId="9" xfId="0" applyNumberFormat="1" applyFont="1" applyFill="1" applyBorder="1" applyProtection="1">
      <alignment vertical="center"/>
      <protection locked="0"/>
    </xf>
    <xf numFmtId="182" fontId="28" fillId="0" borderId="0" xfId="0" applyNumberFormat="1" applyFont="1" applyAlignment="1" applyProtection="1">
      <alignment vertical="center" wrapText="1"/>
      <protection locked="0"/>
    </xf>
    <xf numFmtId="182" fontId="28" fillId="0" borderId="0" xfId="0" applyNumberFormat="1" applyFont="1" applyAlignment="1" applyProtection="1">
      <alignment horizontal="center" vertical="center" wrapText="1"/>
      <protection locked="0"/>
    </xf>
    <xf numFmtId="181" fontId="28" fillId="0" borderId="0" xfId="0" applyNumberFormat="1" applyFont="1" applyAlignment="1" applyProtection="1">
      <alignment vertical="center" wrapText="1"/>
      <protection locked="0"/>
    </xf>
    <xf numFmtId="181" fontId="28" fillId="22" borderId="0" xfId="0" applyNumberFormat="1" applyFont="1" applyFill="1" applyAlignment="1" applyProtection="1">
      <alignment horizontal="center"/>
      <protection locked="0"/>
    </xf>
    <xf numFmtId="181" fontId="28" fillId="22" borderId="0" xfId="0" applyNumberFormat="1" applyFont="1" applyFill="1" applyAlignment="1" applyProtection="1">
      <alignment horizontal="center" vertical="center"/>
      <protection locked="0"/>
    </xf>
    <xf numFmtId="0" fontId="96" fillId="0" borderId="0" xfId="0" applyFont="1" applyAlignment="1">
      <alignment horizontal="center" vertical="center"/>
    </xf>
    <xf numFmtId="0" fontId="95" fillId="0" borderId="0" xfId="0" applyFont="1" applyAlignment="1">
      <alignment horizontal="center" vertical="center" wrapText="1"/>
    </xf>
    <xf numFmtId="10" fontId="28" fillId="0" borderId="0" xfId="0" applyNumberFormat="1" applyFont="1" applyProtection="1">
      <alignment vertical="center"/>
      <protection locked="0"/>
    </xf>
    <xf numFmtId="0" fontId="97" fillId="0" borderId="0" xfId="0" applyFont="1" applyAlignment="1">
      <alignment horizontal="center" vertical="center" wrapText="1"/>
    </xf>
    <xf numFmtId="176" fontId="7" fillId="8" borderId="2" xfId="0" applyNumberFormat="1" applyFont="1" applyFill="1" applyBorder="1" applyProtection="1">
      <alignment vertical="center"/>
      <protection locked="0"/>
    </xf>
    <xf numFmtId="176" fontId="98" fillId="2" borderId="0" xfId="2" applyNumberFormat="1" applyFont="1" applyFill="1" applyBorder="1" applyAlignment="1" applyProtection="1">
      <alignment horizontal="left" vertical="center"/>
      <protection locked="0"/>
    </xf>
    <xf numFmtId="176" fontId="99" fillId="0" borderId="0" xfId="0" applyNumberFormat="1" applyFont="1" applyProtection="1">
      <alignment vertical="center"/>
      <protection locked="0"/>
    </xf>
    <xf numFmtId="176" fontId="28" fillId="21" borderId="0" xfId="0" applyNumberFormat="1" applyFont="1" applyFill="1" applyAlignment="1" applyProtection="1">
      <alignment horizontal="center" vertical="center"/>
      <protection locked="0"/>
    </xf>
    <xf numFmtId="181" fontId="28" fillId="2" borderId="0" xfId="0" applyNumberFormat="1" applyFont="1" applyFill="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vertical="top"/>
      <protection locked="0"/>
    </xf>
    <xf numFmtId="176" fontId="34" fillId="8" borderId="0" xfId="0" applyNumberFormat="1" applyFont="1" applyFill="1" applyAlignment="1" applyProtection="1">
      <alignment horizontal="left" vertical="top"/>
      <protection locked="0"/>
    </xf>
    <xf numFmtId="176" fontId="34" fillId="2" borderId="0" xfId="0" applyNumberFormat="1" applyFont="1" applyFill="1" applyAlignment="1" applyProtection="1">
      <alignment horizontal="left" vertical="center"/>
      <protection locked="0"/>
    </xf>
    <xf numFmtId="176" fontId="34" fillId="10" borderId="0" xfId="0" applyNumberFormat="1" applyFont="1" applyFill="1" applyAlignment="1" applyProtection="1">
      <alignment vertical="top"/>
      <protection locked="0"/>
    </xf>
    <xf numFmtId="176" fontId="34" fillId="2" borderId="0" xfId="0" applyNumberFormat="1" applyFont="1" applyFill="1" applyAlignment="1" applyProtection="1">
      <alignment horizontal="center" vertical="center" wrapText="1"/>
      <protection locked="0"/>
    </xf>
    <xf numFmtId="176" fontId="71" fillId="2" borderId="0" xfId="0" applyNumberFormat="1" applyFont="1" applyFill="1" applyProtection="1">
      <alignment vertical="center"/>
      <protection locked="0"/>
    </xf>
    <xf numFmtId="176" fontId="28" fillId="2" borderId="0" xfId="2" applyNumberFormat="1" applyFont="1" applyFill="1" applyBorder="1" applyAlignment="1" applyProtection="1">
      <alignment horizontal="left" vertical="top"/>
      <protection locked="0"/>
    </xf>
    <xf numFmtId="176" fontId="34" fillId="8" borderId="0" xfId="0" applyNumberFormat="1" applyFont="1" applyFill="1" applyAlignment="1" applyProtection="1">
      <alignment horizontal="center" vertical="center"/>
      <protection locked="0"/>
    </xf>
    <xf numFmtId="0" fontId="34" fillId="8" borderId="0" xfId="0" applyFont="1" applyFill="1" applyAlignment="1" applyProtection="1">
      <alignment horizontal="center" vertical="center"/>
      <protection locked="0"/>
    </xf>
    <xf numFmtId="176" fontId="85" fillId="2" borderId="0" xfId="0" applyNumberFormat="1" applyFont="1" applyFill="1" applyAlignment="1" applyProtection="1">
      <alignment vertical="top"/>
      <protection locked="0"/>
    </xf>
    <xf numFmtId="176" fontId="85" fillId="2" borderId="0" xfId="0" applyNumberFormat="1" applyFont="1" applyFill="1" applyAlignment="1" applyProtection="1">
      <alignment horizontal="left" vertical="center"/>
      <protection locked="0"/>
    </xf>
    <xf numFmtId="176" fontId="85" fillId="2" borderId="0" xfId="0" applyNumberFormat="1" applyFont="1" applyFill="1" applyProtection="1">
      <alignment vertical="center"/>
      <protection locked="0"/>
    </xf>
    <xf numFmtId="176" fontId="102" fillId="2" borderId="0" xfId="2" applyNumberFormat="1" applyFont="1" applyFill="1" applyBorder="1" applyAlignment="1" applyProtection="1">
      <alignment horizontal="left" vertical="top"/>
      <protection locked="0"/>
    </xf>
    <xf numFmtId="176" fontId="102" fillId="2" borderId="0" xfId="2" applyNumberFormat="1" applyFont="1" applyFill="1" applyBorder="1" applyAlignment="1" applyProtection="1">
      <alignment horizontal="left" vertical="center"/>
      <protection locked="0"/>
    </xf>
    <xf numFmtId="176" fontId="28" fillId="3" borderId="4" xfId="0" applyNumberFormat="1" applyFont="1" applyFill="1" applyBorder="1" applyAlignment="1" applyProtection="1">
      <alignment horizontal="center" vertical="center" wrapText="1"/>
      <protection locked="0"/>
    </xf>
    <xf numFmtId="176" fontId="104" fillId="2" borderId="0" xfId="0" applyNumberFormat="1" applyFont="1" applyFill="1" applyAlignment="1" applyProtection="1">
      <alignment vertical="center" wrapText="1"/>
      <protection locked="0"/>
    </xf>
    <xf numFmtId="0" fontId="106" fillId="2" borderId="0" xfId="0" applyFont="1" applyFill="1" applyAlignment="1">
      <alignment horizontal="center" vertical="center"/>
    </xf>
    <xf numFmtId="176" fontId="48" fillId="2" borderId="0" xfId="0" applyNumberFormat="1" applyFont="1" applyFill="1" applyProtection="1">
      <alignment vertical="center"/>
      <protection locked="0"/>
    </xf>
    <xf numFmtId="0" fontId="102" fillId="2" borderId="0" xfId="0" applyFont="1" applyFill="1">
      <alignment vertical="center"/>
    </xf>
    <xf numFmtId="176" fontId="28" fillId="3" borderId="0" xfId="0" applyNumberFormat="1" applyFont="1" applyFill="1" applyAlignment="1" applyProtection="1">
      <alignment horizontal="center" vertical="center" wrapText="1"/>
      <protection locked="0"/>
    </xf>
    <xf numFmtId="183" fontId="28" fillId="22" borderId="0" xfId="0" applyNumberFormat="1" applyFont="1" applyFill="1" applyAlignment="1">
      <alignment horizontal="center" vertical="center"/>
    </xf>
    <xf numFmtId="176" fontId="7" fillId="8" borderId="0" xfId="0" applyNumberFormat="1" applyFont="1" applyFill="1" applyProtection="1">
      <alignment vertical="center"/>
      <protection locked="0"/>
    </xf>
    <xf numFmtId="176" fontId="108" fillId="2" borderId="0" xfId="0" applyNumberFormat="1" applyFont="1" applyFill="1" applyAlignment="1" applyProtection="1">
      <alignment horizontal="center" vertical="center"/>
      <protection locked="0"/>
    </xf>
    <xf numFmtId="176" fontId="102" fillId="2" borderId="0" xfId="0" applyNumberFormat="1" applyFont="1" applyFill="1" applyProtection="1">
      <alignment vertical="center"/>
      <protection locked="0"/>
    </xf>
    <xf numFmtId="176" fontId="46" fillId="2" borderId="0" xfId="2" applyNumberFormat="1" applyFont="1" applyFill="1" applyBorder="1" applyAlignment="1" applyProtection="1">
      <alignment horizontal="left" vertical="center"/>
      <protection locked="0"/>
    </xf>
    <xf numFmtId="176" fontId="39" fillId="22" borderId="0" xfId="0" applyNumberFormat="1" applyFont="1" applyFill="1" applyAlignment="1" applyProtection="1">
      <alignment horizontal="center" vertical="top"/>
      <protection locked="0"/>
    </xf>
    <xf numFmtId="176" fontId="39" fillId="22" borderId="0" xfId="0" applyNumberFormat="1" applyFont="1" applyFill="1" applyAlignment="1">
      <alignment horizontal="center" vertical="top"/>
    </xf>
    <xf numFmtId="181" fontId="28" fillId="2" borderId="0" xfId="0" applyNumberFormat="1" applyFont="1" applyFill="1" applyAlignment="1" applyProtection="1">
      <alignment horizontal="center"/>
      <protection locked="0"/>
    </xf>
    <xf numFmtId="176" fontId="7" fillId="8" borderId="0" xfId="0" applyNumberFormat="1" applyFont="1" applyFill="1" applyAlignment="1" applyProtection="1">
      <alignment horizontal="center" vertical="center"/>
      <protection locked="0"/>
    </xf>
    <xf numFmtId="176" fontId="35" fillId="3" borderId="0" xfId="0" applyNumberFormat="1" applyFont="1" applyFill="1" applyAlignment="1" applyProtection="1">
      <alignment horizontal="center" vertical="center"/>
      <protection locked="0"/>
    </xf>
    <xf numFmtId="176" fontId="36" fillId="3"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horizontal="center" vertical="center" wrapText="1"/>
      <protection locked="0"/>
    </xf>
    <xf numFmtId="176" fontId="93" fillId="3" borderId="0" xfId="0" applyNumberFormat="1" applyFont="1" applyFill="1" applyAlignment="1" applyProtection="1">
      <alignment horizontal="center" vertical="center"/>
      <protection locked="0"/>
    </xf>
    <xf numFmtId="176" fontId="85" fillId="2" borderId="0" xfId="0" applyNumberFormat="1" applyFont="1" applyFill="1" applyAlignment="1" applyProtection="1">
      <alignment horizontal="center" vertical="center" wrapText="1"/>
      <protection locked="0"/>
    </xf>
    <xf numFmtId="176" fontId="105" fillId="2" borderId="0" xfId="0" applyNumberFormat="1" applyFont="1" applyFill="1" applyAlignment="1" applyProtection="1">
      <alignment horizontal="center" vertical="center" wrapText="1"/>
      <protection locked="0"/>
    </xf>
    <xf numFmtId="176" fontId="38" fillId="2" borderId="0" xfId="0" applyNumberFormat="1" applyFont="1" applyFill="1" applyAlignment="1" applyProtection="1">
      <alignment horizontal="left" vertical="center"/>
      <protection locked="0"/>
    </xf>
    <xf numFmtId="176" fontId="103" fillId="2" borderId="0" xfId="0" applyNumberFormat="1" applyFont="1" applyFill="1" applyAlignment="1" applyProtection="1">
      <alignment horizontal="center" vertical="center" wrapText="1"/>
      <protection locked="0"/>
    </xf>
    <xf numFmtId="176" fontId="104" fillId="2" borderId="0" xfId="0" applyNumberFormat="1" applyFont="1" applyFill="1" applyAlignment="1" applyProtection="1">
      <alignment horizontal="center" vertical="center" wrapText="1"/>
      <protection locked="0"/>
    </xf>
    <xf numFmtId="176" fontId="102" fillId="2" borderId="0" xfId="0" applyNumberFormat="1" applyFont="1" applyFill="1" applyAlignment="1" applyProtection="1">
      <alignment horizontal="center" vertical="center" wrapText="1"/>
      <protection locked="0"/>
    </xf>
    <xf numFmtId="176" fontId="72" fillId="0" borderId="0" xfId="0" applyNumberFormat="1" applyFont="1" applyAlignment="1" applyProtection="1">
      <alignment horizontal="center" vertical="center" wrapText="1"/>
      <protection locked="0"/>
    </xf>
    <xf numFmtId="176" fontId="39" fillId="0" borderId="0" xfId="0" applyNumberFormat="1" applyFont="1" applyAlignment="1" applyProtection="1">
      <alignment horizontal="center" vertical="center"/>
      <protection locked="0"/>
    </xf>
    <xf numFmtId="176" fontId="38" fillId="0" borderId="0" xfId="0" applyNumberFormat="1" applyFont="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93" fillId="3" borderId="0" xfId="0" applyNumberFormat="1" applyFont="1" applyFill="1" applyProtection="1">
      <alignment vertical="center"/>
      <protection locked="0"/>
    </xf>
    <xf numFmtId="0" fontId="0" fillId="0" borderId="0" xfId="0" applyProtection="1">
      <alignment vertical="center"/>
      <protection locked="0"/>
    </xf>
    <xf numFmtId="178" fontId="28" fillId="12" borderId="11" xfId="0" applyNumberFormat="1" applyFont="1" applyFill="1" applyBorder="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horizontal="center" vertical="center"/>
      <protection locked="0"/>
    </xf>
    <xf numFmtId="176" fontId="7" fillId="8" borderId="4" xfId="0" applyNumberFormat="1" applyFont="1" applyFill="1" applyBorder="1" applyAlignment="1" applyProtection="1">
      <alignment horizontal="center" vertical="center"/>
      <protection locked="0"/>
    </xf>
    <xf numFmtId="176" fontId="7" fillId="8" borderId="6" xfId="0" applyNumberFormat="1" applyFont="1" applyFill="1" applyBorder="1" applyAlignment="1" applyProtection="1">
      <alignment horizontal="center" vertical="center"/>
      <protection locked="0"/>
    </xf>
    <xf numFmtId="176" fontId="107" fillId="2" borderId="2" xfId="0" applyNumberFormat="1" applyFont="1" applyFill="1" applyBorder="1" applyAlignment="1" applyProtection="1">
      <alignment horizontal="left" vertical="center"/>
      <protection locked="0"/>
    </xf>
    <xf numFmtId="176" fontId="107" fillId="2" borderId="0" xfId="0" applyNumberFormat="1" applyFont="1" applyFill="1" applyAlignment="1" applyProtection="1">
      <alignment horizontal="left" vertical="center"/>
      <protection locked="0"/>
    </xf>
    <xf numFmtId="0" fontId="15" fillId="16" borderId="2" xfId="2" applyFont="1" applyFill="1" applyBorder="1" applyAlignment="1" applyProtection="1">
      <alignment horizontal="center" vertical="center"/>
      <protection locked="0"/>
    </xf>
    <xf numFmtId="0" fontId="0" fillId="2" borderId="3" xfId="0" applyFill="1" applyBorder="1" applyAlignment="1">
      <alignment horizontal="center" vertical="center"/>
    </xf>
    <xf numFmtId="49" fontId="40" fillId="2" borderId="2" xfId="0" applyNumberFormat="1" applyFont="1" applyFill="1" applyBorder="1" applyAlignment="1" applyProtection="1">
      <alignment horizontal="center" vertical="center"/>
      <protection locked="0"/>
    </xf>
    <xf numFmtId="49" fontId="86" fillId="2" borderId="4" xfId="0" applyNumberFormat="1" applyFont="1" applyFill="1" applyBorder="1" applyAlignment="1" applyProtection="1">
      <alignment horizontal="center" vertical="center"/>
      <protection locked="0"/>
    </xf>
    <xf numFmtId="49" fontId="86" fillId="2" borderId="6" xfId="0" applyNumberFormat="1" applyFont="1" applyFill="1" applyBorder="1" applyAlignment="1" applyProtection="1">
      <alignment horizontal="center" vertical="center"/>
      <protection locked="0"/>
    </xf>
    <xf numFmtId="0" fontId="87" fillId="2" borderId="4" xfId="0" applyFont="1" applyFill="1" applyBorder="1" applyAlignment="1">
      <alignment horizontal="center" vertical="center"/>
    </xf>
    <xf numFmtId="0" fontId="87" fillId="2" borderId="6" xfId="0" applyFont="1" applyFill="1" applyBorder="1" applyAlignment="1">
      <alignment horizontal="center" vertical="center"/>
    </xf>
    <xf numFmtId="0" fontId="34" fillId="9" borderId="4" xfId="2" applyFont="1" applyFill="1" applyBorder="1" applyAlignment="1" applyProtection="1">
      <alignment horizontal="center" vertical="center"/>
      <protection locked="0"/>
    </xf>
    <xf numFmtId="0" fontId="34" fillId="9" borderId="6" xfId="2"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4" fillId="3" borderId="0" xfId="0" applyFont="1" applyFill="1" applyAlignment="1">
      <alignment horizontal="center" vertical="center"/>
    </xf>
    <xf numFmtId="0" fontId="6" fillId="3" borderId="0" xfId="0" applyFont="1" applyFill="1" applyAlignment="1">
      <alignment horizontal="center" vertical="center" wrapText="1"/>
    </xf>
    <xf numFmtId="0" fontId="25" fillId="2" borderId="0" xfId="0" applyFont="1" applyFill="1" applyProtection="1">
      <alignment vertical="center"/>
      <protection locked="0"/>
    </xf>
    <xf numFmtId="0" fontId="23" fillId="2" borderId="0" xfId="0" applyFont="1" applyFill="1" applyProtection="1">
      <alignment vertical="center"/>
      <protection locked="0"/>
    </xf>
    <xf numFmtId="0" fontId="86" fillId="2" borderId="2" xfId="2" applyFont="1" applyFill="1" applyBorder="1" applyAlignment="1" applyProtection="1">
      <alignment horizontal="center" vertical="center"/>
      <protection locked="0"/>
    </xf>
    <xf numFmtId="49" fontId="13" fillId="2" borderId="0" xfId="0" applyNumberFormat="1" applyFont="1" applyFill="1" applyAlignment="1" applyProtection="1">
      <alignment horizontal="left" vertical="center"/>
      <protection locked="0"/>
    </xf>
    <xf numFmtId="49" fontId="14" fillId="2" borderId="0" xfId="0" applyNumberFormat="1" applyFont="1" applyFill="1" applyAlignment="1" applyProtection="1">
      <alignment horizontal="center" vertical="center"/>
      <protection locked="0"/>
    </xf>
    <xf numFmtId="0" fontId="29" fillId="2" borderId="0" xfId="0" applyFont="1" applyFill="1" applyAlignment="1">
      <alignment horizontal="center" vertical="center"/>
    </xf>
    <xf numFmtId="176" fontId="20" fillId="2" borderId="2" xfId="0" applyNumberFormat="1" applyFont="1" applyFill="1" applyBorder="1" applyAlignment="1" applyProtection="1">
      <alignment horizontal="center" vertical="center"/>
      <protection locked="0"/>
    </xf>
    <xf numFmtId="0" fontId="24" fillId="2" borderId="4" xfId="2" applyFont="1" applyFill="1" applyBorder="1" applyAlignment="1" applyProtection="1">
      <alignment horizontal="center" vertical="center"/>
      <protection locked="0"/>
    </xf>
    <xf numFmtId="0" fontId="24" fillId="2" borderId="6" xfId="2" applyFont="1" applyFill="1" applyBorder="1" applyAlignment="1" applyProtection="1">
      <alignment horizontal="center" vertical="center"/>
      <protection locked="0"/>
    </xf>
    <xf numFmtId="177" fontId="24" fillId="2" borderId="4" xfId="2" applyNumberFormat="1" applyFont="1" applyFill="1" applyBorder="1" applyAlignment="1" applyProtection="1">
      <alignment horizontal="center" vertical="center"/>
      <protection locked="0"/>
    </xf>
    <xf numFmtId="177" fontId="24" fillId="2" borderId="6" xfId="2" applyNumberFormat="1" applyFont="1" applyFill="1" applyBorder="1" applyAlignment="1" applyProtection="1">
      <alignment horizontal="center" vertical="center"/>
      <protection locked="0"/>
    </xf>
    <xf numFmtId="0" fontId="0" fillId="2" borderId="0" xfId="0" applyFill="1" applyAlignment="1">
      <alignment horizontal="center" vertical="center"/>
    </xf>
    <xf numFmtId="0" fontId="24" fillId="2" borderId="0" xfId="2" applyFont="1" applyFill="1" applyBorder="1" applyAlignment="1" applyProtection="1">
      <alignment horizontal="center" vertical="center"/>
      <protection locked="0"/>
    </xf>
    <xf numFmtId="0" fontId="15" fillId="2" borderId="0" xfId="2" applyFont="1" applyFill="1" applyBorder="1" applyAlignment="1" applyProtection="1">
      <alignment horizontal="center" vertical="center"/>
      <protection locked="0"/>
    </xf>
    <xf numFmtId="177" fontId="24" fillId="2" borderId="2" xfId="2" applyNumberFormat="1" applyFont="1" applyFill="1" applyBorder="1" applyAlignment="1" applyProtection="1">
      <alignment horizontal="center" vertical="center"/>
      <protection locked="0"/>
    </xf>
    <xf numFmtId="176" fontId="22" fillId="2" borderId="2" xfId="0" applyNumberFormat="1" applyFont="1" applyFill="1" applyBorder="1" applyAlignment="1" applyProtection="1">
      <alignment horizontal="center" vertical="center"/>
      <protection locked="0"/>
    </xf>
    <xf numFmtId="49" fontId="22" fillId="2" borderId="0" xfId="0" applyNumberFormat="1" applyFont="1" applyFill="1" applyAlignment="1" applyProtection="1">
      <alignment horizontal="center" vertical="center"/>
      <protection locked="0"/>
    </xf>
    <xf numFmtId="0" fontId="24" fillId="2" borderId="2" xfId="2" applyFont="1" applyFill="1" applyBorder="1" applyAlignment="1" applyProtection="1">
      <alignment horizontal="center" vertical="center"/>
      <protection locked="0"/>
    </xf>
    <xf numFmtId="176" fontId="22" fillId="2" borderId="7" xfId="0" applyNumberFormat="1" applyFont="1" applyFill="1" applyBorder="1" applyAlignment="1" applyProtection="1">
      <alignment horizontal="left" vertical="center"/>
      <protection locked="0"/>
    </xf>
    <xf numFmtId="176" fontId="0" fillId="12" borderId="11" xfId="0" applyNumberFormat="1" applyFill="1" applyBorder="1" applyAlignment="1" applyProtection="1">
      <alignment horizontal="center" vertical="center"/>
      <protection locked="0"/>
    </xf>
    <xf numFmtId="176" fontId="22" fillId="2" borderId="0" xfId="0" applyNumberFormat="1" applyFont="1" applyFill="1" applyAlignment="1" applyProtection="1">
      <alignment horizontal="left" vertical="top"/>
      <protection locked="0"/>
    </xf>
    <xf numFmtId="176" fontId="59" fillId="2" borderId="0" xfId="0" applyNumberFormat="1" applyFont="1" applyFill="1" applyAlignment="1" applyProtection="1">
      <alignment horizontal="left" vertical="center"/>
      <protection locked="0"/>
    </xf>
    <xf numFmtId="176" fontId="22"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wrapText="1"/>
      <protection locked="0"/>
    </xf>
    <xf numFmtId="176" fontId="7" fillId="2" borderId="4" xfId="0" applyNumberFormat="1" applyFont="1" applyFill="1" applyBorder="1" applyAlignment="1" applyProtection="1">
      <alignment horizontal="center" vertical="center"/>
      <protection locked="0"/>
    </xf>
    <xf numFmtId="176" fontId="7" fillId="2" borderId="6" xfId="0" applyNumberFormat="1" applyFont="1" applyFill="1" applyBorder="1" applyAlignment="1" applyProtection="1">
      <alignment horizontal="center" vertical="center"/>
      <protection locked="0"/>
    </xf>
    <xf numFmtId="176" fontId="13" fillId="2" borderId="0" xfId="0" applyNumberFormat="1" applyFont="1" applyFill="1" applyAlignment="1" applyProtection="1">
      <alignment horizontal="left" vertical="center"/>
      <protection locked="0"/>
    </xf>
    <xf numFmtId="176" fontId="14" fillId="10" borderId="0" xfId="0" applyNumberFormat="1" applyFont="1" applyFill="1" applyAlignment="1" applyProtection="1">
      <alignment horizontal="left" vertical="center"/>
      <protection locked="0"/>
    </xf>
    <xf numFmtId="176" fontId="7" fillId="2" borderId="19" xfId="0" applyNumberFormat="1" applyFont="1" applyFill="1" applyBorder="1" applyProtection="1">
      <alignment vertical="center"/>
      <protection locked="0"/>
    </xf>
    <xf numFmtId="176" fontId="7" fillId="2" borderId="22" xfId="0" applyNumberFormat="1" applyFont="1" applyFill="1" applyBorder="1" applyProtection="1">
      <alignment vertical="center"/>
      <protection locked="0"/>
    </xf>
    <xf numFmtId="176" fontId="7" fillId="2" borderId="19" xfId="0" applyNumberFormat="1" applyFont="1" applyFill="1" applyBorder="1" applyAlignment="1" applyProtection="1">
      <alignment vertical="center" wrapText="1"/>
      <protection locked="0"/>
    </xf>
    <xf numFmtId="176" fontId="7" fillId="2" borderId="22" xfId="0" applyNumberFormat="1" applyFont="1" applyFill="1" applyBorder="1" applyAlignment="1" applyProtection="1">
      <alignment vertical="center" wrapText="1"/>
      <protection locked="0"/>
    </xf>
    <xf numFmtId="176" fontId="14" fillId="2" borderId="19" xfId="0" applyNumberFormat="1" applyFont="1" applyFill="1" applyBorder="1" applyAlignment="1" applyProtection="1">
      <alignment horizontal="center" vertical="center" wrapText="1"/>
      <protection locked="0"/>
    </xf>
    <xf numFmtId="176" fontId="14" fillId="2" borderId="22" xfId="0" applyNumberFormat="1" applyFont="1" applyFill="1" applyBorder="1" applyAlignment="1" applyProtection="1">
      <alignment horizontal="center" vertical="center" wrapText="1"/>
      <protection locked="0"/>
    </xf>
    <xf numFmtId="176" fontId="2" fillId="3" borderId="0" xfId="0" applyNumberFormat="1" applyFont="1" applyFill="1" applyAlignment="1">
      <alignment horizontal="center" vertical="center"/>
    </xf>
    <xf numFmtId="176" fontId="4" fillId="3" borderId="0" xfId="0" applyNumberFormat="1" applyFont="1" applyFill="1" applyAlignment="1">
      <alignment horizontal="center" vertical="center"/>
    </xf>
    <xf numFmtId="176" fontId="6" fillId="3" borderId="0" xfId="0" applyNumberFormat="1" applyFont="1" applyFill="1" applyAlignment="1">
      <alignment horizontal="center" vertical="center" wrapText="1"/>
    </xf>
    <xf numFmtId="176" fontId="12"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protection locked="0"/>
    </xf>
    <xf numFmtId="0" fontId="5" fillId="3" borderId="0" xfId="0" applyFont="1" applyFill="1" applyAlignment="1">
      <alignment horizontal="center" vertical="center"/>
    </xf>
    <xf numFmtId="176" fontId="34" fillId="21" borderId="0" xfId="0" applyNumberFormat="1" applyFont="1" applyFill="1" applyAlignment="1" applyProtection="1">
      <alignment horizontal="center" vertical="center" wrapText="1"/>
      <protection locked="0"/>
    </xf>
    <xf numFmtId="176" fontId="34" fillId="21" borderId="0" xfId="0" applyNumberFormat="1" applyFont="1" applyFill="1" applyAlignment="1" applyProtection="1">
      <alignment horizontal="left" vertical="top"/>
      <protection locked="0"/>
    </xf>
    <xf numFmtId="0" fontId="0" fillId="0" borderId="0" xfId="0" applyFill="1" applyBorder="1" applyAlignment="1">
      <alignment vertical="center"/>
    </xf>
    <xf numFmtId="0" fontId="0" fillId="0" borderId="11" xfId="0" applyFill="1" applyBorder="1" applyAlignment="1">
      <alignment vertical="center"/>
    </xf>
    <xf numFmtId="0" fontId="0" fillId="0" borderId="20" xfId="0" applyFont="1" applyFill="1" applyBorder="1" applyAlignment="1">
      <alignment horizontal="center" vertical="center"/>
    </xf>
    <xf numFmtId="0" fontId="0" fillId="0" borderId="20" xfId="0" applyFont="1" applyFill="1" applyBorder="1" applyAlignment="1">
      <alignment horizontal="centerContinuous" vertical="center"/>
    </xf>
    <xf numFmtId="176" fontId="39" fillId="21" borderId="0" xfId="0" applyNumberFormat="1" applyFont="1" applyFill="1" applyAlignment="1" applyProtection="1">
      <alignment horizontal="left" vertical="top"/>
      <protection locked="0"/>
    </xf>
  </cellXfs>
  <cellStyles count="6">
    <cellStyle name="常规" xfId="0" builtinId="0"/>
    <cellStyle name="适中" xfId="1" builtinId="28"/>
    <cellStyle name="输入" xfId="2" builtinId="20"/>
    <cellStyle name="着色 2" xfId="3" builtinId="33"/>
    <cellStyle name="着色 5" xfId="5" builtinId="45"/>
    <cellStyle name="着色 6" xfId="4" builtinId="49"/>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3D9D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6">
    <xsd:schema xmlns:xsd="http://www.w3.org/2001/XMLSchema" xmlns="">
      <xsd:element nillable="true" name="IDBmodelinfo">
        <xsd:complexType>
          <xsd:sequence minOccurs="0">
            <xsd:element minOccurs="0" nillable="true" name="Lake" form="unqualified">
              <xsd:complexType>
                <xsd:sequence minOccurs="0">
                  <xsd:element minOccurs="0" nillable="true" type="xsd:integer" name="Z0" form="unqualified"/>
                  <xsd:element minOccurs="0" nillable="true" type="xsd:double" name="Qin" form="unqualified"/>
                  <xsd:element minOccurs="0" nillable="true" type="xsd:integer" name="Hr" form="unqualified"/>
                  <xsd:element minOccurs="0" nillable="true" type="xsd:integer" name="p1" form="unqualified"/>
                  <xsd:element minOccurs="0" nillable="true" type="xsd:double" name="p2" form="unqualified"/>
                  <xsd:element minOccurs="0" nillable="true" type="xsd:integer" name="p3" form="unqualified"/>
                  <xsd:element minOccurs="0" nillable="true" type="xsd:integer" name="h0" form="unqualified"/>
                  <xsd:element minOccurs="0" nillable="true" type="xsd:double" name="b0" form="unqualified"/>
                </xsd:sequence>
              </xsd:complexType>
            </xsd:element>
            <xsd:element minOccurs="0" nillable="true" name="Erosion" form="unqualified">
              <xsd:complexType>
                <xsd:sequence minOccurs="0">
                  <xsd:element minOccurs="0" nillable="true" type="xsd:integer" name="vc" form="unqualified"/>
                  <xsd:element minOccurs="0" nillable="true" type="xsd:double" name="a" form="unqualified"/>
                  <xsd:element minOccurs="0" nillable="true" type="xsd:integer" name="b" form="unqualified"/>
                  <xsd:element minOccurs="0" nillable="true" type="xsd:integer" name="tc" form="unqualified"/>
                  <xsd:element minOccurs="0" nillable="true" type="xsd:double" name="mq" form="unqualified"/>
                  <xsd:element minOccurs="0" nillable="true" type="xsd:integer" name="mb" form="unqualified"/>
                  <xsd:element minOccurs="0" nillable="true" type="xsd:integer" name="m" form="unqualified"/>
                </xsd:sequence>
              </xsd:complexType>
            </xsd:element>
            <xsd:element minOccurs="0" nillable="true" name="Enlarge" form="unqualified">
              <xsd:complexType>
                <xsd:sequence minOccurs="0">
                  <xsd:element minOccurs="0" nillable="true" type="xsd:integer" name="Coh" form="unqualified"/>
                  <xsd:element minOccurs="0" nillable="true" type="xsd:double" name="fai" form="unqualified"/>
                  <xsd:element minOccurs="0" nillable="true" type="xsd:integer" name="gamma" form="unqualified"/>
                  <xsd:element minOccurs="0" nillable="true" type="xsd:integer" name="beta1" form="unqualified"/>
                  <xsd:element minOccurs="0" nillable="true" type="xsd:double" name="m1" form="unqualified"/>
                  <xsd:element minOccurs="0" nillable="true" type="xsd:integer" name="m2" form="unqualified"/>
                  <xsd:element minOccurs="0" nillable="true" type="xsd:integer" name="d50" form="unqualified"/>
                  <xsd:element minOccurs="0" nillable="true" type="xsd:integer" name="density" form="unqualified"/>
                  <xsd:element minOccurs="0" nillable="true" type="xsd:integer" name="voidratio" form="unqualified"/>
                  <xsd:element minOccurs="0" nillable="true" type="xsd:integer" name="Gs" form="unqualified"/>
                  <xsd:element minOccurs="0" nillable="true" type="xsd:double" name="Len" form="unqualified"/>
                  <xsd:element minOccurs="0" nillable="true" type="xsd:integer" name="roughness" form="unqualified"/>
                </xsd:sequence>
              </xsd:complexType>
            </xsd:element>
          </xsd:sequence>
        </xsd:complexType>
      </xsd:element>
    </xsd:schema>
  </Schema>
  <Map ID="6" Name="IDBmodelinfo_映射" RootElement="IDBmodelinfo" SchemaID="Schema6" ShowImportExportValidationErrors="false" AutoFit="true" Append="false" PreserveSortAFLayout="true" PreserveFormat="true">
    <DataBinding FileBinding="true" ConnectionID="3"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3758787992010788"/>
          <c:y val="0.13268017202446097"/>
          <c:w val="0.82077976340064174"/>
          <c:h val="0.69318981686799963"/>
        </c:manualLayout>
      </c:layout>
      <c:scatterChart>
        <c:scatterStyle val="smoothMarker"/>
        <c:varyColors val="0"/>
        <c:ser>
          <c:idx val="0"/>
          <c:order val="0"/>
          <c:tx>
            <c:v>h-t</c:v>
          </c:tx>
          <c:spPr>
            <a:ln>
              <a:solidFill>
                <a:srgbClr val="0070C0"/>
              </a:solidFill>
            </a:ln>
          </c:spPr>
          <c:marker>
            <c:spPr>
              <a:ln>
                <a:solidFill>
                  <a:srgbClr val="0070C0"/>
                </a:solidFill>
              </a:ln>
            </c:spPr>
          </c:marker>
          <c:xVal>
            <c:numRef>
              <c:f>Calculation!$AJ$61:$AJ$209</c:f>
              <c:numCache>
                <c:formatCode>0.000_ </c:formatCode>
                <c:ptCount val="149"/>
                <c:pt idx="0">
                  <c:v>0.57605153194244052</c:v>
                </c:pt>
                <c:pt idx="1">
                  <c:v>0.61688184106775523</c:v>
                </c:pt>
                <c:pt idx="2">
                  <c:v>0.65828786267202455</c:v>
                </c:pt>
                <c:pt idx="3">
                  <c:v>0.70028227273740262</c:v>
                </c:pt>
                <c:pt idx="4">
                  <c:v>0.74287818498383407</c:v>
                </c:pt>
                <c:pt idx="5">
                  <c:v>0.78608960544675199</c:v>
                </c:pt>
                <c:pt idx="6">
                  <c:v>0.82993151136510412</c:v>
                </c:pt>
                <c:pt idx="7">
                  <c:v>0.87441993774164373</c:v>
                </c:pt>
                <c:pt idx="8">
                  <c:v>0.9195720725717631</c:v>
                </c:pt>
                <c:pt idx="9">
                  <c:v>0.96540636191778362</c:v>
                </c:pt>
                <c:pt idx="10">
                  <c:v>1.0119426261949589</c:v>
                </c:pt>
                <c:pt idx="11">
                  <c:v>1.0592021892611063</c:v>
                </c:pt>
                <c:pt idx="12">
                  <c:v>1.1072080221717184</c:v>
                </c:pt>
                <c:pt idx="13">
                  <c:v>1.1559849037866177</c:v>
                </c:pt>
                <c:pt idx="14">
                  <c:v>1.2055596008054019</c:v>
                </c:pt>
                <c:pt idx="15">
                  <c:v>1.2559610702830919</c:v>
                </c:pt>
                <c:pt idx="16">
                  <c:v>1.3072206882550683</c:v>
                </c:pt>
                <c:pt idx="17">
                  <c:v>1.3593725088076727</c:v>
                </c:pt>
                <c:pt idx="18">
                  <c:v>1.4124535588019114</c:v>
                </c:pt>
                <c:pt idx="19">
                  <c:v>1.4665041745365388</c:v>
                </c:pt>
                <c:pt idx="20">
                  <c:v>1.5215683879814426</c:v>
                </c:pt>
                <c:pt idx="21">
                  <c:v>1.5637207417065382</c:v>
                </c:pt>
                <c:pt idx="22">
                  <c:v>1.6064993628824424</c:v>
                </c:pt>
                <c:pt idx="23">
                  <c:v>1.64992744911384</c:v>
                </c:pt>
                <c:pt idx="24">
                  <c:v>1.6940308755778015</c:v>
                </c:pt>
                <c:pt idx="25">
                  <c:v>1.7388375130405429</c:v>
                </c:pt>
                <c:pt idx="26">
                  <c:v>1.7843774355679687</c:v>
                </c:pt>
                <c:pt idx="27">
                  <c:v>1.830683155947451</c:v>
                </c:pt>
                <c:pt idx="28">
                  <c:v>1.8777898942822648</c:v>
                </c:pt>
                <c:pt idx="29">
                  <c:v>1.9257358856565048</c:v>
                </c:pt>
                <c:pt idx="30">
                  <c:v>1.9745627340452567</c:v>
                </c:pt>
                <c:pt idx="31">
                  <c:v>2.0243158212503349</c:v>
                </c:pt>
                <c:pt idx="32">
                  <c:v>2.0750447816759747</c:v>
                </c:pt>
                <c:pt idx="33">
                  <c:v>2.1268040563552364</c:v>
                </c:pt>
                <c:pt idx="34">
                  <c:v>2.1796535429795902</c:v>
                </c:pt>
                <c:pt idx="35">
                  <c:v>2.2336593630223112</c:v>
                </c:pt>
                <c:pt idx="36">
                  <c:v>2.288894772731334</c:v>
                </c:pt>
                <c:pt idx="37">
                  <c:v>2.3267208861983746</c:v>
                </c:pt>
                <c:pt idx="38">
                  <c:v>2.3651759415120561</c:v>
                </c:pt>
                <c:pt idx="39">
                  <c:v>2.4042823804117619</c:v>
                </c:pt>
                <c:pt idx="40">
                  <c:v>2.4440722269429962</c:v>
                </c:pt>
                <c:pt idx="41">
                  <c:v>2.4845802168877582</c:v>
                </c:pt>
                <c:pt idx="42">
                  <c:v>2.52584413873122</c:v>
                </c:pt>
                <c:pt idx="43">
                  <c:v>2.567905214940581</c:v>
                </c:pt>
                <c:pt idx="44">
                  <c:v>2.6108085465286592</c:v>
                </c:pt>
                <c:pt idx="45">
                  <c:v>2.6546036341559867</c:v>
                </c:pt>
                <c:pt idx="46">
                  <c:v>2.6993449924618798</c:v>
                </c:pt>
                <c:pt idx="47">
                  <c:v>2.745092878780695</c:v>
                </c:pt>
                <c:pt idx="48">
                  <c:v>2.7919141632998001</c:v>
                </c:pt>
                <c:pt idx="49">
                  <c:v>2.8398833755946904</c:v>
                </c:pt>
                <c:pt idx="50">
                  <c:v>2.8890839731192823</c:v>
                </c:pt>
                <c:pt idx="51">
                  <c:v>2.9396098917857647</c:v>
                </c:pt>
                <c:pt idx="52">
                  <c:v>2.9915674589487788</c:v>
                </c:pt>
                <c:pt idx="53">
                  <c:v>3.045077777502637</c:v>
                </c:pt>
                <c:pt idx="54">
                  <c:v>3.1002797304018372</c:v>
                </c:pt>
                <c:pt idx="55">
                  <c:v>3.1573338140147231</c:v>
                </c:pt>
                <c:pt idx="56">
                  <c:v>3.216427096453315</c:v>
                </c:pt>
                <c:pt idx="57">
                  <c:v>3.2777797301381821</c:v>
                </c:pt>
                <c:pt idx="58">
                  <c:v>3.3101250586667543</c:v>
                </c:pt>
                <c:pt idx="59">
                  <c:v>3.3432522066866159</c:v>
                </c:pt>
                <c:pt idx="60">
                  <c:v>3.3771411945715997</c:v>
                </c:pt>
                <c:pt idx="61">
                  <c:v>3.4118442571905585</c:v>
                </c:pt>
                <c:pt idx="62">
                  <c:v>3.4474193902227279</c:v>
                </c:pt>
                <c:pt idx="63">
                  <c:v>3.4839317108700985</c:v>
                </c:pt>
                <c:pt idx="64">
                  <c:v>3.5214547327298766</c:v>
                </c:pt>
                <c:pt idx="65">
                  <c:v>3.5600719507953222</c:v>
                </c:pt>
                <c:pt idx="66">
                  <c:v>3.5998788307568037</c:v>
                </c:pt>
                <c:pt idx="67">
                  <c:v>3.6409853355911372</c:v>
                </c:pt>
                <c:pt idx="68">
                  <c:v>3.6835191771566591</c:v>
                </c:pt>
                <c:pt idx="69">
                  <c:v>3.7276300628968553</c:v>
                </c:pt>
                <c:pt idx="70">
                  <c:v>3.773495334690208</c:v>
                </c:pt>
                <c:pt idx="71">
                  <c:v>3.8213275976741961</c:v>
                </c:pt>
                <c:pt idx="72">
                  <c:v>3.8713852640868698</c:v>
                </c:pt>
                <c:pt idx="73">
                  <c:v>3.9239874888274624</c:v>
                </c:pt>
                <c:pt idx="74">
                  <c:v>3.979535940592553</c:v>
                </c:pt>
                <c:pt idx="75">
                  <c:v>4.0385476271185006</c:v>
                </c:pt>
                <c:pt idx="76">
                  <c:v>4.1017064296687042</c:v>
                </c:pt>
                <c:pt idx="77">
                  <c:v>4.1699481015559412</c:v>
                </c:pt>
                <c:pt idx="78">
                  <c:v>4.2446093637358988</c:v>
                </c:pt>
                <c:pt idx="79">
                  <c:v>4.3277109745819171</c:v>
                </c:pt>
                <c:pt idx="80">
                  <c:v>4.3764026291964138</c:v>
                </c:pt>
                <c:pt idx="81">
                  <c:v>4.4306788155028727</c:v>
                </c:pt>
                <c:pt idx="82">
                  <c:v>4.490970356800811</c:v>
                </c:pt>
                <c:pt idx="83">
                  <c:v>4.5596654914458972</c:v>
                </c:pt>
                <c:pt idx="84">
                  <c:v>4.6410408756580548</c:v>
                </c:pt>
                <c:pt idx="85">
                  <c:v>4.744437436891042</c:v>
                </c:pt>
                <c:pt idx="86">
                  <c:v>4.8256756937595036</c:v>
                </c:pt>
                <c:pt idx="87">
                  <c:v>4.9778570910430231</c:v>
                </c:pt>
                <c:pt idx="88">
                  <c:v>5.1794849776945293</c:v>
                </c:pt>
                <c:pt idx="89">
                  <c:v>5.2440559590274267</c:v>
                </c:pt>
                <c:pt idx="90">
                  <c:v>5.2806751079193388</c:v>
                </c:pt>
                <c:pt idx="91">
                  <c:v>5.31221358529901</c:v>
                </c:pt>
                <c:pt idx="92">
                  <c:v>5.4463361463929472</c:v>
                </c:pt>
                <c:pt idx="93">
                  <c:v>5.565372658244705</c:v>
                </c:pt>
                <c:pt idx="94">
                  <c:v>5.6590326907825803</c:v>
                </c:pt>
                <c:pt idx="95">
                  <c:v>5.7381825649097182</c:v>
                </c:pt>
                <c:pt idx="96">
                  <c:v>5.8086618891070145</c:v>
                </c:pt>
                <c:pt idx="97">
                  <c:v>5.8731430003128242</c:v>
                </c:pt>
                <c:pt idx="98">
                  <c:v>5.9330773670024497</c:v>
                </c:pt>
                <c:pt idx="99">
                  <c:v>5.9893797224504972</c:v>
                </c:pt>
                <c:pt idx="100">
                  <c:v>6.0426802925221219</c:v>
                </c:pt>
                <c:pt idx="101">
                  <c:v>6.0934385040272243</c:v>
                </c:pt>
                <c:pt idx="102">
                  <c:v>6.1420028821940287</c:v>
                </c:pt>
                <c:pt idx="103">
                  <c:v>6.1886459131550806</c:v>
                </c:pt>
                <c:pt idx="104">
                  <c:v>6.233585768914959</c:v>
                </c:pt>
                <c:pt idx="105">
                  <c:v>6.2770005521331687</c:v>
                </c:pt>
                <c:pt idx="106">
                  <c:v>6.319038017678813</c:v>
                </c:pt>
                <c:pt idx="107">
                  <c:v>6.3598224269240271</c:v>
                </c:pt>
                <c:pt idx="108">
                  <c:v>6.399792324475829</c:v>
                </c:pt>
                <c:pt idx="109">
                  <c:v>6.4389951507540948</c:v>
                </c:pt>
                <c:pt idx="110">
                  <c:v>6.4774631201049786</c:v>
                </c:pt>
                <c:pt idx="111">
                  <c:v>6.5152256719711721</c:v>
                </c:pt>
                <c:pt idx="112">
                  <c:v>6.5523101013373859</c:v>
                </c:pt>
                <c:pt idx="113">
                  <c:v>6.5887417840580556</c:v>
                </c:pt>
                <c:pt idx="114">
                  <c:v>6.6245443637222117</c:v>
                </c:pt>
                <c:pt idx="115">
                  <c:v>6.6597399153255648</c:v>
                </c:pt>
                <c:pt idx="116">
                  <c:v>6.6943490894376332</c:v>
                </c:pt>
                <c:pt idx="117">
                  <c:v>6.7283912396541528</c:v>
                </c:pt>
                <c:pt idx="118">
                  <c:v>6.7618845356565336</c:v>
                </c:pt>
                <c:pt idx="119">
                  <c:v>6.7948460638265944</c:v>
                </c:pt>
                <c:pt idx="120">
                  <c:v>6.8272919170593305</c:v>
                </c:pt>
                <c:pt idx="121">
                  <c:v>6.8592372751651745</c:v>
                </c:pt>
                <c:pt idx="122">
                  <c:v>6.890696477045462</c:v>
                </c:pt>
                <c:pt idx="123">
                  <c:v>6.9216830856519351</c:v>
                </c:pt>
                <c:pt idx="124">
                  <c:v>6.9522099465972538</c:v>
                </c:pt>
                <c:pt idx="125">
                  <c:v>6.9822892411622863</c:v>
                </c:pt>
                <c:pt idx="126">
                  <c:v>7.0119325343443677</c:v>
                </c:pt>
                <c:pt idx="127">
                  <c:v>7.0411508185045761</c:v>
                </c:pt>
                <c:pt idx="128">
                  <c:v>7.0699545530991834</c:v>
                </c:pt>
                <c:pt idx="129">
                  <c:v>7.0983537009181115</c:v>
                </c:pt>
                <c:pt idx="130">
                  <c:v>7.1263577612002571</c:v>
                </c:pt>
                <c:pt idx="131">
                  <c:v>7.1539757999498415</c:v>
                </c:pt>
                <c:pt idx="132">
                  <c:v>7.1812164777389347</c:v>
                </c:pt>
                <c:pt idx="133">
                  <c:v>7.2080880752472929</c:v>
                </c:pt>
                <c:pt idx="134">
                  <c:v>7.2345985167616069</c:v>
                </c:pt>
                <c:pt idx="135">
                  <c:v>7.2607553918307852</c:v>
                </c:pt>
                <c:pt idx="136">
                  <c:v>7.2865659752517287</c:v>
                </c:pt>
                <c:pt idx="137">
                  <c:v>7.3120372455409841</c:v>
                </c:pt>
                <c:pt idx="138">
                  <c:v>7.3371759020306966</c:v>
                </c:pt>
                <c:pt idx="139">
                  <c:v>7.3619883807125044</c:v>
                </c:pt>
                <c:pt idx="140">
                  <c:v>7.3864808689401373</c:v>
                </c:pt>
                <c:pt idx="141">
                  <c:v>7.4106593190899899</c:v>
                </c:pt>
                <c:pt idx="142">
                  <c:v>7.4345294612688546</c:v>
                </c:pt>
                <c:pt idx="143">
                  <c:v>7.4580968151491298</c:v>
                </c:pt>
                <c:pt idx="144">
                  <c:v>7.4813667010038829</c:v>
                </c:pt>
                <c:pt idx="145">
                  <c:v>7.5043442500071622</c:v>
                </c:pt>
                <c:pt idx="146">
                  <c:v>7.5270344138586642</c:v>
                </c:pt>
                <c:pt idx="147">
                  <c:v>7.5494419737863616</c:v>
                </c:pt>
                <c:pt idx="148">
                  <c:v>7.5715715489756876</c:v>
                </c:pt>
              </c:numCache>
            </c:numRef>
          </c:xVal>
          <c:yVal>
            <c:numRef>
              <c:f>Calculation!$B$61:$B$209</c:f>
              <c:numCache>
                <c:formatCode>0.000_ </c:formatCode>
                <c:ptCount val="149"/>
                <c:pt idx="0">
                  <c:v>2956.4</c:v>
                </c:pt>
                <c:pt idx="1">
                  <c:v>2956.4584663302539</c:v>
                </c:pt>
                <c:pt idx="2">
                  <c:v>2956.4558532910441</c:v>
                </c:pt>
                <c:pt idx="3">
                  <c:v>2956.4523830578892</c:v>
                </c:pt>
                <c:pt idx="4">
                  <c:v>2956.4479715707248</c:v>
                </c:pt>
                <c:pt idx="5">
                  <c:v>2956.4425306335193</c:v>
                </c:pt>
                <c:pt idx="6">
                  <c:v>2956.4359648577233</c:v>
                </c:pt>
                <c:pt idx="7">
                  <c:v>2956.4281710598962</c:v>
                </c:pt>
                <c:pt idx="8">
                  <c:v>2956.4190375986504</c:v>
                </c:pt>
                <c:pt idx="9">
                  <c:v>2956.4084436432304</c:v>
                </c:pt>
                <c:pt idx="10">
                  <c:v>2956.3962583646448</c:v>
                </c:pt>
                <c:pt idx="11">
                  <c:v>2956.3823400388078</c:v>
                </c:pt>
                <c:pt idx="12">
                  <c:v>2956.3665350493825</c:v>
                </c:pt>
                <c:pt idx="13">
                  <c:v>2956.348676775925</c:v>
                </c:pt>
                <c:pt idx="14">
                  <c:v>2956.3285843504041</c:v>
                </c:pt>
                <c:pt idx="15">
                  <c:v>2956.3060612621371</c:v>
                </c:pt>
                <c:pt idx="16">
                  <c:v>2956.2808937874961</c:v>
                </c:pt>
                <c:pt idx="17">
                  <c:v>2956.2528492162583</c:v>
                </c:pt>
                <c:pt idx="18">
                  <c:v>2956.2216738409797</c:v>
                </c:pt>
                <c:pt idx="19">
                  <c:v>2956.1870906690201</c:v>
                </c:pt>
                <c:pt idx="20">
                  <c:v>2956.1487968084689</c:v>
                </c:pt>
                <c:pt idx="21">
                  <c:v>2956.1064604687945</c:v>
                </c:pt>
                <c:pt idx="22">
                  <c:v>2956.0715584129239</c:v>
                </c:pt>
                <c:pt idx="23">
                  <c:v>2956.0339742126394</c:v>
                </c:pt>
                <c:pt idx="24">
                  <c:v>2955.9935315181538</c:v>
                </c:pt>
                <c:pt idx="25">
                  <c:v>2955.9500336299857</c:v>
                </c:pt>
                <c:pt idx="26">
                  <c:v>2955.903268292283</c:v>
                </c:pt>
                <c:pt idx="27">
                  <c:v>2955.8530060809348</c:v>
                </c:pt>
                <c:pt idx="28">
                  <c:v>2955.7989985764111</c:v>
                </c:pt>
                <c:pt idx="29">
                  <c:v>2955.7409762793295</c:v>
                </c:pt>
                <c:pt idx="30">
                  <c:v>2955.6786462230466</c:v>
                </c:pt>
                <c:pt idx="31">
                  <c:v>2955.611689227685</c:v>
                </c:pt>
                <c:pt idx="32">
                  <c:v>2955.5397567275681</c:v>
                </c:pt>
                <c:pt idx="33">
                  <c:v>2955.4624670882872</c:v>
                </c:pt>
                <c:pt idx="34">
                  <c:v>2955.3794013095157</c:v>
                </c:pt>
                <c:pt idx="35">
                  <c:v>2955.2900979838123</c:v>
                </c:pt>
                <c:pt idx="36">
                  <c:v>2955.1940473480672</c:v>
                </c:pt>
                <c:pt idx="37">
                  <c:v>2955.0906842202303</c:v>
                </c:pt>
                <c:pt idx="38">
                  <c:v>2955.0165645443649</c:v>
                </c:pt>
                <c:pt idx="39">
                  <c:v>2954.9385776111549</c:v>
                </c:pt>
                <c:pt idx="40">
                  <c:v>2954.8565481298065</c:v>
                </c:pt>
                <c:pt idx="41">
                  <c:v>2954.7702287381817</c:v>
                </c:pt>
                <c:pt idx="42">
                  <c:v>2954.6793510377915</c:v>
                </c:pt>
                <c:pt idx="43">
                  <c:v>2954.5836229567526</c:v>
                </c:pt>
                <c:pt idx="44">
                  <c:v>2954.4827257971997</c:v>
                </c:pt>
                <c:pt idx="45">
                  <c:v>2954.3763107929631</c:v>
                </c:pt>
                <c:pt idx="46">
                  <c:v>2954.2639950749817</c:v>
                </c:pt>
                <c:pt idx="47">
                  <c:v>2954.1453569153559</c:v>
                </c:pt>
                <c:pt idx="48">
                  <c:v>2954.0199300864069</c:v>
                </c:pt>
                <c:pt idx="49">
                  <c:v>2953.8871971254957</c:v>
                </c:pt>
                <c:pt idx="50">
                  <c:v>2953.746581235428</c:v>
                </c:pt>
                <c:pt idx="51">
                  <c:v>2953.5974364679932</c:v>
                </c:pt>
                <c:pt idx="52">
                  <c:v>2953.4390357256539</c:v>
                </c:pt>
                <c:pt idx="53">
                  <c:v>2953.270555960386</c:v>
                </c:pt>
                <c:pt idx="54">
                  <c:v>2953.09105972919</c:v>
                </c:pt>
                <c:pt idx="55">
                  <c:v>2952.8994719519369</c:v>
                </c:pt>
                <c:pt idx="56">
                  <c:v>2952.6945502604149</c:v>
                </c:pt>
                <c:pt idx="57">
                  <c:v>2952.4748466493347</c:v>
                </c:pt>
                <c:pt idx="58">
                  <c:v>2952.2386571112365</c:v>
                </c:pt>
                <c:pt idx="59">
                  <c:v>2952.1101777338026</c:v>
                </c:pt>
                <c:pt idx="60">
                  <c:v>2951.9759214306791</c:v>
                </c:pt>
                <c:pt idx="61">
                  <c:v>2951.8360351120009</c:v>
                </c:pt>
                <c:pt idx="62">
                  <c:v>2951.690114854347</c:v>
                </c:pt>
                <c:pt idx="63">
                  <c:v>2951.5377121728243</c:v>
                </c:pt>
                <c:pt idx="64">
                  <c:v>2951.3783235417563</c:v>
                </c:pt>
                <c:pt idx="65">
                  <c:v>2951.2113805460881</c:v>
                </c:pt>
                <c:pt idx="66">
                  <c:v>2951.0362376378339</c:v>
                </c:pt>
                <c:pt idx="67">
                  <c:v>2950.8521567702519</c:v>
                </c:pt>
                <c:pt idx="68">
                  <c:v>2950.6582878828813</c:v>
                </c:pt>
                <c:pt idx="69">
                  <c:v>2950.4536437880402</c:v>
                </c:pt>
                <c:pt idx="70">
                  <c:v>2950.237067373323</c:v>
                </c:pt>
                <c:pt idx="71">
                  <c:v>2950.0071880546748</c:v>
                </c:pt>
                <c:pt idx="72">
                  <c:v>2949.762362864496</c:v>
                </c:pt>
                <c:pt idx="73">
                  <c:v>2949.5005950331742</c:v>
                </c:pt>
                <c:pt idx="74">
                  <c:v>2949.2194186637862</c:v>
                </c:pt>
                <c:pt idx="75">
                  <c:v>2948.9157306337343</c:v>
                </c:pt>
                <c:pt idx="76">
                  <c:v>2948.5855371577045</c:v>
                </c:pt>
                <c:pt idx="77">
                  <c:v>2948.223555918441</c:v>
                </c:pt>
                <c:pt idx="78">
                  <c:v>2947.8225598692511</c:v>
                </c:pt>
                <c:pt idx="79">
                  <c:v>2947.3722262495126</c:v>
                </c:pt>
                <c:pt idx="80">
                  <c:v>2946.8569514388078</c:v>
                </c:pt>
                <c:pt idx="81">
                  <c:v>2946.5465512394762</c:v>
                </c:pt>
                <c:pt idx="82">
                  <c:v>2946.1931269693605</c:v>
                </c:pt>
                <c:pt idx="83">
                  <c:v>2945.7933385141769</c:v>
                </c:pt>
                <c:pt idx="84">
                  <c:v>2945.3287573104717</c:v>
                </c:pt>
                <c:pt idx="85">
                  <c:v>2944.7663838017197</c:v>
                </c:pt>
                <c:pt idx="86">
                  <c:v>2944.034145033731</c:v>
                </c:pt>
                <c:pt idx="87">
                  <c:v>2943.442411587303</c:v>
                </c:pt>
                <c:pt idx="88">
                  <c:v>2942.3034377392923</c:v>
                </c:pt>
                <c:pt idx="89">
                  <c:v>2940.7829100752974</c:v>
                </c:pt>
                <c:pt idx="90">
                  <c:v>2940.2589042862865</c:v>
                </c:pt>
                <c:pt idx="91">
                  <c:v>2939.9505482427298</c:v>
                </c:pt>
                <c:pt idx="92">
                  <c:v>2939.6814129944469</c:v>
                </c:pt>
                <c:pt idx="93">
                  <c:v>2938.5305182607449</c:v>
                </c:pt>
                <c:pt idx="94">
                  <c:v>2937.4965780725761</c:v>
                </c:pt>
                <c:pt idx="95">
                  <c:v>2936.6587605061877</c:v>
                </c:pt>
                <c:pt idx="96">
                  <c:v>2935.9332312048414</c:v>
                </c:pt>
                <c:pt idx="97">
                  <c:v>2935.2749510620993</c:v>
                </c:pt>
                <c:pt idx="98">
                  <c:v>2934.6633048622684</c:v>
                </c:pt>
                <c:pt idx="99">
                  <c:v>2934.087092026482</c:v>
                </c:pt>
                <c:pt idx="100">
                  <c:v>2933.5392519247798</c:v>
                </c:pt>
                <c:pt idx="101">
                  <c:v>2933.0149188843784</c:v>
                </c:pt>
                <c:pt idx="102">
                  <c:v>2932.5105451707777</c:v>
                </c:pt>
                <c:pt idx="103">
                  <c:v>2932.0234389277525</c:v>
                </c:pt>
                <c:pt idx="104">
                  <c:v>2931.5514952056278</c:v>
                </c:pt>
                <c:pt idx="105">
                  <c:v>2931.0930283289335</c:v>
                </c:pt>
                <c:pt idx="106">
                  <c:v>2930.6466619704415</c:v>
                </c:pt>
                <c:pt idx="107">
                  <c:v>2930.2112541232523</c:v>
                </c:pt>
                <c:pt idx="108">
                  <c:v>2929.7858441965764</c:v>
                </c:pt>
                <c:pt idx="109">
                  <c:v>2929.3670671311147</c:v>
                </c:pt>
                <c:pt idx="110">
                  <c:v>2928.9545548776268</c:v>
                </c:pt>
                <c:pt idx="111">
                  <c:v>2928.5480563025862</c:v>
                </c:pt>
                <c:pt idx="112">
                  <c:v>2928.1473417977281</c:v>
                </c:pt>
                <c:pt idx="113">
                  <c:v>2927.7521984260388</c:v>
                </c:pt>
                <c:pt idx="114">
                  <c:v>2927.3624281725106</c:v>
                </c:pt>
                <c:pt idx="115">
                  <c:v>2926.9778464922633</c:v>
                </c:pt>
                <c:pt idx="116">
                  <c:v>2926.5982810387432</c:v>
                </c:pt>
                <c:pt idx="117">
                  <c:v>2926.2235705433991</c:v>
                </c:pt>
                <c:pt idx="118">
                  <c:v>2925.8535638251865</c:v>
                </c:pt>
                <c:pt idx="119">
                  <c:v>2925.488118911861</c:v>
                </c:pt>
                <c:pt idx="120">
                  <c:v>2925.1271022579426</c:v>
                </c:pt>
                <c:pt idx="121">
                  <c:v>2924.7703880465911</c:v>
                </c:pt>
                <c:pt idx="122">
                  <c:v>2924.4178575645865</c:v>
                </c:pt>
                <c:pt idx="123">
                  <c:v>2924.0693986412266</c:v>
                </c:pt>
                <c:pt idx="124">
                  <c:v>2923.7249051432864</c:v>
                </c:pt>
                <c:pt idx="125">
                  <c:v>2923.3842765193094</c:v>
                </c:pt>
                <c:pt idx="126">
                  <c:v>2923.0474173874381</c:v>
                </c:pt>
                <c:pt idx="127">
                  <c:v>2922.7142371617783</c:v>
                </c:pt>
                <c:pt idx="128">
                  <c:v>2922.3846497129662</c:v>
                </c:pt>
                <c:pt idx="129">
                  <c:v>2922.0585730591652</c:v>
                </c:pt>
                <c:pt idx="130">
                  <c:v>2921.735929084211</c:v>
                </c:pt>
                <c:pt idx="131">
                  <c:v>2921.4166432800312</c:v>
                </c:pt>
                <c:pt idx="132">
                  <c:v>2921.1006445108205</c:v>
                </c:pt>
                <c:pt idx="133">
                  <c:v>2920.7878647967555</c:v>
                </c:pt>
                <c:pt idx="134">
                  <c:v>2920.4782391152999</c:v>
                </c:pt>
                <c:pt idx="135">
                  <c:v>2920.1717052183712</c:v>
                </c:pt>
                <c:pt idx="136">
                  <c:v>2919.8682034638455</c:v>
                </c:pt>
                <c:pt idx="137">
                  <c:v>2919.5676766600395</c:v>
                </c:pt>
                <c:pt idx="138">
                  <c:v>2919.2700699219681</c:v>
                </c:pt>
                <c:pt idx="139">
                  <c:v>2918.975330538296</c:v>
                </c:pt>
                <c:pt idx="140">
                  <c:v>2918.6834078480265</c:v>
                </c:pt>
                <c:pt idx="141">
                  <c:v>2918.394253126065</c:v>
                </c:pt>
                <c:pt idx="142">
                  <c:v>2918.107819476887</c:v>
                </c:pt>
                <c:pt idx="143">
                  <c:v>2917.8240617356137</c:v>
                </c:pt>
                <c:pt idx="144">
                  <c:v>2917.5429363758763</c:v>
                </c:pt>
                <c:pt idx="145">
                  <c:v>2917.2644014239036</c:v>
                </c:pt>
                <c:pt idx="146">
                  <c:v>2916.9884163783222</c:v>
                </c:pt>
                <c:pt idx="147">
                  <c:v>2916.7149421352142</c:v>
                </c:pt>
                <c:pt idx="148">
                  <c:v>2916.4439409180131</c:v>
                </c:pt>
              </c:numCache>
            </c:numRef>
          </c:yVal>
          <c:smooth val="1"/>
          <c:extLst>
            <c:ext xmlns:c16="http://schemas.microsoft.com/office/drawing/2014/chart" uri="{C3380CC4-5D6E-409C-BE32-E72D297353CC}">
              <c16:uniqueId val="{00000000-3B58-488B-BD6B-B07E28876376}"/>
            </c:ext>
          </c:extLst>
        </c:ser>
        <c:ser>
          <c:idx val="1"/>
          <c:order val="1"/>
          <c:tx>
            <c:v>z-t</c:v>
          </c:tx>
          <c:spPr>
            <a:ln>
              <a:solidFill>
                <a:srgbClr val="FF0000"/>
              </a:solidFill>
            </a:ln>
          </c:spPr>
          <c:marker>
            <c:symbol val="square"/>
            <c:size val="7"/>
            <c:spPr>
              <a:solidFill>
                <a:srgbClr val="FF0000"/>
              </a:solidFill>
              <a:ln>
                <a:solidFill>
                  <a:srgbClr val="FF0000"/>
                </a:solidFill>
              </a:ln>
            </c:spPr>
          </c:marker>
          <c:xVal>
            <c:numRef>
              <c:f>Calculation!$AJ$61:$AJ$209</c:f>
              <c:numCache>
                <c:formatCode>0.000_ </c:formatCode>
                <c:ptCount val="149"/>
                <c:pt idx="0">
                  <c:v>0.57605153194244052</c:v>
                </c:pt>
                <c:pt idx="1">
                  <c:v>0.61688184106775523</c:v>
                </c:pt>
                <c:pt idx="2">
                  <c:v>0.65828786267202455</c:v>
                </c:pt>
                <c:pt idx="3">
                  <c:v>0.70028227273740262</c:v>
                </c:pt>
                <c:pt idx="4">
                  <c:v>0.74287818498383407</c:v>
                </c:pt>
                <c:pt idx="5">
                  <c:v>0.78608960544675199</c:v>
                </c:pt>
                <c:pt idx="6">
                  <c:v>0.82993151136510412</c:v>
                </c:pt>
                <c:pt idx="7">
                  <c:v>0.87441993774164373</c:v>
                </c:pt>
                <c:pt idx="8">
                  <c:v>0.9195720725717631</c:v>
                </c:pt>
                <c:pt idx="9">
                  <c:v>0.96540636191778362</c:v>
                </c:pt>
                <c:pt idx="10">
                  <c:v>1.0119426261949589</c:v>
                </c:pt>
                <c:pt idx="11">
                  <c:v>1.0592021892611063</c:v>
                </c:pt>
                <c:pt idx="12">
                  <c:v>1.1072080221717184</c:v>
                </c:pt>
                <c:pt idx="13">
                  <c:v>1.1559849037866177</c:v>
                </c:pt>
                <c:pt idx="14">
                  <c:v>1.2055596008054019</c:v>
                </c:pt>
                <c:pt idx="15">
                  <c:v>1.2559610702830919</c:v>
                </c:pt>
                <c:pt idx="16">
                  <c:v>1.3072206882550683</c:v>
                </c:pt>
                <c:pt idx="17">
                  <c:v>1.3593725088076727</c:v>
                </c:pt>
                <c:pt idx="18">
                  <c:v>1.4124535588019114</c:v>
                </c:pt>
                <c:pt idx="19">
                  <c:v>1.4665041745365388</c:v>
                </c:pt>
                <c:pt idx="20">
                  <c:v>1.5215683879814426</c:v>
                </c:pt>
                <c:pt idx="21">
                  <c:v>1.5637207417065382</c:v>
                </c:pt>
                <c:pt idx="22">
                  <c:v>1.6064993628824424</c:v>
                </c:pt>
                <c:pt idx="23">
                  <c:v>1.64992744911384</c:v>
                </c:pt>
                <c:pt idx="24">
                  <c:v>1.6940308755778015</c:v>
                </c:pt>
                <c:pt idx="25">
                  <c:v>1.7388375130405429</c:v>
                </c:pt>
                <c:pt idx="26">
                  <c:v>1.7843774355679687</c:v>
                </c:pt>
                <c:pt idx="27">
                  <c:v>1.830683155947451</c:v>
                </c:pt>
                <c:pt idx="28">
                  <c:v>1.8777898942822648</c:v>
                </c:pt>
                <c:pt idx="29">
                  <c:v>1.9257358856565048</c:v>
                </c:pt>
                <c:pt idx="30">
                  <c:v>1.9745627340452567</c:v>
                </c:pt>
                <c:pt idx="31">
                  <c:v>2.0243158212503349</c:v>
                </c:pt>
                <c:pt idx="32">
                  <c:v>2.0750447816759747</c:v>
                </c:pt>
                <c:pt idx="33">
                  <c:v>2.1268040563552364</c:v>
                </c:pt>
                <c:pt idx="34">
                  <c:v>2.1796535429795902</c:v>
                </c:pt>
                <c:pt idx="35">
                  <c:v>2.2336593630223112</c:v>
                </c:pt>
                <c:pt idx="36">
                  <c:v>2.288894772731334</c:v>
                </c:pt>
                <c:pt idx="37">
                  <c:v>2.3267208861983746</c:v>
                </c:pt>
                <c:pt idx="38">
                  <c:v>2.3651759415120561</c:v>
                </c:pt>
                <c:pt idx="39">
                  <c:v>2.4042823804117619</c:v>
                </c:pt>
                <c:pt idx="40">
                  <c:v>2.4440722269429962</c:v>
                </c:pt>
                <c:pt idx="41">
                  <c:v>2.4845802168877582</c:v>
                </c:pt>
                <c:pt idx="42">
                  <c:v>2.52584413873122</c:v>
                </c:pt>
                <c:pt idx="43">
                  <c:v>2.567905214940581</c:v>
                </c:pt>
                <c:pt idx="44">
                  <c:v>2.6108085465286592</c:v>
                </c:pt>
                <c:pt idx="45">
                  <c:v>2.6546036341559867</c:v>
                </c:pt>
                <c:pt idx="46">
                  <c:v>2.6993449924618798</c:v>
                </c:pt>
                <c:pt idx="47">
                  <c:v>2.745092878780695</c:v>
                </c:pt>
                <c:pt idx="48">
                  <c:v>2.7919141632998001</c:v>
                </c:pt>
                <c:pt idx="49">
                  <c:v>2.8398833755946904</c:v>
                </c:pt>
                <c:pt idx="50">
                  <c:v>2.8890839731192823</c:v>
                </c:pt>
                <c:pt idx="51">
                  <c:v>2.9396098917857647</c:v>
                </c:pt>
                <c:pt idx="52">
                  <c:v>2.9915674589487788</c:v>
                </c:pt>
                <c:pt idx="53">
                  <c:v>3.045077777502637</c:v>
                </c:pt>
                <c:pt idx="54">
                  <c:v>3.1002797304018372</c:v>
                </c:pt>
                <c:pt idx="55">
                  <c:v>3.1573338140147231</c:v>
                </c:pt>
                <c:pt idx="56">
                  <c:v>3.216427096453315</c:v>
                </c:pt>
                <c:pt idx="57">
                  <c:v>3.2777797301381821</c:v>
                </c:pt>
                <c:pt idx="58">
                  <c:v>3.3101250586667543</c:v>
                </c:pt>
                <c:pt idx="59">
                  <c:v>3.3432522066866159</c:v>
                </c:pt>
                <c:pt idx="60">
                  <c:v>3.3771411945715997</c:v>
                </c:pt>
                <c:pt idx="61">
                  <c:v>3.4118442571905585</c:v>
                </c:pt>
                <c:pt idx="62">
                  <c:v>3.4474193902227279</c:v>
                </c:pt>
                <c:pt idx="63">
                  <c:v>3.4839317108700985</c:v>
                </c:pt>
                <c:pt idx="64">
                  <c:v>3.5214547327298766</c:v>
                </c:pt>
                <c:pt idx="65">
                  <c:v>3.5600719507953222</c:v>
                </c:pt>
                <c:pt idx="66">
                  <c:v>3.5998788307568037</c:v>
                </c:pt>
                <c:pt idx="67">
                  <c:v>3.6409853355911372</c:v>
                </c:pt>
                <c:pt idx="68">
                  <c:v>3.6835191771566591</c:v>
                </c:pt>
                <c:pt idx="69">
                  <c:v>3.7276300628968553</c:v>
                </c:pt>
                <c:pt idx="70">
                  <c:v>3.773495334690208</c:v>
                </c:pt>
                <c:pt idx="71">
                  <c:v>3.8213275976741961</c:v>
                </c:pt>
                <c:pt idx="72">
                  <c:v>3.8713852640868698</c:v>
                </c:pt>
                <c:pt idx="73">
                  <c:v>3.9239874888274624</c:v>
                </c:pt>
                <c:pt idx="74">
                  <c:v>3.979535940592553</c:v>
                </c:pt>
                <c:pt idx="75">
                  <c:v>4.0385476271185006</c:v>
                </c:pt>
                <c:pt idx="76">
                  <c:v>4.1017064296687042</c:v>
                </c:pt>
                <c:pt idx="77">
                  <c:v>4.1699481015559412</c:v>
                </c:pt>
                <c:pt idx="78">
                  <c:v>4.2446093637358988</c:v>
                </c:pt>
                <c:pt idx="79">
                  <c:v>4.3277109745819171</c:v>
                </c:pt>
                <c:pt idx="80">
                  <c:v>4.3764026291964138</c:v>
                </c:pt>
                <c:pt idx="81">
                  <c:v>4.4306788155028727</c:v>
                </c:pt>
                <c:pt idx="82">
                  <c:v>4.490970356800811</c:v>
                </c:pt>
                <c:pt idx="83">
                  <c:v>4.5596654914458972</c:v>
                </c:pt>
                <c:pt idx="84">
                  <c:v>4.6410408756580548</c:v>
                </c:pt>
                <c:pt idx="85">
                  <c:v>4.744437436891042</c:v>
                </c:pt>
                <c:pt idx="86">
                  <c:v>4.8256756937595036</c:v>
                </c:pt>
                <c:pt idx="87">
                  <c:v>4.9778570910430231</c:v>
                </c:pt>
                <c:pt idx="88">
                  <c:v>5.1794849776945293</c:v>
                </c:pt>
                <c:pt idx="89">
                  <c:v>5.2440559590274267</c:v>
                </c:pt>
                <c:pt idx="90">
                  <c:v>5.2806751079193388</c:v>
                </c:pt>
                <c:pt idx="91">
                  <c:v>5.31221358529901</c:v>
                </c:pt>
                <c:pt idx="92">
                  <c:v>5.4463361463929472</c:v>
                </c:pt>
                <c:pt idx="93">
                  <c:v>5.565372658244705</c:v>
                </c:pt>
                <c:pt idx="94">
                  <c:v>5.6590326907825803</c:v>
                </c:pt>
                <c:pt idx="95">
                  <c:v>5.7381825649097182</c:v>
                </c:pt>
                <c:pt idx="96">
                  <c:v>5.8086618891070145</c:v>
                </c:pt>
                <c:pt idx="97">
                  <c:v>5.8731430003128242</c:v>
                </c:pt>
                <c:pt idx="98">
                  <c:v>5.9330773670024497</c:v>
                </c:pt>
                <c:pt idx="99">
                  <c:v>5.9893797224504972</c:v>
                </c:pt>
                <c:pt idx="100">
                  <c:v>6.0426802925221219</c:v>
                </c:pt>
                <c:pt idx="101">
                  <c:v>6.0934385040272243</c:v>
                </c:pt>
                <c:pt idx="102">
                  <c:v>6.1420028821940287</c:v>
                </c:pt>
                <c:pt idx="103">
                  <c:v>6.1886459131550806</c:v>
                </c:pt>
                <c:pt idx="104">
                  <c:v>6.233585768914959</c:v>
                </c:pt>
                <c:pt idx="105">
                  <c:v>6.2770005521331687</c:v>
                </c:pt>
                <c:pt idx="106">
                  <c:v>6.319038017678813</c:v>
                </c:pt>
                <c:pt idx="107">
                  <c:v>6.3598224269240271</c:v>
                </c:pt>
                <c:pt idx="108">
                  <c:v>6.399792324475829</c:v>
                </c:pt>
                <c:pt idx="109">
                  <c:v>6.4389951507540948</c:v>
                </c:pt>
                <c:pt idx="110">
                  <c:v>6.4774631201049786</c:v>
                </c:pt>
                <c:pt idx="111">
                  <c:v>6.5152256719711721</c:v>
                </c:pt>
                <c:pt idx="112">
                  <c:v>6.5523101013373859</c:v>
                </c:pt>
                <c:pt idx="113">
                  <c:v>6.5887417840580556</c:v>
                </c:pt>
                <c:pt idx="114">
                  <c:v>6.6245443637222117</c:v>
                </c:pt>
                <c:pt idx="115">
                  <c:v>6.6597399153255648</c:v>
                </c:pt>
                <c:pt idx="116">
                  <c:v>6.6943490894376332</c:v>
                </c:pt>
                <c:pt idx="117">
                  <c:v>6.7283912396541528</c:v>
                </c:pt>
                <c:pt idx="118">
                  <c:v>6.7618845356565336</c:v>
                </c:pt>
                <c:pt idx="119">
                  <c:v>6.7948460638265944</c:v>
                </c:pt>
                <c:pt idx="120">
                  <c:v>6.8272919170593305</c:v>
                </c:pt>
                <c:pt idx="121">
                  <c:v>6.8592372751651745</c:v>
                </c:pt>
                <c:pt idx="122">
                  <c:v>6.890696477045462</c:v>
                </c:pt>
                <c:pt idx="123">
                  <c:v>6.9216830856519351</c:v>
                </c:pt>
                <c:pt idx="124">
                  <c:v>6.9522099465972538</c:v>
                </c:pt>
                <c:pt idx="125">
                  <c:v>6.9822892411622863</c:v>
                </c:pt>
                <c:pt idx="126">
                  <c:v>7.0119325343443677</c:v>
                </c:pt>
                <c:pt idx="127">
                  <c:v>7.0411508185045761</c:v>
                </c:pt>
                <c:pt idx="128">
                  <c:v>7.0699545530991834</c:v>
                </c:pt>
                <c:pt idx="129">
                  <c:v>7.0983537009181115</c:v>
                </c:pt>
                <c:pt idx="130">
                  <c:v>7.1263577612002571</c:v>
                </c:pt>
                <c:pt idx="131">
                  <c:v>7.1539757999498415</c:v>
                </c:pt>
                <c:pt idx="132">
                  <c:v>7.1812164777389347</c:v>
                </c:pt>
                <c:pt idx="133">
                  <c:v>7.2080880752472929</c:v>
                </c:pt>
                <c:pt idx="134">
                  <c:v>7.2345985167616069</c:v>
                </c:pt>
                <c:pt idx="135">
                  <c:v>7.2607553918307852</c:v>
                </c:pt>
                <c:pt idx="136">
                  <c:v>7.2865659752517287</c:v>
                </c:pt>
                <c:pt idx="137">
                  <c:v>7.3120372455409841</c:v>
                </c:pt>
                <c:pt idx="138">
                  <c:v>7.3371759020306966</c:v>
                </c:pt>
                <c:pt idx="139">
                  <c:v>7.3619883807125044</c:v>
                </c:pt>
                <c:pt idx="140">
                  <c:v>7.3864808689401373</c:v>
                </c:pt>
                <c:pt idx="141">
                  <c:v>7.4106593190899899</c:v>
                </c:pt>
                <c:pt idx="142">
                  <c:v>7.4345294612688546</c:v>
                </c:pt>
                <c:pt idx="143">
                  <c:v>7.4580968151491298</c:v>
                </c:pt>
                <c:pt idx="144">
                  <c:v>7.4813667010038829</c:v>
                </c:pt>
                <c:pt idx="145">
                  <c:v>7.5043442500071622</c:v>
                </c:pt>
                <c:pt idx="146">
                  <c:v>7.5270344138586642</c:v>
                </c:pt>
                <c:pt idx="147">
                  <c:v>7.5494419737863616</c:v>
                </c:pt>
                <c:pt idx="148">
                  <c:v>7.5715715489756876</c:v>
                </c:pt>
              </c:numCache>
            </c:numRef>
          </c:xVal>
          <c:yVal>
            <c:numRef>
              <c:f>Calculation!$C$61:$C$209</c:f>
              <c:numCache>
                <c:formatCode>0.000_ </c:formatCode>
                <c:ptCount val="149"/>
                <c:pt idx="0">
                  <c:v>2952.52</c:v>
                </c:pt>
                <c:pt idx="1">
                  <c:v>2948.8197705049538</c:v>
                </c:pt>
                <c:pt idx="2">
                  <c:v>2948.5520297441426</c:v>
                </c:pt>
                <c:pt idx="3">
                  <c:v>2948.2788665724611</c:v>
                </c:pt>
                <c:pt idx="4">
                  <c:v>2948.0001954485283</c:v>
                </c:pt>
                <c:pt idx="5">
                  <c:v>2947.7159267050265</c:v>
                </c:pt>
                <c:pt idx="6">
                  <c:v>2947.4259634916571</c:v>
                </c:pt>
                <c:pt idx="7">
                  <c:v>2947.1302011723019</c:v>
                </c:pt>
                <c:pt idx="8">
                  <c:v>2946.8285266615358</c:v>
                </c:pt>
                <c:pt idx="9">
                  <c:v>2946.5208176927963</c:v>
                </c:pt>
                <c:pt idx="10">
                  <c:v>2946.2069420091339</c:v>
                </c:pt>
                <c:pt idx="11">
                  <c:v>2945.8867564659918</c:v>
                </c:pt>
                <c:pt idx="12">
                  <c:v>2945.5601060337108</c:v>
                </c:pt>
                <c:pt idx="13">
                  <c:v>2945.226822685353</c:v>
                </c:pt>
                <c:pt idx="14">
                  <c:v>2944.8867241529201</c:v>
                </c:pt>
                <c:pt idx="15">
                  <c:v>2944.5396125320053</c:v>
                </c:pt>
                <c:pt idx="16">
                  <c:v>2944.1852727112296</c:v>
                </c:pt>
                <c:pt idx="17">
                  <c:v>2943.8234705983368</c:v>
                </c:pt>
                <c:pt idx="18">
                  <c:v>2943.4539511093299</c:v>
                </c:pt>
                <c:pt idx="19">
                  <c:v>2943.0764358802649</c:v>
                </c:pt>
                <c:pt idx="20">
                  <c:v>2942.6906206529607</c:v>
                </c:pt>
                <c:pt idx="21">
                  <c:v>2942.2961722754471</c:v>
                </c:pt>
                <c:pt idx="22">
                  <c:v>2941.9933651412957</c:v>
                </c:pt>
                <c:pt idx="23">
                  <c:v>2941.6852729848792</c:v>
                </c:pt>
                <c:pt idx="24">
                  <c:v>2941.3717187373982</c:v>
                </c:pt>
                <c:pt idx="25">
                  <c:v>2941.0525049812791</c:v>
                </c:pt>
                <c:pt idx="26">
                  <c:v>2940.7274187434687</c:v>
                </c:pt>
                <c:pt idx="27">
                  <c:v>2940.3962298835168</c:v>
                </c:pt>
                <c:pt idx="28">
                  <c:v>2940.0586892663896</c:v>
                </c:pt>
                <c:pt idx="29">
                  <c:v>2939.7145266780103</c:v>
                </c:pt>
                <c:pt idx="30">
                  <c:v>2939.3634484378254</c:v>
                </c:pt>
                <c:pt idx="31">
                  <c:v>2939.0051346528053</c:v>
                </c:pt>
                <c:pt idx="32">
                  <c:v>2938.6392360448585</c:v>
                </c:pt>
                <c:pt idx="33">
                  <c:v>2938.2653702678745</c:v>
                </c:pt>
                <c:pt idx="34">
                  <c:v>2937.883117610515</c:v>
                </c:pt>
                <c:pt idx="35">
                  <c:v>2937.4920159549984</c:v>
                </c:pt>
                <c:pt idx="36">
                  <c:v>2937.0915548285234</c:v>
                </c:pt>
                <c:pt idx="37">
                  <c:v>2936.6811683399778</c:v>
                </c:pt>
                <c:pt idx="38">
                  <c:v>2936.3997187586874</c:v>
                </c:pt>
                <c:pt idx="39">
                  <c:v>2936.1132215613761</c:v>
                </c:pt>
                <c:pt idx="40">
                  <c:v>2935.8215011497159</c:v>
                </c:pt>
                <c:pt idx="41">
                  <c:v>2935.5243098540682</c:v>
                </c:pt>
                <c:pt idx="42">
                  <c:v>2935.2213789684738</c:v>
                </c:pt>
                <c:pt idx="43">
                  <c:v>2934.9124161136106</c:v>
                </c:pt>
                <c:pt idx="44">
                  <c:v>2934.5971022842023</c:v>
                </c:pt>
                <c:pt idx="45">
                  <c:v>2934.2750884066954</c:v>
                </c:pt>
                <c:pt idx="46">
                  <c:v>2933.9459913046712</c:v>
                </c:pt>
                <c:pt idx="47">
                  <c:v>2933.6093889428957</c:v>
                </c:pt>
                <c:pt idx="48">
                  <c:v>2933.2648147863802</c:v>
                </c:pt>
                <c:pt idx="49">
                  <c:v>2932.9117510651963</c:v>
                </c:pt>
                <c:pt idx="50">
                  <c:v>2932.5496206748812</c:v>
                </c:pt>
                <c:pt idx="51">
                  <c:v>2932.1777773599752</c:v>
                </c:pt>
                <c:pt idx="52">
                  <c:v>2931.7954937157087</c:v>
                </c:pt>
                <c:pt idx="53">
                  <c:v>2931.401946386844</c:v>
                </c:pt>
                <c:pt idx="54">
                  <c:v>2930.9961976231807</c:v>
                </c:pt>
                <c:pt idx="55">
                  <c:v>2930.5771720374059</c:v>
                </c:pt>
                <c:pt idx="56">
                  <c:v>2930.1436269541355</c:v>
                </c:pt>
                <c:pt idx="57">
                  <c:v>2929.6941140609201</c:v>
                </c:pt>
                <c:pt idx="58">
                  <c:v>2929.2269290431514</c:v>
                </c:pt>
                <c:pt idx="59">
                  <c:v>2928.9804672123719</c:v>
                </c:pt>
                <c:pt idx="60">
                  <c:v>2928.7279164995325</c:v>
                </c:pt>
                <c:pt idx="61">
                  <c:v>2928.4694237362455</c:v>
                </c:pt>
                <c:pt idx="62">
                  <c:v>2928.2045849205556</c:v>
                </c:pt>
                <c:pt idx="63">
                  <c:v>2927.9329514890201</c:v>
                </c:pt>
                <c:pt idx="64">
                  <c:v>2927.6540198374009</c:v>
                </c:pt>
                <c:pt idx="65">
                  <c:v>2927.3672214720673</c:v>
                </c:pt>
                <c:pt idx="66">
                  <c:v>2927.0719107664445</c:v>
                </c:pt>
                <c:pt idx="67">
                  <c:v>2926.7673495951885</c:v>
                </c:pt>
                <c:pt idx="68">
                  <c:v>2926.4526878192232</c:v>
                </c:pt>
                <c:pt idx="69">
                  <c:v>2926.1269381722373</c:v>
                </c:pt>
                <c:pt idx="70">
                  <c:v>2925.7889434631825</c:v>
                </c:pt>
                <c:pt idx="71">
                  <c:v>2925.4373330293474</c:v>
                </c:pt>
                <c:pt idx="72">
                  <c:v>2925.0704638244633</c:v>
                </c:pt>
                <c:pt idx="73">
                  <c:v>2924.6863390002341</c:v>
                </c:pt>
                <c:pt idx="74">
                  <c:v>2924.2824925810401</c:v>
                </c:pt>
                <c:pt idx="75">
                  <c:v>2923.8558213655733</c:v>
                </c:pt>
                <c:pt idx="76">
                  <c:v>2923.4023314897959</c:v>
                </c:pt>
                <c:pt idx="77">
                  <c:v>2922.9167405577141</c:v>
                </c:pt>
                <c:pt idx="78">
                  <c:v>2922.391821443885</c:v>
                </c:pt>
                <c:pt idx="79">
                  <c:v>2921.8172513089207</c:v>
                </c:pt>
                <c:pt idx="80">
                  <c:v>2921.1774264536261</c:v>
                </c:pt>
                <c:pt idx="81">
                  <c:v>2920.8024225740637</c:v>
                </c:pt>
                <c:pt idx="82">
                  <c:v>2920.3843079213425</c:v>
                </c:pt>
                <c:pt idx="83">
                  <c:v>2919.9197423599162</c:v>
                </c:pt>
                <c:pt idx="84">
                  <c:v>2919.3902973050626</c:v>
                </c:pt>
                <c:pt idx="85">
                  <c:v>2918.7629731789843</c:v>
                </c:pt>
                <c:pt idx="86">
                  <c:v>2917.9656970062156</c:v>
                </c:pt>
                <c:pt idx="87">
                  <c:v>2917.3391832061739</c:v>
                </c:pt>
                <c:pt idx="88">
                  <c:v>2916.1654028469202</c:v>
                </c:pt>
                <c:pt idx="89">
                  <c:v>2914.6100425078666</c:v>
                </c:pt>
                <c:pt idx="90">
                  <c:v>2914.1119604992646</c:v>
                </c:pt>
                <c:pt idx="91">
                  <c:v>2913.8295176019947</c:v>
                </c:pt>
                <c:pt idx="92">
                  <c:v>2913.586284862778</c:v>
                </c:pt>
                <c:pt idx="93">
                  <c:v>2912.5522542690619</c:v>
                </c:pt>
                <c:pt idx="94">
                  <c:v>2911.6349260404199</c:v>
                </c:pt>
                <c:pt idx="95">
                  <c:v>2910.9134681865262</c:v>
                </c:pt>
                <c:pt idx="96">
                  <c:v>2910.3040462840549</c:v>
                </c:pt>
                <c:pt idx="97">
                  <c:v>2909.7616211599643</c:v>
                </c:pt>
                <c:pt idx="98">
                  <c:v>2909.2655775319436</c:v>
                </c:pt>
                <c:pt idx="99">
                  <c:v>2908.8047147544921</c:v>
                </c:pt>
                <c:pt idx="100">
                  <c:v>2908.3719721310013</c:v>
                </c:pt>
                <c:pt idx="101">
                  <c:v>2907.9624839220241</c:v>
                </c:pt>
                <c:pt idx="102">
                  <c:v>2907.5727023263812</c:v>
                </c:pt>
                <c:pt idx="103">
                  <c:v>2907.1999354211539</c:v>
                </c:pt>
                <c:pt idx="104">
                  <c:v>2906.8420781899581</c:v>
                </c:pt>
                <c:pt idx="105">
                  <c:v>2906.4974448905991</c:v>
                </c:pt>
                <c:pt idx="106">
                  <c:v>2906.1646591291092</c:v>
                </c:pt>
                <c:pt idx="107">
                  <c:v>2905.8425788318336</c:v>
                </c:pt>
                <c:pt idx="108">
                  <c:v>2905.530243341213</c:v>
                </c:pt>
                <c:pt idx="109">
                  <c:v>2905.2242875311631</c:v>
                </c:pt>
                <c:pt idx="110">
                  <c:v>2904.9243432856429</c:v>
                </c:pt>
                <c:pt idx="111">
                  <c:v>2904.6301594043093</c:v>
                </c:pt>
                <c:pt idx="112">
                  <c:v>2904.3415062120671</c:v>
                </c:pt>
                <c:pt idx="113">
                  <c:v>2904.0581707050555</c:v>
                </c:pt>
                <c:pt idx="114">
                  <c:v>2903.779954801405</c:v>
                </c:pt>
                <c:pt idx="115">
                  <c:v>2903.5066738893584</c:v>
                </c:pt>
                <c:pt idx="116">
                  <c:v>2903.2381555554684</c:v>
                </c:pt>
                <c:pt idx="117">
                  <c:v>2902.9742384642768</c:v>
                </c:pt>
                <c:pt idx="118">
                  <c:v>2902.714771367815</c:v>
                </c:pt>
                <c:pt idx="119">
                  <c:v>2902.4596122268999</c:v>
                </c:pt>
                <c:pt idx="120">
                  <c:v>2902.2086274290969</c:v>
                </c:pt>
                <c:pt idx="121">
                  <c:v>2901.9616910905957</c:v>
                </c:pt>
                <c:pt idx="122">
                  <c:v>2901.7186844311914</c:v>
                </c:pt>
                <c:pt idx="123">
                  <c:v>2901.4794952131806</c:v>
                </c:pt>
                <c:pt idx="124">
                  <c:v>2901.2440172363217</c:v>
                </c:pt>
                <c:pt idx="125">
                  <c:v>2901.0121498821268</c:v>
                </c:pt>
                <c:pt idx="126">
                  <c:v>2900.7837977016907</c:v>
                </c:pt>
                <c:pt idx="127">
                  <c:v>2900.5588700420567</c:v>
                </c:pt>
                <c:pt idx="128">
                  <c:v>2900.3372807067817</c:v>
                </c:pt>
                <c:pt idx="129">
                  <c:v>2900.1189476469344</c:v>
                </c:pt>
                <c:pt idx="130">
                  <c:v>2899.9037926792412</c:v>
                </c:pt>
                <c:pt idx="131">
                  <c:v>2899.6917412285043</c:v>
                </c:pt>
                <c:pt idx="132">
                  <c:v>2899.4827220917768</c:v>
                </c:pt>
                <c:pt idx="133">
                  <c:v>2899.2766672220787</c:v>
                </c:pt>
                <c:pt idx="134">
                  <c:v>2899.0735115297002</c:v>
                </c:pt>
                <c:pt idx="135">
                  <c:v>2898.8731926993714</c:v>
                </c:pt>
                <c:pt idx="136">
                  <c:v>2898.6756510217633</c:v>
                </c:pt>
                <c:pt idx="137">
                  <c:v>2898.4808292379735</c:v>
                </c:pt>
                <c:pt idx="138">
                  <c:v>2898.2886723957808</c:v>
                </c:pt>
                <c:pt idx="139">
                  <c:v>2898.0991277165986</c:v>
                </c:pt>
                <c:pt idx="140">
                  <c:v>2897.9121444721623</c:v>
                </c:pt>
                <c:pt idx="141">
                  <c:v>2897.7276738700943</c:v>
                </c:pt>
                <c:pt idx="142">
                  <c:v>2897.5456689475709</c:v>
                </c:pt>
                <c:pt idx="143">
                  <c:v>2897.3660844723981</c:v>
                </c:pt>
                <c:pt idx="144">
                  <c:v>2897.188876850877</c:v>
                </c:pt>
                <c:pt idx="145">
                  <c:v>2897.0140040418887</c:v>
                </c:pt>
                <c:pt idx="146">
                  <c:v>2896.8414254766972</c:v>
                </c:pt>
                <c:pt idx="147">
                  <c:v>2896.6711019840054</c:v>
                </c:pt>
                <c:pt idx="148">
                  <c:v>2896.5029957198526</c:v>
                </c:pt>
              </c:numCache>
            </c:numRef>
          </c:yVal>
          <c:smooth val="1"/>
          <c:extLst>
            <c:ext xmlns:c16="http://schemas.microsoft.com/office/drawing/2014/chart" uri="{C3380CC4-5D6E-409C-BE32-E72D297353CC}">
              <c16:uniqueId val="{00000001-3B58-488B-BD6B-B07E28876376}"/>
            </c:ext>
          </c:extLst>
        </c:ser>
        <c:dLbls>
          <c:showLegendKey val="0"/>
          <c:showVal val="0"/>
          <c:showCatName val="0"/>
          <c:showSerName val="0"/>
          <c:showPercent val="0"/>
          <c:showBubbleSize val="0"/>
        </c:dLbls>
        <c:axId val="169856000"/>
        <c:axId val="172037248"/>
      </c:scatterChart>
      <c:valAx>
        <c:axId val="169856000"/>
        <c:scaling>
          <c:orientation val="minMax"/>
          <c:min val="0"/>
        </c:scaling>
        <c:delete val="0"/>
        <c:axPos val="b"/>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172037248"/>
        <c:crosses val="autoZero"/>
        <c:crossBetween val="midCat"/>
      </c:valAx>
      <c:valAx>
        <c:axId val="172037248"/>
        <c:scaling>
          <c:orientation val="minMax"/>
        </c:scaling>
        <c:delete val="0"/>
        <c:axPos val="l"/>
        <c:majorGridlines/>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169856000"/>
        <c:crosses val="autoZero"/>
        <c:crossBetween val="midCat"/>
      </c:valAx>
    </c:plotArea>
    <c:legend>
      <c:legendPos val="r"/>
      <c:layout>
        <c:manualLayout>
          <c:xMode val="edge"/>
          <c:yMode val="edge"/>
          <c:x val="0.65289874092085309"/>
          <c:y val="8.4950793355978743E-2"/>
          <c:w val="0.30558160206698182"/>
          <c:h val="0.22194961792137621"/>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5074478253338608"/>
          <c:y val="7.6141621627011324E-2"/>
          <c:w val="0.80188032361094252"/>
          <c:h val="0.77877704961690664"/>
        </c:manualLayout>
      </c:layout>
      <c:scatterChart>
        <c:scatterStyle val="smoothMarker"/>
        <c:varyColors val="0"/>
        <c:ser>
          <c:idx val="0"/>
          <c:order val="0"/>
          <c:spPr>
            <a:ln>
              <a:solidFill>
                <a:srgbClr val="0070C0"/>
              </a:solidFill>
            </a:ln>
          </c:spPr>
          <c:marker>
            <c:symbol val="none"/>
          </c:marker>
          <c:xVal>
            <c:numRef>
              <c:f>Calculation!$AJ$61:$AJ$473</c:f>
              <c:numCache>
                <c:formatCode>0.000_ </c:formatCode>
                <c:ptCount val="413"/>
                <c:pt idx="0">
                  <c:v>0.57605153194244052</c:v>
                </c:pt>
                <c:pt idx="1">
                  <c:v>0.61688184106775523</c:v>
                </c:pt>
                <c:pt idx="2">
                  <c:v>0.65828786267202455</c:v>
                </c:pt>
                <c:pt idx="3">
                  <c:v>0.70028227273740262</c:v>
                </c:pt>
                <c:pt idx="4">
                  <c:v>0.74287818498383407</c:v>
                </c:pt>
                <c:pt idx="5">
                  <c:v>0.78608960544675199</c:v>
                </c:pt>
                <c:pt idx="6">
                  <c:v>0.82993151136510412</c:v>
                </c:pt>
                <c:pt idx="7">
                  <c:v>0.87441993774164373</c:v>
                </c:pt>
                <c:pt idx="8">
                  <c:v>0.9195720725717631</c:v>
                </c:pt>
                <c:pt idx="9">
                  <c:v>0.96540636191778362</c:v>
                </c:pt>
                <c:pt idx="10">
                  <c:v>1.0119426261949589</c:v>
                </c:pt>
                <c:pt idx="11">
                  <c:v>1.0592021892611063</c:v>
                </c:pt>
                <c:pt idx="12">
                  <c:v>1.1072080221717184</c:v>
                </c:pt>
                <c:pt idx="13">
                  <c:v>1.1559849037866177</c:v>
                </c:pt>
                <c:pt idx="14">
                  <c:v>1.2055596008054019</c:v>
                </c:pt>
                <c:pt idx="15">
                  <c:v>1.2559610702830919</c:v>
                </c:pt>
                <c:pt idx="16">
                  <c:v>1.3072206882550683</c:v>
                </c:pt>
                <c:pt idx="17">
                  <c:v>1.3593725088076727</c:v>
                </c:pt>
                <c:pt idx="18">
                  <c:v>1.4124535588019114</c:v>
                </c:pt>
                <c:pt idx="19">
                  <c:v>1.4665041745365388</c:v>
                </c:pt>
                <c:pt idx="20">
                  <c:v>1.5215683879814426</c:v>
                </c:pt>
                <c:pt idx="21">
                  <c:v>1.5637207417065382</c:v>
                </c:pt>
                <c:pt idx="22">
                  <c:v>1.6064993628824424</c:v>
                </c:pt>
                <c:pt idx="23">
                  <c:v>1.64992744911384</c:v>
                </c:pt>
                <c:pt idx="24">
                  <c:v>1.6940308755778015</c:v>
                </c:pt>
                <c:pt idx="25">
                  <c:v>1.7388375130405429</c:v>
                </c:pt>
                <c:pt idx="26">
                  <c:v>1.7843774355679687</c:v>
                </c:pt>
                <c:pt idx="27">
                  <c:v>1.830683155947451</c:v>
                </c:pt>
                <c:pt idx="28">
                  <c:v>1.8777898942822648</c:v>
                </c:pt>
                <c:pt idx="29">
                  <c:v>1.9257358856565048</c:v>
                </c:pt>
                <c:pt idx="30">
                  <c:v>1.9745627340452567</c:v>
                </c:pt>
                <c:pt idx="31">
                  <c:v>2.0243158212503349</c:v>
                </c:pt>
                <c:pt idx="32">
                  <c:v>2.0750447816759747</c:v>
                </c:pt>
                <c:pt idx="33">
                  <c:v>2.1268040563552364</c:v>
                </c:pt>
                <c:pt idx="34">
                  <c:v>2.1796535429795902</c:v>
                </c:pt>
                <c:pt idx="35">
                  <c:v>2.2336593630223112</c:v>
                </c:pt>
                <c:pt idx="36">
                  <c:v>2.288894772731334</c:v>
                </c:pt>
                <c:pt idx="37">
                  <c:v>2.3267208861983746</c:v>
                </c:pt>
                <c:pt idx="38">
                  <c:v>2.3651759415120561</c:v>
                </c:pt>
                <c:pt idx="39">
                  <c:v>2.4042823804117619</c:v>
                </c:pt>
                <c:pt idx="40">
                  <c:v>2.4440722269429962</c:v>
                </c:pt>
                <c:pt idx="41">
                  <c:v>2.4845802168877582</c:v>
                </c:pt>
                <c:pt idx="42">
                  <c:v>2.52584413873122</c:v>
                </c:pt>
                <c:pt idx="43">
                  <c:v>2.567905214940581</c:v>
                </c:pt>
                <c:pt idx="44">
                  <c:v>2.6108085465286592</c:v>
                </c:pt>
                <c:pt idx="45">
                  <c:v>2.6546036341559867</c:v>
                </c:pt>
                <c:pt idx="46">
                  <c:v>2.6993449924618798</c:v>
                </c:pt>
                <c:pt idx="47">
                  <c:v>2.745092878780695</c:v>
                </c:pt>
                <c:pt idx="48">
                  <c:v>2.7919141632998001</c:v>
                </c:pt>
                <c:pt idx="49">
                  <c:v>2.8398833755946904</c:v>
                </c:pt>
                <c:pt idx="50">
                  <c:v>2.8890839731192823</c:v>
                </c:pt>
                <c:pt idx="51">
                  <c:v>2.9396098917857647</c:v>
                </c:pt>
                <c:pt idx="52">
                  <c:v>2.9915674589487788</c:v>
                </c:pt>
                <c:pt idx="53">
                  <c:v>3.045077777502637</c:v>
                </c:pt>
                <c:pt idx="54">
                  <c:v>3.1002797304018372</c:v>
                </c:pt>
                <c:pt idx="55">
                  <c:v>3.1573338140147231</c:v>
                </c:pt>
                <c:pt idx="56">
                  <c:v>3.216427096453315</c:v>
                </c:pt>
                <c:pt idx="57">
                  <c:v>3.2777797301381821</c:v>
                </c:pt>
                <c:pt idx="58">
                  <c:v>3.3101250586667543</c:v>
                </c:pt>
                <c:pt idx="59">
                  <c:v>3.3432522066866159</c:v>
                </c:pt>
                <c:pt idx="60">
                  <c:v>3.3771411945715997</c:v>
                </c:pt>
                <c:pt idx="61">
                  <c:v>3.4118442571905585</c:v>
                </c:pt>
                <c:pt idx="62">
                  <c:v>3.4474193902227279</c:v>
                </c:pt>
                <c:pt idx="63">
                  <c:v>3.4839317108700985</c:v>
                </c:pt>
                <c:pt idx="64">
                  <c:v>3.5214547327298766</c:v>
                </c:pt>
                <c:pt idx="65">
                  <c:v>3.5600719507953222</c:v>
                </c:pt>
                <c:pt idx="66">
                  <c:v>3.5998788307568037</c:v>
                </c:pt>
                <c:pt idx="67">
                  <c:v>3.6409853355911372</c:v>
                </c:pt>
                <c:pt idx="68">
                  <c:v>3.6835191771566591</c:v>
                </c:pt>
                <c:pt idx="69">
                  <c:v>3.7276300628968553</c:v>
                </c:pt>
                <c:pt idx="70">
                  <c:v>3.773495334690208</c:v>
                </c:pt>
                <c:pt idx="71">
                  <c:v>3.8213275976741961</c:v>
                </c:pt>
                <c:pt idx="72">
                  <c:v>3.8713852640868698</c:v>
                </c:pt>
                <c:pt idx="73">
                  <c:v>3.9239874888274624</c:v>
                </c:pt>
                <c:pt idx="74">
                  <c:v>3.979535940592553</c:v>
                </c:pt>
                <c:pt idx="75">
                  <c:v>4.0385476271185006</c:v>
                </c:pt>
                <c:pt idx="76">
                  <c:v>4.1017064296687042</c:v>
                </c:pt>
                <c:pt idx="77">
                  <c:v>4.1699481015559412</c:v>
                </c:pt>
                <c:pt idx="78">
                  <c:v>4.2446093637358988</c:v>
                </c:pt>
                <c:pt idx="79">
                  <c:v>4.3277109745819171</c:v>
                </c:pt>
                <c:pt idx="80">
                  <c:v>4.3764026291964138</c:v>
                </c:pt>
                <c:pt idx="81">
                  <c:v>4.4306788155028727</c:v>
                </c:pt>
                <c:pt idx="82">
                  <c:v>4.490970356800811</c:v>
                </c:pt>
                <c:pt idx="83">
                  <c:v>4.5596654914458972</c:v>
                </c:pt>
                <c:pt idx="84">
                  <c:v>4.6410408756580548</c:v>
                </c:pt>
                <c:pt idx="85">
                  <c:v>4.744437436891042</c:v>
                </c:pt>
                <c:pt idx="86">
                  <c:v>4.8256756937595036</c:v>
                </c:pt>
                <c:pt idx="87">
                  <c:v>4.9778570910430231</c:v>
                </c:pt>
                <c:pt idx="88">
                  <c:v>5.1794849776945293</c:v>
                </c:pt>
                <c:pt idx="89">
                  <c:v>5.2440559590274267</c:v>
                </c:pt>
                <c:pt idx="90">
                  <c:v>5.2806751079193388</c:v>
                </c:pt>
                <c:pt idx="91">
                  <c:v>5.31221358529901</c:v>
                </c:pt>
                <c:pt idx="92">
                  <c:v>5.4463361463929472</c:v>
                </c:pt>
                <c:pt idx="93">
                  <c:v>5.565372658244705</c:v>
                </c:pt>
                <c:pt idx="94">
                  <c:v>5.6590326907825803</c:v>
                </c:pt>
                <c:pt idx="95">
                  <c:v>5.7381825649097182</c:v>
                </c:pt>
                <c:pt idx="96">
                  <c:v>5.8086618891070145</c:v>
                </c:pt>
                <c:pt idx="97">
                  <c:v>5.8731430003128242</c:v>
                </c:pt>
                <c:pt idx="98">
                  <c:v>5.9330773670024497</c:v>
                </c:pt>
                <c:pt idx="99">
                  <c:v>5.9893797224504972</c:v>
                </c:pt>
                <c:pt idx="100">
                  <c:v>6.0426802925221219</c:v>
                </c:pt>
                <c:pt idx="101">
                  <c:v>6.0934385040272243</c:v>
                </c:pt>
                <c:pt idx="102">
                  <c:v>6.1420028821940287</c:v>
                </c:pt>
                <c:pt idx="103">
                  <c:v>6.1886459131550806</c:v>
                </c:pt>
                <c:pt idx="104">
                  <c:v>6.233585768914959</c:v>
                </c:pt>
                <c:pt idx="105">
                  <c:v>6.2770005521331687</c:v>
                </c:pt>
                <c:pt idx="106">
                  <c:v>6.319038017678813</c:v>
                </c:pt>
                <c:pt idx="107">
                  <c:v>6.3598224269240271</c:v>
                </c:pt>
                <c:pt idx="108">
                  <c:v>6.399792324475829</c:v>
                </c:pt>
                <c:pt idx="109">
                  <c:v>6.4389951507540948</c:v>
                </c:pt>
                <c:pt idx="110">
                  <c:v>6.4774631201049786</c:v>
                </c:pt>
                <c:pt idx="111">
                  <c:v>6.5152256719711721</c:v>
                </c:pt>
                <c:pt idx="112">
                  <c:v>6.5523101013373859</c:v>
                </c:pt>
                <c:pt idx="113">
                  <c:v>6.5887417840580556</c:v>
                </c:pt>
                <c:pt idx="114">
                  <c:v>6.6245443637222117</c:v>
                </c:pt>
                <c:pt idx="115">
                  <c:v>6.6597399153255648</c:v>
                </c:pt>
                <c:pt idx="116">
                  <c:v>6.6943490894376332</c:v>
                </c:pt>
                <c:pt idx="117">
                  <c:v>6.7283912396541528</c:v>
                </c:pt>
                <c:pt idx="118">
                  <c:v>6.7618845356565336</c:v>
                </c:pt>
                <c:pt idx="119">
                  <c:v>6.7948460638265944</c:v>
                </c:pt>
                <c:pt idx="120">
                  <c:v>6.8272919170593305</c:v>
                </c:pt>
                <c:pt idx="121">
                  <c:v>6.8592372751651745</c:v>
                </c:pt>
                <c:pt idx="122">
                  <c:v>6.890696477045462</c:v>
                </c:pt>
                <c:pt idx="123">
                  <c:v>6.9216830856519351</c:v>
                </c:pt>
                <c:pt idx="124">
                  <c:v>6.9522099465972538</c:v>
                </c:pt>
                <c:pt idx="125">
                  <c:v>6.9822892411622863</c:v>
                </c:pt>
                <c:pt idx="126">
                  <c:v>7.0119325343443677</c:v>
                </c:pt>
                <c:pt idx="127">
                  <c:v>7.0411508185045761</c:v>
                </c:pt>
                <c:pt idx="128">
                  <c:v>7.0699545530991834</c:v>
                </c:pt>
                <c:pt idx="129">
                  <c:v>7.0983537009181115</c:v>
                </c:pt>
                <c:pt idx="130">
                  <c:v>7.1263577612002571</c:v>
                </c:pt>
                <c:pt idx="131">
                  <c:v>7.1539757999498415</c:v>
                </c:pt>
                <c:pt idx="132">
                  <c:v>7.1812164777389347</c:v>
                </c:pt>
                <c:pt idx="133">
                  <c:v>7.2080880752472929</c:v>
                </c:pt>
                <c:pt idx="134">
                  <c:v>7.2345985167616069</c:v>
                </c:pt>
                <c:pt idx="135">
                  <c:v>7.2607553918307852</c:v>
                </c:pt>
                <c:pt idx="136">
                  <c:v>7.2865659752517287</c:v>
                </c:pt>
                <c:pt idx="137">
                  <c:v>7.3120372455409841</c:v>
                </c:pt>
                <c:pt idx="138">
                  <c:v>7.3371759020306966</c:v>
                </c:pt>
                <c:pt idx="139">
                  <c:v>7.3619883807125044</c:v>
                </c:pt>
                <c:pt idx="140">
                  <c:v>7.3864808689401373</c:v>
                </c:pt>
                <c:pt idx="141">
                  <c:v>7.4106593190899899</c:v>
                </c:pt>
                <c:pt idx="142">
                  <c:v>7.4345294612688546</c:v>
                </c:pt>
                <c:pt idx="143">
                  <c:v>7.4580968151491298</c:v>
                </c:pt>
                <c:pt idx="144">
                  <c:v>7.4813667010038829</c:v>
                </c:pt>
                <c:pt idx="145">
                  <c:v>7.5043442500071622</c:v>
                </c:pt>
                <c:pt idx="146">
                  <c:v>7.5270344138586642</c:v>
                </c:pt>
                <c:pt idx="147">
                  <c:v>7.5494419737863616</c:v>
                </c:pt>
                <c:pt idx="148">
                  <c:v>7.5715715489756876</c:v>
                </c:pt>
                <c:pt idx="149">
                  <c:v>7.5934276044694347</c:v>
                </c:pt>
                <c:pt idx="150">
                  <c:v>7.6150144585785933</c:v>
                </c:pt>
                <c:pt idx="151">
                  <c:v>7.6363362898407381</c:v>
                </c:pt>
                <c:pt idx="152">
                  <c:v>7.6573971435593391</c:v>
                </c:pt>
                <c:pt idx="153">
                  <c:v>7.6782009379546272</c:v>
                </c:pt>
                <c:pt idx="154">
                  <c:v>7.6987514699538249</c:v>
                </c:pt>
                <c:pt idx="155">
                  <c:v>7.7190524206463955</c:v>
                </c:pt>
                <c:pt idx="156">
                  <c:v>7.7391073604277283</c:v>
                </c:pt>
                <c:pt idx="157">
                  <c:v>7.7589197538528438</c:v>
                </c:pt>
                <c:pt idx="158">
                  <c:v>7.7784929642198364</c:v>
                </c:pt>
                <c:pt idx="159">
                  <c:v>7.7978302579012979</c:v>
                </c:pt>
                <c:pt idx="160">
                  <c:v>7.8169348084405437</c:v>
                </c:pt>
                <c:pt idx="161">
                  <c:v>7.8358097004279985</c:v>
                </c:pt>
                <c:pt idx="162">
                  <c:v>7.8544579331721049</c:v>
                </c:pt>
                <c:pt idx="163">
                  <c:v>7.8728824241779174</c:v>
                </c:pt>
                <c:pt idx="164">
                  <c:v>7.8910860124455544</c:v>
                </c:pt>
                <c:pt idx="165">
                  <c:v>7.9090714615998277</c:v>
                </c:pt>
                <c:pt idx="166">
                  <c:v>7.9268414628614874</c:v>
                </c:pt>
                <c:pt idx="167">
                  <c:v>7.9443986378698046</c:v>
                </c:pt>
                <c:pt idx="168">
                  <c:v>7.9617455413654596</c:v>
                </c:pt>
                <c:pt idx="169">
                  <c:v>7.9788846637421527</c:v>
                </c:pt>
                <c:pt idx="170">
                  <c:v>7.9958184334746578</c:v>
                </c:pt>
                <c:pt idx="171">
                  <c:v>8.0125492194305785</c:v>
                </c:pt>
                <c:pt idx="172">
                  <c:v>8.0290793330725823</c:v>
                </c:pt>
                <c:pt idx="173">
                  <c:v>8.0454110305573074</c:v>
                </c:pt>
                <c:pt idx="174">
                  <c:v>8.0615465147368912</c:v>
                </c:pt>
                <c:pt idx="175">
                  <c:v>8.0774879370685273</c:v>
                </c:pt>
                <c:pt idx="176">
                  <c:v>8.0932373994371805</c:v>
                </c:pt>
                <c:pt idx="177">
                  <c:v>8.1087969558962438</c:v>
                </c:pt>
                <c:pt idx="178">
                  <c:v>8.1241686143305696</c:v>
                </c:pt>
                <c:pt idx="179">
                  <c:v>8.1393543380460986</c:v>
                </c:pt>
                <c:pt idx="180">
                  <c:v>8.1543560472899692</c:v>
                </c:pt>
                <c:pt idx="181">
                  <c:v>8.1691756207047863</c:v>
                </c:pt>
                <c:pt idx="182">
                  <c:v>8.1838148967205111</c:v>
                </c:pt>
                <c:pt idx="183">
                  <c:v>8.1982756748871637</c:v>
                </c:pt>
                <c:pt idx="184">
                  <c:v>8.212559717151402</c:v>
                </c:pt>
                <c:pt idx="185">
                  <c:v>8.2266687490798311</c:v>
                </c:pt>
                <c:pt idx="186">
                  <c:v>8.2406044610317011</c:v>
                </c:pt>
                <c:pt idx="187">
                  <c:v>8.2543685092835322</c:v>
                </c:pt>
                <c:pt idx="188">
                  <c:v>8.2679625171080318</c:v>
                </c:pt>
                <c:pt idx="189">
                  <c:v>8.2813880758095415</c:v>
                </c:pt>
                <c:pt idx="190">
                  <c:v>8.2946467457181239</c:v>
                </c:pt>
                <c:pt idx="191">
                  <c:v>8.3077400571442777</c:v>
                </c:pt>
                <c:pt idx="192">
                  <c:v>8.3206695112961455</c:v>
                </c:pt>
                <c:pt idx="193">
                  <c:v>8.3334365811609832</c:v>
                </c:pt>
                <c:pt idx="194">
                  <c:v>8.3460427123525776</c:v>
                </c:pt>
                <c:pt idx="195">
                  <c:v>8.3584893239261753</c:v>
                </c:pt>
                <c:pt idx="196">
                  <c:v>8.3707778091624085</c:v>
                </c:pt>
                <c:pt idx="197">
                  <c:v>8.3829095363216535</c:v>
                </c:pt>
                <c:pt idx="198">
                  <c:v>8.3948858493701284</c:v>
                </c:pt>
                <c:pt idx="199">
                  <c:v>8.4067080686790092</c:v>
                </c:pt>
                <c:pt idx="200">
                  <c:v>8.4183774916977629</c:v>
                </c:pt>
                <c:pt idx="201">
                  <c:v>8.4298953936028251</c:v>
                </c:pt>
                <c:pt idx="202">
                  <c:v>8.4412630279226875</c:v>
                </c:pt>
                <c:pt idx="203">
                  <c:v>8.4524816271404397</c:v>
                </c:pt>
                <c:pt idx="204">
                  <c:v>8.4635524032747043</c:v>
                </c:pt>
                <c:pt idx="205">
                  <c:v>8.4744765484399096</c:v>
                </c:pt>
                <c:pt idx="206">
                  <c:v>8.4852552353867381</c:v>
                </c:pt>
                <c:pt idx="207">
                  <c:v>8.4958896180236163</c:v>
                </c:pt>
                <c:pt idx="208">
                  <c:v>8.5063808319199978</c:v>
                </c:pt>
                <c:pt idx="209">
                  <c:v>8.516729994792211</c:v>
                </c:pt>
                <c:pt idx="210">
                  <c:v>8.5269382069725683</c:v>
                </c:pt>
                <c:pt idx="211">
                  <c:v>8.5370065518624187</c:v>
                </c:pt>
                <c:pt idx="212">
                  <c:v>8.5469360963697874</c:v>
                </c:pt>
                <c:pt idx="213">
                  <c:v>8.556727891332212</c:v>
                </c:pt>
                <c:pt idx="214">
                  <c:v>8.5663829719253588</c:v>
                </c:pt>
                <c:pt idx="215">
                  <c:v>8.5759023580579736</c:v>
                </c:pt>
                <c:pt idx="216">
                  <c:v>8.585287054753703</c:v>
                </c:pt>
                <c:pt idx="217">
                  <c:v>8.594538052520285</c:v>
                </c:pt>
                <c:pt idx="218">
                  <c:v>8.6036563277065845</c:v>
                </c:pt>
                <c:pt idx="219">
                  <c:v>8.6126428428479436</c:v>
                </c:pt>
                <c:pt idx="220">
                  <c:v>8.6214985470002805</c:v>
                </c:pt>
                <c:pt idx="221">
                  <c:v>8.630224376063353</c:v>
                </c:pt>
                <c:pt idx="222">
                  <c:v>8.63882125309358</c:v>
                </c:pt>
                <c:pt idx="223">
                  <c:v>8.647290088606816</c:v>
                </c:pt>
                <c:pt idx="224">
                  <c:v>8.6556317808714294</c:v>
                </c:pt>
                <c:pt idx="225">
                  <c:v>8.6638472161920355</c:v>
                </c:pt>
                <c:pt idx="226">
                  <c:v>8.6719372691842178</c:v>
                </c:pt>
                <c:pt idx="227">
                  <c:v>8.6799028030405534</c:v>
                </c:pt>
                <c:pt idx="228">
                  <c:v>8.6877446697882537</c:v>
                </c:pt>
                <c:pt idx="229">
                  <c:v>8.6954637105386876</c:v>
                </c:pt>
                <c:pt idx="230">
                  <c:v>8.7030607557290924</c:v>
                </c:pt>
                <c:pt idx="231">
                  <c:v>8.7105366253567205</c:v>
                </c:pt>
                <c:pt idx="232">
                  <c:v>8.7178921292056764</c:v>
                </c:pt>
                <c:pt idx="233">
                  <c:v>8.7251280670666969</c:v>
                </c:pt>
                <c:pt idx="234">
                  <c:v>8.732245228950104</c:v>
                </c:pt>
                <c:pt idx="235">
                  <c:v>8.739244395292129</c:v>
                </c:pt>
                <c:pt idx="236">
                  <c:v>8.7461263371548625</c:v>
                </c:pt>
                <c:pt idx="237">
                  <c:v>8.7528918164200071</c:v>
                </c:pt>
                <c:pt idx="238">
                  <c:v>8.7595415859766259</c:v>
                </c:pt>
                <c:pt idx="239">
                  <c:v>8.766076389903084</c:v>
                </c:pt>
                <c:pt idx="240">
                  <c:v>8.7724969636433645</c:v>
                </c:pt>
                <c:pt idx="241">
                  <c:v>8.7788040341779148</c:v>
                </c:pt>
                <c:pt idx="242">
                  <c:v>8.7849983201892066</c:v>
                </c:pt>
                <c:pt idx="243">
                  <c:v>8.7910805322221499</c:v>
                </c:pt>
                <c:pt idx="244">
                  <c:v>8.797051372839519</c:v>
                </c:pt>
                <c:pt idx="245">
                  <c:v>8.8029115367725375</c:v>
                </c:pt>
                <c:pt idx="246">
                  <c:v>8.8086617110667547</c:v>
                </c:pt>
                <c:pt idx="247">
                  <c:v>8.8143025752233406</c:v>
                </c:pt>
                <c:pt idx="248">
                  <c:v>8.8198348013359382</c:v>
                </c:pt>
                <c:pt idx="249">
                  <c:v>8.8252590542231903</c:v>
                </c:pt>
                <c:pt idx="250">
                  <c:v>8.8305759915570494</c:v>
                </c:pt>
                <c:pt idx="251">
                  <c:v>8.8357862639869804</c:v>
                </c:pt>
                <c:pt idx="252">
                  <c:v>8.8408905152601776</c:v>
                </c:pt>
                <c:pt idx="253">
                  <c:v>8.8458893823378801</c:v>
                </c:pt>
                <c:pt idx="254">
                  <c:v>8.8507834955078835</c:v>
                </c:pt>
                <c:pt idx="255">
                  <c:v>8.8555734784933549</c:v>
                </c:pt>
                <c:pt idx="256">
                  <c:v>8.8602599485580207</c:v>
                </c:pt>
                <c:pt idx="257">
                  <c:v>8.8648435166078219</c:v>
                </c:pt>
                <c:pt idx="258">
                  <c:v>8.8693247872891128</c:v>
                </c:pt>
                <c:pt idx="259">
                  <c:v>8.8737043590834812</c:v>
                </c:pt>
                <c:pt idx="260">
                  <c:v>8.8779828243992576</c:v>
                </c:pt>
                <c:pt idx="261">
                  <c:v>8.8821607696597944</c:v>
                </c:pt>
                <c:pt idx="262">
                  <c:v>8.8862387753885574</c:v>
                </c:pt>
                <c:pt idx="263">
                  <c:v>8.8902174162911205</c:v>
                </c:pt>
                <c:pt idx="264">
                  <c:v>8.8940972613340961</c:v>
                </c:pt>
                <c:pt idx="265">
                  <c:v>8.8978788738210728</c:v>
                </c:pt>
                <c:pt idx="266">
                  <c:v>8.9015628114656042</c:v>
                </c:pt>
                <c:pt idx="267">
                  <c:v>8.9051496264613021</c:v>
                </c:pt>
                <c:pt idx="268">
                  <c:v>8.9086398655490786</c:v>
                </c:pt>
                <c:pt idx="269">
                  <c:v>8.9120340700815746</c:v>
                </c:pt>
                <c:pt idx="270">
                  <c:v>8.9153327760848295</c:v>
                </c:pt>
                <c:pt idx="271">
                  <c:v>8.9185365143172071</c:v>
                </c:pt>
                <c:pt idx="272">
                  <c:v>8.921645810325634</c:v>
                </c:pt>
                <c:pt idx="273">
                  <c:v>8.9246611844991666</c:v>
                </c:pt>
                <c:pt idx="274">
                  <c:v>8.9275831521199223</c:v>
                </c:pt>
                <c:pt idx="275">
                  <c:v>8.9304122234114001</c:v>
                </c:pt>
                <c:pt idx="276">
                  <c:v>8.9331489035842111</c:v>
                </c:pt>
                <c:pt idx="277">
                  <c:v>8.9357936928792352</c:v>
                </c:pt>
                <c:pt idx="278">
                  <c:v>8.9383470866082426</c:v>
                </c:pt>
                <c:pt idx="279">
                  <c:v>8.9408095751919632</c:v>
                </c:pt>
                <c:pt idx="280">
                  <c:v>8.9431816441956382</c:v>
                </c:pt>
                <c:pt idx="281">
                  <c:v>8.9454637743620644</c:v>
                </c:pt>
                <c:pt idx="282">
                  <c:v>8.9476564416421169</c:v>
                </c:pt>
                <c:pt idx="283">
                  <c:v>8.9497601172227821</c:v>
                </c:pt>
                <c:pt idx="284">
                  <c:v>8.95177526755268</c:v>
                </c:pt>
                <c:pt idx="285">
                  <c:v>8.9537023543650864</c:v>
                </c:pt>
                <c:pt idx="286">
                  <c:v>8.9555418346984421</c:v>
                </c:pt>
                <c:pt idx="287">
                  <c:v>8.9572941609143495</c:v>
                </c:pt>
                <c:pt idx="288">
                  <c:v>8.958959780713041</c:v>
                </c:pt>
                <c:pt idx="289">
                  <c:v>8.9605391371463092</c:v>
                </c:pt>
                <c:pt idx="290">
                  <c:v>8.9620326686278773</c:v>
                </c:pt>
                <c:pt idx="291">
                  <c:v>8.9634408089411988</c:v>
                </c:pt>
                <c:pt idx="292">
                  <c:v>8.9647639872446483</c:v>
                </c:pt>
                <c:pt idx="293">
                  <c:v>8.9660026280740972</c:v>
                </c:pt>
                <c:pt idx="294">
                  <c:v>8.9671571513428283</c:v>
                </c:pt>
                <c:pt idx="295">
                  <c:v>8.9682279723387666</c:v>
                </c:pt>
                <c:pt idx="296">
                  <c:v>8.9692155017189794</c:v>
                </c:pt>
                <c:pt idx="297">
                  <c:v>8.9701201455014115</c:v>
                </c:pt>
                <c:pt idx="298">
                  <c:v>8.9709423050538213</c:v>
                </c:pt>
                <c:pt idx="299">
                  <c:v>8.9716823770798442</c:v>
                </c:pt>
                <c:pt idx="300">
                  <c:v>8.9723407536021504</c:v>
                </c:pt>
                <c:pt idx="301">
                  <c:v>8.9729178219426409</c:v>
                </c:pt>
                <c:pt idx="302">
                  <c:v>8.9734139646996045</c:v>
                </c:pt>
                <c:pt idx="303">
                  <c:v>8.9738295597217821</c:v>
                </c:pt>
                <c:pt idx="304">
                  <c:v>8.9741649800792711</c:v>
                </c:pt>
                <c:pt idx="305">
                  <c:v>8.9744205940311748</c:v>
                </c:pt>
                <c:pt idx="306">
                  <c:v>8.9745967649899363</c:v>
                </c:pt>
                <c:pt idx="307">
                  <c:v>8.9746938514822556</c:v>
                </c:pt>
                <c:pt idx="308">
                  <c:v>8.9747122071065011</c:v>
                </c:pt>
                <c:pt idx="309">
                  <c:v>8.9747307903997662</c:v>
                </c:pt>
                <c:pt idx="310">
                  <c:v>8.9747496062876539</c:v>
                </c:pt>
                <c:pt idx="311">
                  <c:v>8.9747686598558829</c:v>
                </c:pt>
                <c:pt idx="312">
                  <c:v>8.9747879563573552</c:v>
                </c:pt>
                <c:pt idx="313">
                  <c:v>8.9748075012196296</c:v>
                </c:pt>
                <c:pt idx="314">
                  <c:v>8.9748273000528087</c:v>
                </c:pt>
                <c:pt idx="315">
                  <c:v>8.9748473586578914</c:v>
                </c:pt>
                <c:pt idx="316">
                  <c:v>8.9748676830356011</c:v>
                </c:pt>
                <c:pt idx="317">
                  <c:v>8.974888279395735</c:v>
                </c:pt>
                <c:pt idx="318">
                  <c:v>8.974909154167074</c:v>
                </c:pt>
                <c:pt idx="319">
                  <c:v>8.9749303140078851</c:v>
                </c:pt>
                <c:pt idx="320">
                  <c:v>8.9749517658170674</c:v>
                </c:pt>
                <c:pt idx="321">
                  <c:v>8.9749735167459814</c:v>
                </c:pt>
                <c:pt idx="322">
                  <c:v>8.9749955742110252</c:v>
                </c:pt>
                <c:pt idx="323">
                  <c:v>8.9750179459070019</c:v>
                </c:pt>
                <c:pt idx="324">
                  <c:v>8.9750406398213443</c:v>
                </c:pt>
                <c:pt idx="325">
                  <c:v>8.9750636642492676</c:v>
                </c:pt>
                <c:pt idx="326">
                  <c:v>8.9750870278099146</c:v>
                </c:pt>
                <c:pt idx="327">
                  <c:v>8.9751107394635845</c:v>
                </c:pt>
                <c:pt idx="328">
                  <c:v>8.9751348085301217</c:v>
                </c:pt>
                <c:pt idx="329">
                  <c:v>8.9751592447085713</c:v>
                </c:pt>
                <c:pt idx="330">
                  <c:v>8.9751840580981934</c:v>
                </c:pt>
                <c:pt idx="331">
                  <c:v>8.9752092592209696</c:v>
                </c:pt>
                <c:pt idx="332">
                  <c:v>8.9752348590457096</c:v>
                </c:pt>
                <c:pt idx="333">
                  <c:v>8.9752608690139173</c:v>
                </c:pt>
                <c:pt idx="334">
                  <c:v>8.9752873010675529</c:v>
                </c:pt>
                <c:pt idx="335">
                  <c:v>8.9753141676788779</c:v>
                </c:pt>
                <c:pt idx="336">
                  <c:v>8.9753414818825679</c:v>
                </c:pt>
                <c:pt idx="337">
                  <c:v>8.975369257310291</c:v>
                </c:pt>
                <c:pt idx="338">
                  <c:v>8.9753975082280011</c:v>
                </c:pt>
                <c:pt idx="339">
                  <c:v>8.9754262495762021</c:v>
                </c:pt>
                <c:pt idx="340">
                  <c:v>8.9754554970134564</c:v>
                </c:pt>
                <c:pt idx="341">
                  <c:v>8.9754852669634815</c:v>
                </c:pt>
                <c:pt idx="342">
                  <c:v>8.9755155766661723</c:v>
                </c:pt>
                <c:pt idx="343">
                  <c:v>8.97554644423297</c:v>
                </c:pt>
                <c:pt idx="344">
                  <c:v>8.9755778887070079</c:v>
                </c:pt>
                <c:pt idx="345">
                  <c:v>8.9756099301285612</c:v>
                </c:pt>
                <c:pt idx="346">
                  <c:v>8.9756425896063519</c:v>
                </c:pt>
                <c:pt idx="347">
                  <c:v>8.9756758893953599</c:v>
                </c:pt>
                <c:pt idx="348">
                  <c:v>8.9757098529818684</c:v>
                </c:pt>
                <c:pt idx="349">
                  <c:v>8.9757445051765572</c:v>
                </c:pt>
                <c:pt idx="350">
                  <c:v>8.9757798722165845</c:v>
                </c:pt>
                <c:pt idx="351">
                  <c:v>8.9758159818777159</c:v>
                </c:pt>
                <c:pt idx="352">
                  <c:v>8.9758528635977122</c:v>
                </c:pt>
                <c:pt idx="353">
                  <c:v>8.975890548612357</c:v>
                </c:pt>
                <c:pt idx="354">
                  <c:v>8.9759290701057193</c:v>
                </c:pt>
                <c:pt idx="355">
                  <c:v>8.9759684633764749</c:v>
                </c:pt>
                <c:pt idx="356">
                  <c:v>8.9760087660223817</c:v>
                </c:pt>
                <c:pt idx="357">
                  <c:v>8.976050018145358</c:v>
                </c:pt>
                <c:pt idx="358">
                  <c:v>8.9760922625799697</c:v>
                </c:pt>
                <c:pt idx="359">
                  <c:v>8.9761355451486331</c:v>
                </c:pt>
                <c:pt idx="360">
                  <c:v>8.9761799149473411</c:v>
                </c:pt>
                <c:pt idx="361">
                  <c:v>8.976225424666433</c:v>
                </c:pt>
                <c:pt idx="362">
                  <c:v>8.9762721309516742</c:v>
                </c:pt>
                <c:pt idx="363">
                  <c:v>8.9763200948118911</c:v>
                </c:pt>
                <c:pt idx="364">
                  <c:v>8.9763693820805592</c:v>
                </c:pt>
                <c:pt idx="365">
                  <c:v>8.9764200639401448</c:v>
                </c:pt>
                <c:pt idx="366">
                  <c:v>8.9764722175197171</c:v>
                </c:pt>
                <c:pt idx="367">
                  <c:v>8.9765259265784927</c:v>
                </c:pt>
                <c:pt idx="368">
                  <c:v>8.9765812822905566</c:v>
                </c:pt>
                <c:pt idx="369">
                  <c:v>8.9766383841493003</c:v>
                </c:pt>
                <c:pt idx="370">
                  <c:v>8.9766973410141766</c:v>
                </c:pt>
                <c:pt idx="371">
                  <c:v>8.9767582723275225</c:v>
                </c:pt>
                <c:pt idx="372">
                  <c:v>8.976821309535719</c:v>
                </c:pt>
                <c:pt idx="373">
                  <c:v>8.9768865977573054</c:v>
                </c:pt>
                <c:pt idx="374">
                  <c:v>8.9769542977513943</c:v>
                </c:pt>
                <c:pt idx="375">
                  <c:v>8.9770245882536965</c:v>
                </c:pt>
                <c:pt idx="376">
                  <c:v>8.9770976687657189</c:v>
                </c:pt>
                <c:pt idx="377">
                  <c:v>8.9771737629069257</c:v>
                </c:pt>
                <c:pt idx="378">
                  <c:v>8.9772531224719252</c:v>
                </c:pt>
                <c:pt idx="379">
                  <c:v>8.9773360323784477</c:v>
                </c:pt>
                <c:pt idx="380">
                  <c:v>8.9774228167516092</c:v>
                </c:pt>
                <c:pt idx="381">
                  <c:v>8.9775138464726485</c:v>
                </c:pt>
                <c:pt idx="382">
                  <c:v>8.9776095486365648</c:v>
                </c:pt>
                <c:pt idx="383">
                  <c:v>8.9777104185287584</c:v>
                </c:pt>
                <c:pt idx="384">
                  <c:v>8.9778170349710962</c:v>
                </c:pt>
                <c:pt idx="385">
                  <c:v>8.9779300802427677</c:v>
                </c:pt>
                <c:pt idx="386">
                  <c:v>8.9780503663162321</c:v>
                </c:pt>
                <c:pt idx="387">
                  <c:v>8.978178869973215</c:v>
                </c:pt>
                <c:pt idx="388">
                  <c:v>8.9783167806694184</c:v>
                </c:pt>
                <c:pt idx="389">
                  <c:v>8.9784655671368263</c:v>
                </c:pt>
                <c:pt idx="390">
                  <c:v>8.9786270722736159</c:v>
                </c:pt>
                <c:pt idx="391">
                  <c:v>8.9788036520773371</c:v>
                </c:pt>
                <c:pt idx="392">
                  <c:v>8.9789983856630062</c:v>
                </c:pt>
                <c:pt idx="393">
                  <c:v>8.9792154049859416</c:v>
                </c:pt>
                <c:pt idx="394">
                  <c:v>8.9794604366776838</c:v>
                </c:pt>
                <c:pt idx="395">
                  <c:v>8.9797417439182574</c:v>
                </c:pt>
                <c:pt idx="396">
                  <c:v>8.9800718841589742</c:v>
                </c:pt>
                <c:pt idx="397">
                  <c:v>8.9804713084213379</c:v>
                </c:pt>
                <c:pt idx="398">
                  <c:v>8.9809767312502586</c:v>
                </c:pt>
                <c:pt idx="399">
                  <c:v>8.9816645961749728</c:v>
                </c:pt>
                <c:pt idx="400">
                  <c:v>8.9827407405484099</c:v>
                </c:pt>
                <c:pt idx="401">
                  <c:v>8.9852105412653405</c:v>
                </c:pt>
                <c:pt idx="402">
                  <c:v>8.9851348546177014</c:v>
                </c:pt>
                <c:pt idx="403">
                  <c:v>8.9851631413065753</c:v>
                </c:pt>
                <c:pt idx="404">
                  <c:v>8.9862270599301013</c:v>
                </c:pt>
                <c:pt idx="405">
                  <c:v>8.9886334159471311</c:v>
                </c:pt>
                <c:pt idx="406">
                  <c:v>8.9885629092700405</c:v>
                </c:pt>
                <c:pt idx="407">
                  <c:v>8.9885920198704525</c:v>
                </c:pt>
                <c:pt idx="408">
                  <c:v>8.9896439811278821</c:v>
                </c:pt>
                <c:pt idx="409">
                  <c:v>8.9919900392720287</c:v>
                </c:pt>
                <c:pt idx="410">
                  <c:v>8.9919240498317787</c:v>
                </c:pt>
                <c:pt idx="411">
                  <c:v>8.9919541416692788</c:v>
                </c:pt>
                <c:pt idx="412">
                  <c:v>8.9942412641673464</c:v>
                </c:pt>
              </c:numCache>
            </c:numRef>
          </c:xVal>
          <c:yVal>
            <c:numRef>
              <c:f>Calculation!$G$61:$G$473</c:f>
              <c:numCache>
                <c:formatCode>0.000_ </c:formatCode>
                <c:ptCount val="413"/>
                <c:pt idx="0">
                  <c:v>568.67224106090259</c:v>
                </c:pt>
                <c:pt idx="1">
                  <c:v>889.69489129327656</c:v>
                </c:pt>
                <c:pt idx="2">
                  <c:v>1259.0777256996578</c:v>
                </c:pt>
                <c:pt idx="3">
                  <c:v>1359.7445421585153</c:v>
                </c:pt>
                <c:pt idx="4">
                  <c:v>1467.2194379540483</c:v>
                </c:pt>
                <c:pt idx="5">
                  <c:v>1581.8839220126381</c:v>
                </c:pt>
                <c:pt idx="6">
                  <c:v>1704.1368493910029</c:v>
                </c:pt>
                <c:pt idx="7">
                  <c:v>1834.3952487552165</c:v>
                </c:pt>
                <c:pt idx="8">
                  <c:v>1973.0950965357147</c:v>
                </c:pt>
                <c:pt idx="9">
                  <c:v>2120.6921426869562</c:v>
                </c:pt>
                <c:pt idx="10">
                  <c:v>2277.6627942286318</c:v>
                </c:pt>
                <c:pt idx="11">
                  <c:v>2444.5050636703954</c:v>
                </c:pt>
                <c:pt idx="12">
                  <c:v>2621.7395905046874</c:v>
                </c:pt>
                <c:pt idx="13">
                  <c:v>2809.9107452307794</c:v>
                </c:pt>
                <c:pt idx="14">
                  <c:v>3009.5878268930214</c:v>
                </c:pt>
                <c:pt idx="15">
                  <c:v>3221.3663669285038</c:v>
                </c:pt>
                <c:pt idx="16">
                  <c:v>3445.8695542938785</c:v>
                </c:pt>
                <c:pt idx="17">
                  <c:v>3683.749799458813</c:v>
                </c:pt>
                <c:pt idx="18">
                  <c:v>3935.6904580246478</c:v>
                </c:pt>
                <c:pt idx="19">
                  <c:v>4202.4077385971868</c:v>
                </c:pt>
                <c:pt idx="20">
                  <c:v>4484.6528242738168</c:v>
                </c:pt>
                <c:pt idx="21">
                  <c:v>4738.3128658570731</c:v>
                </c:pt>
                <c:pt idx="22">
                  <c:v>4988.3515891020306</c:v>
                </c:pt>
                <c:pt idx="23">
                  <c:v>5233.2328880960031</c:v>
                </c:pt>
                <c:pt idx="24">
                  <c:v>5488.5478852084425</c:v>
                </c:pt>
                <c:pt idx="25">
                  <c:v>5754.6954243756727</c:v>
                </c:pt>
                <c:pt idx="26">
                  <c:v>6032.0915763950725</c:v>
                </c:pt>
                <c:pt idx="27">
                  <c:v>6321.1701491878321</c:v>
                </c:pt>
                <c:pt idx="28">
                  <c:v>6622.3839388996557</c:v>
                </c:pt>
                <c:pt idx="29">
                  <c:v>6936.2061319842987</c:v>
                </c:pt>
                <c:pt idx="30">
                  <c:v>7263.1318836131932</c:v>
                </c:pt>
                <c:pt idx="31">
                  <c:v>7603.6801024341767</c:v>
                </c:pt>
                <c:pt idx="32">
                  <c:v>7958.3954780550894</c:v>
                </c:pt>
                <c:pt idx="33">
                  <c:v>8327.8507956244666</c:v>
                </c:pt>
                <c:pt idx="34">
                  <c:v>8712.6495919762474</c:v>
                </c:pt>
                <c:pt idx="35">
                  <c:v>9113.4292206837781</c:v>
                </c:pt>
                <c:pt idx="36">
                  <c:v>9530.8644099407811</c:v>
                </c:pt>
                <c:pt idx="37">
                  <c:v>9884.0840769422412</c:v>
                </c:pt>
                <c:pt idx="38">
                  <c:v>10216.497360805653</c:v>
                </c:pt>
                <c:pt idx="39">
                  <c:v>10525.682193874785</c:v>
                </c:pt>
                <c:pt idx="40">
                  <c:v>10843.540488466318</c:v>
                </c:pt>
                <c:pt idx="41">
                  <c:v>11170.334598889913</c:v>
                </c:pt>
                <c:pt idx="42">
                  <c:v>11506.348926862871</c:v>
                </c:pt>
                <c:pt idx="43">
                  <c:v>11851.883362102826</c:v>
                </c:pt>
                <c:pt idx="44">
                  <c:v>12207.254904773519</c:v>
                </c:pt>
                <c:pt idx="45">
                  <c:v>12572.799521068364</c:v>
                </c:pt>
                <c:pt idx="46">
                  <c:v>12948.874295195934</c:v>
                </c:pt>
                <c:pt idx="47">
                  <c:v>13335.859939218743</c:v>
                </c:pt>
                <c:pt idx="48">
                  <c:v>13734.163738032124</c:v>
                </c:pt>
                <c:pt idx="49">
                  <c:v>14144.223027505743</c:v>
                </c:pt>
                <c:pt idx="50">
                  <c:v>14566.509331241456</c:v>
                </c:pt>
                <c:pt idx="51">
                  <c:v>15001.533318161228</c:v>
                </c:pt>
                <c:pt idx="52">
                  <c:v>15449.850792949126</c:v>
                </c:pt>
                <c:pt idx="53">
                  <c:v>15912.069999771886</c:v>
                </c:pt>
                <c:pt idx="54">
                  <c:v>16388.860615012236</c:v>
                </c:pt>
                <c:pt idx="55">
                  <c:v>16880.964939576847</c:v>
                </c:pt>
                <c:pt idx="56">
                  <c:v>17389.211995499121</c:v>
                </c:pt>
                <c:pt idx="57">
                  <c:v>17914.535516347722</c:v>
                </c:pt>
                <c:pt idx="58">
                  <c:v>18322.135633108781</c:v>
                </c:pt>
                <c:pt idx="59">
                  <c:v>18672.739674346456</c:v>
                </c:pt>
                <c:pt idx="60">
                  <c:v>18962.324233916312</c:v>
                </c:pt>
                <c:pt idx="61">
                  <c:v>19257.540568969809</c:v>
                </c:pt>
                <c:pt idx="62">
                  <c:v>19558.516375246545</c:v>
                </c:pt>
                <c:pt idx="63">
                  <c:v>19865.505401106067</c:v>
                </c:pt>
                <c:pt idx="64">
                  <c:v>20178.787311887845</c:v>
                </c:pt>
                <c:pt idx="65">
                  <c:v>20498.672642883052</c:v>
                </c:pt>
                <c:pt idx="66">
                  <c:v>20825.508280480273</c:v>
                </c:pt>
                <c:pt idx="67">
                  <c:v>21159.684286908458</c:v>
                </c:pt>
                <c:pt idx="68">
                  <c:v>21501.642491520546</c:v>
                </c:pt>
                <c:pt idx="69">
                  <c:v>21851.887443696713</c:v>
                </c:pt>
                <c:pt idx="70">
                  <c:v>22211.000574914367</c:v>
                </c:pt>
                <c:pt idx="71">
                  <c:v>22579.658802204416</c:v>
                </c:pt>
                <c:pt idx="72">
                  <c:v>22958.659406270206</c:v>
                </c:pt>
                <c:pt idx="73">
                  <c:v>23348.953983989955</c:v>
                </c:pt>
                <c:pt idx="74">
                  <c:v>23751.695880417326</c:v>
                </c:pt>
                <c:pt idx="75">
                  <c:v>24168.308274054161</c:v>
                </c:pt>
                <c:pt idx="76">
                  <c:v>24600.585076795367</c:v>
                </c:pt>
                <c:pt idx="77">
                  <c:v>25050.846269478428</c:v>
                </c:pt>
                <c:pt idx="78">
                  <c:v>25522.188377269795</c:v>
                </c:pt>
                <c:pt idx="79">
                  <c:v>26018.912311452779</c:v>
                </c:pt>
                <c:pt idx="80">
                  <c:v>26454.372152264823</c:v>
                </c:pt>
                <c:pt idx="81">
                  <c:v>26832.241982115331</c:v>
                </c:pt>
                <c:pt idx="82">
                  <c:v>27146.747166125129</c:v>
                </c:pt>
                <c:pt idx="83">
                  <c:v>27483.536206107758</c:v>
                </c:pt>
                <c:pt idx="84">
                  <c:v>27847.727624245905</c:v>
                </c:pt>
                <c:pt idx="85">
                  <c:v>28251.288455719976</c:v>
                </c:pt>
                <c:pt idx="86">
                  <c:v>28668.543977401612</c:v>
                </c:pt>
                <c:pt idx="87">
                  <c:v>29078.727054979037</c:v>
                </c:pt>
                <c:pt idx="88">
                  <c:v>29567.761698497168</c:v>
                </c:pt>
                <c:pt idx="89">
                  <c:v>30163.597313364422</c:v>
                </c:pt>
                <c:pt idx="90">
                  <c:v>30586.371973947313</c:v>
                </c:pt>
                <c:pt idx="91">
                  <c:v>30703.503034172831</c:v>
                </c:pt>
                <c:pt idx="92">
                  <c:v>30601.724713197185</c:v>
                </c:pt>
                <c:pt idx="93">
                  <c:v>30641.997117704021</c:v>
                </c:pt>
                <c:pt idx="94">
                  <c:v>30803.329485683847</c:v>
                </c:pt>
                <c:pt idx="95">
                  <c:v>30890.704707968816</c:v>
                </c:pt>
                <c:pt idx="96">
                  <c:v>30907.518821112488</c:v>
                </c:pt>
                <c:pt idx="97">
                  <c:v>30883.202601466855</c:v>
                </c:pt>
                <c:pt idx="98">
                  <c:v>30832.710707700688</c:v>
                </c:pt>
                <c:pt idx="99">
                  <c:v>30763.385700891511</c:v>
                </c:pt>
                <c:pt idx="100">
                  <c:v>30679.504077423207</c:v>
                </c:pt>
                <c:pt idx="101">
                  <c:v>30583.893725926773</c:v>
                </c:pt>
                <c:pt idx="102">
                  <c:v>30478.571428865351</c:v>
                </c:pt>
                <c:pt idx="103">
                  <c:v>30365.047984123783</c:v>
                </c:pt>
                <c:pt idx="104">
                  <c:v>30244.49594257231</c:v>
                </c:pt>
                <c:pt idx="105">
                  <c:v>30117.85038009084</c:v>
                </c:pt>
                <c:pt idx="106">
                  <c:v>29985.873301633408</c:v>
                </c:pt>
                <c:pt idx="107">
                  <c:v>29849.196771215291</c:v>
                </c:pt>
                <c:pt idx="108">
                  <c:v>29675.746788342723</c:v>
                </c:pt>
                <c:pt idx="109">
                  <c:v>29468.439914680854</c:v>
                </c:pt>
                <c:pt idx="110">
                  <c:v>29262.082902633851</c:v>
                </c:pt>
                <c:pt idx="111">
                  <c:v>29056.673736220073</c:v>
                </c:pt>
                <c:pt idx="112">
                  <c:v>28852.210398343799</c:v>
                </c:pt>
                <c:pt idx="113">
                  <c:v>28648.690870799161</c:v>
                </c:pt>
                <c:pt idx="114">
                  <c:v>28446.113134267329</c:v>
                </c:pt>
                <c:pt idx="115">
                  <c:v>28244.475168315788</c:v>
                </c:pt>
                <c:pt idx="116">
                  <c:v>28043.774951400457</c:v>
                </c:pt>
                <c:pt idx="117">
                  <c:v>27844.010460861206</c:v>
                </c:pt>
                <c:pt idx="118">
                  <c:v>27645.179672925442</c:v>
                </c:pt>
                <c:pt idx="119">
                  <c:v>27447.280562705233</c:v>
                </c:pt>
                <c:pt idx="120">
                  <c:v>27250.311104198292</c:v>
                </c:pt>
                <c:pt idx="121">
                  <c:v>27054.269270286262</c:v>
                </c:pt>
                <c:pt idx="122">
                  <c:v>26859.153032734557</c:v>
                </c:pt>
                <c:pt idx="123">
                  <c:v>26664.960362193451</c:v>
                </c:pt>
                <c:pt idx="124">
                  <c:v>26471.689228196046</c:v>
                </c:pt>
                <c:pt idx="125">
                  <c:v>26279.337599157483</c:v>
                </c:pt>
                <c:pt idx="126">
                  <c:v>26087.90344237586</c:v>
                </c:pt>
                <c:pt idx="127">
                  <c:v>25897.384724030471</c:v>
                </c:pt>
                <c:pt idx="128">
                  <c:v>25707.779409184088</c:v>
                </c:pt>
                <c:pt idx="129">
                  <c:v>25519.085461780596</c:v>
                </c:pt>
                <c:pt idx="130">
                  <c:v>25331.300844642486</c:v>
                </c:pt>
                <c:pt idx="131">
                  <c:v>25144.423519473283</c:v>
                </c:pt>
                <c:pt idx="132">
                  <c:v>24958.451446857249</c:v>
                </c:pt>
                <c:pt idx="133">
                  <c:v>24773.382586257238</c:v>
                </c:pt>
                <c:pt idx="134">
                  <c:v>24589.214896016878</c:v>
                </c:pt>
                <c:pt idx="135">
                  <c:v>24405.946333355492</c:v>
                </c:pt>
                <c:pt idx="136">
                  <c:v>24223.574854373335</c:v>
                </c:pt>
                <c:pt idx="137">
                  <c:v>24042.098414046275</c:v>
                </c:pt>
                <c:pt idx="138">
                  <c:v>23861.514966228431</c:v>
                </c:pt>
                <c:pt idx="139">
                  <c:v>23681.822463651002</c:v>
                </c:pt>
                <c:pt idx="140">
                  <c:v>23503.01885792179</c:v>
                </c:pt>
                <c:pt idx="141">
                  <c:v>23325.102099523887</c:v>
                </c:pt>
                <c:pt idx="142">
                  <c:v>23148.070137816852</c:v>
                </c:pt>
                <c:pt idx="143">
                  <c:v>22971.92092103462</c:v>
                </c:pt>
                <c:pt idx="144">
                  <c:v>22796.652396285237</c:v>
                </c:pt>
                <c:pt idx="145">
                  <c:v>22622.262509553111</c:v>
                </c:pt>
                <c:pt idx="146">
                  <c:v>22448.749205694996</c:v>
                </c:pt>
                <c:pt idx="147">
                  <c:v>22276.110428441752</c:v>
                </c:pt>
                <c:pt idx="148">
                  <c:v>22104.344120396283</c:v>
                </c:pt>
                <c:pt idx="149">
                  <c:v>21933.44822303547</c:v>
                </c:pt>
                <c:pt idx="150">
                  <c:v>21763.420676707257</c:v>
                </c:pt>
                <c:pt idx="151">
                  <c:v>21594.259420631799</c:v>
                </c:pt>
                <c:pt idx="152">
                  <c:v>21425.96239290111</c:v>
                </c:pt>
                <c:pt idx="153">
                  <c:v>21258.527530476771</c:v>
                </c:pt>
                <c:pt idx="154">
                  <c:v>21091.952769191998</c:v>
                </c:pt>
                <c:pt idx="155">
                  <c:v>20926.23604374806</c:v>
                </c:pt>
                <c:pt idx="156">
                  <c:v>20761.375287718369</c:v>
                </c:pt>
                <c:pt idx="157">
                  <c:v>20597.368433544045</c:v>
                </c:pt>
                <c:pt idx="158">
                  <c:v>20434.213412534438</c:v>
                </c:pt>
                <c:pt idx="159">
                  <c:v>20271.908154868168</c:v>
                </c:pt>
                <c:pt idx="160">
                  <c:v>20110.450589591535</c:v>
                </c:pt>
                <c:pt idx="161">
                  <c:v>19949.838644617743</c:v>
                </c:pt>
                <c:pt idx="162">
                  <c:v>19790.070246727671</c:v>
                </c:pt>
                <c:pt idx="163">
                  <c:v>19631.143321567932</c:v>
                </c:pt>
                <c:pt idx="164">
                  <c:v>19473.055793651183</c:v>
                </c:pt>
                <c:pt idx="165">
                  <c:v>19315.805586356339</c:v>
                </c:pt>
                <c:pt idx="166">
                  <c:v>19159.390621926719</c:v>
                </c:pt>
                <c:pt idx="167">
                  <c:v>19003.808821471532</c:v>
                </c:pt>
                <c:pt idx="168">
                  <c:v>18849.058104963548</c:v>
                </c:pt>
                <c:pt idx="169">
                  <c:v>18695.136391239019</c:v>
                </c:pt>
                <c:pt idx="170">
                  <c:v>18542.041597998774</c:v>
                </c:pt>
                <c:pt idx="171">
                  <c:v>18389.771641806467</c:v>
                </c:pt>
                <c:pt idx="172">
                  <c:v>18238.324438086267</c:v>
                </c:pt>
                <c:pt idx="173">
                  <c:v>18087.697901127791</c:v>
                </c:pt>
                <c:pt idx="174">
                  <c:v>17937.889944079619</c:v>
                </c:pt>
                <c:pt idx="175">
                  <c:v>17788.898478953888</c:v>
                </c:pt>
                <c:pt idx="176">
                  <c:v>17640.72141662164</c:v>
                </c:pt>
                <c:pt idx="177">
                  <c:v>17493.356666814976</c:v>
                </c:pt>
                <c:pt idx="178">
                  <c:v>17346.802138126062</c:v>
                </c:pt>
                <c:pt idx="179">
                  <c:v>17201.055738005802</c:v>
                </c:pt>
                <c:pt idx="180">
                  <c:v>17056.115372764783</c:v>
                </c:pt>
                <c:pt idx="181">
                  <c:v>16911.978947572799</c:v>
                </c:pt>
                <c:pt idx="182">
                  <c:v>16768.644366456927</c:v>
                </c:pt>
                <c:pt idx="183">
                  <c:v>16626.109532301805</c:v>
                </c:pt>
                <c:pt idx="184">
                  <c:v>16484.372346850465</c:v>
                </c:pt>
                <c:pt idx="185">
                  <c:v>16343.430710701807</c:v>
                </c:pt>
                <c:pt idx="186">
                  <c:v>16203.282523310714</c:v>
                </c:pt>
                <c:pt idx="187">
                  <c:v>16063.925682989708</c:v>
                </c:pt>
                <c:pt idx="188">
                  <c:v>15925.358086904966</c:v>
                </c:pt>
                <c:pt idx="189">
                  <c:v>15787.577631078617</c:v>
                </c:pt>
                <c:pt idx="190">
                  <c:v>15650.58221038756</c:v>
                </c:pt>
                <c:pt idx="191">
                  <c:v>15514.369718562173</c:v>
                </c:pt>
                <c:pt idx="192">
                  <c:v>15378.93804818661</c:v>
                </c:pt>
                <c:pt idx="193">
                  <c:v>15244.285090698988</c:v>
                </c:pt>
                <c:pt idx="194">
                  <c:v>15110.408736390102</c:v>
                </c:pt>
                <c:pt idx="195">
                  <c:v>14977.306874402324</c:v>
                </c:pt>
                <c:pt idx="196">
                  <c:v>14844.977392730487</c:v>
                </c:pt>
                <c:pt idx="197">
                  <c:v>14713.418178221234</c:v>
                </c:pt>
                <c:pt idx="198">
                  <c:v>14582.627116571986</c:v>
                </c:pt>
                <c:pt idx="199">
                  <c:v>14452.602092330428</c:v>
                </c:pt>
                <c:pt idx="200">
                  <c:v>14323.340988893897</c:v>
                </c:pt>
                <c:pt idx="201">
                  <c:v>14194.841688510282</c:v>
                </c:pt>
                <c:pt idx="202">
                  <c:v>14067.102072276237</c:v>
                </c:pt>
                <c:pt idx="203">
                  <c:v>13940.120020138473</c:v>
                </c:pt>
                <c:pt idx="204">
                  <c:v>13813.893410889528</c:v>
                </c:pt>
                <c:pt idx="205">
                  <c:v>13688.420122172329</c:v>
                </c:pt>
                <c:pt idx="206">
                  <c:v>13563.698030475192</c:v>
                </c:pt>
                <c:pt idx="207">
                  <c:v>13439.725011134515</c:v>
                </c:pt>
                <c:pt idx="208">
                  <c:v>13316.498938333052</c:v>
                </c:pt>
                <c:pt idx="209">
                  <c:v>13194.017685099254</c:v>
                </c:pt>
                <c:pt idx="210">
                  <c:v>13072.27912330754</c:v>
                </c:pt>
                <c:pt idx="211">
                  <c:v>12951.281123677058</c:v>
                </c:pt>
                <c:pt idx="212">
                  <c:v>12831.021555772468</c:v>
                </c:pt>
                <c:pt idx="213">
                  <c:v>12711.49828800087</c:v>
                </c:pt>
                <c:pt idx="214">
                  <c:v>12592.709187615083</c:v>
                </c:pt>
                <c:pt idx="215">
                  <c:v>12474.652120710018</c:v>
                </c:pt>
                <c:pt idx="216">
                  <c:v>12357.324952223948</c:v>
                </c:pt>
                <c:pt idx="217">
                  <c:v>12240.72554593741</c:v>
                </c:pt>
                <c:pt idx="218">
                  <c:v>12124.851764472136</c:v>
                </c:pt>
                <c:pt idx="219">
                  <c:v>12009.701469292831</c:v>
                </c:pt>
                <c:pt idx="220">
                  <c:v>11895.272520703747</c:v>
                </c:pt>
                <c:pt idx="221">
                  <c:v>11781.562777851086</c:v>
                </c:pt>
                <c:pt idx="222">
                  <c:v>11668.570098720078</c:v>
                </c:pt>
                <c:pt idx="223">
                  <c:v>11556.292340135093</c:v>
                </c:pt>
                <c:pt idx="224">
                  <c:v>11444.727357760879</c:v>
                </c:pt>
                <c:pt idx="225">
                  <c:v>11333.873006100846</c:v>
                </c:pt>
                <c:pt idx="226">
                  <c:v>11223.727138495349</c:v>
                </c:pt>
                <c:pt idx="227">
                  <c:v>11114.287607124124</c:v>
                </c:pt>
                <c:pt idx="228">
                  <c:v>11005.552263003303</c:v>
                </c:pt>
                <c:pt idx="229">
                  <c:v>10897.518955985015</c:v>
                </c:pt>
                <c:pt idx="230">
                  <c:v>10790.185534759128</c:v>
                </c:pt>
                <c:pt idx="231">
                  <c:v>10683.549846851545</c:v>
                </c:pt>
                <c:pt idx="232">
                  <c:v>10577.60973862193</c:v>
                </c:pt>
                <c:pt idx="233">
                  <c:v>10472.363055267197</c:v>
                </c:pt>
                <c:pt idx="234">
                  <c:v>10367.807640816318</c:v>
                </c:pt>
                <c:pt idx="235">
                  <c:v>10263.941338133978</c:v>
                </c:pt>
                <c:pt idx="236">
                  <c:v>10160.761988918102</c:v>
                </c:pt>
                <c:pt idx="237">
                  <c:v>10058.26743369882</c:v>
                </c:pt>
                <c:pt idx="238">
                  <c:v>9956.4555118402441</c:v>
                </c:pt>
                <c:pt idx="239">
                  <c:v>9855.324061537598</c:v>
                </c:pt>
                <c:pt idx="240">
                  <c:v>9754.8709198177767</c:v>
                </c:pt>
                <c:pt idx="241">
                  <c:v>9655.093922540007</c:v>
                </c:pt>
                <c:pt idx="242">
                  <c:v>9555.9909043923653</c:v>
                </c:pt>
                <c:pt idx="243">
                  <c:v>9457.5596988952493</c:v>
                </c:pt>
                <c:pt idx="244">
                  <c:v>9359.7981383974329</c:v>
                </c:pt>
                <c:pt idx="245">
                  <c:v>9262.7040540766175</c:v>
                </c:pt>
                <c:pt idx="246">
                  <c:v>9166.2752759405066</c:v>
                </c:pt>
                <c:pt idx="247">
                  <c:v>9070.5096328246691</c:v>
                </c:pt>
                <c:pt idx="248">
                  <c:v>8975.4049523924641</c:v>
                </c:pt>
                <c:pt idx="249">
                  <c:v>8880.9590611344865</c:v>
                </c:pt>
                <c:pt idx="250">
                  <c:v>8787.1697843679885</c:v>
                </c:pt>
                <c:pt idx="251">
                  <c:v>8694.034946237467</c:v>
                </c:pt>
                <c:pt idx="252">
                  <c:v>8601.5523697129192</c:v>
                </c:pt>
                <c:pt idx="253">
                  <c:v>8509.7198765898829</c:v>
                </c:pt>
                <c:pt idx="254">
                  <c:v>8418.5352874882756</c:v>
                </c:pt>
                <c:pt idx="255">
                  <c:v>8327.9964218534842</c:v>
                </c:pt>
                <c:pt idx="256">
                  <c:v>8238.1010979535822</c:v>
                </c:pt>
                <c:pt idx="257">
                  <c:v>8148.8471328815085</c:v>
                </c:pt>
                <c:pt idx="258">
                  <c:v>8060.2323425522636</c:v>
                </c:pt>
                <c:pt idx="259">
                  <c:v>7972.2545417045476</c:v>
                </c:pt>
                <c:pt idx="260">
                  <c:v>7884.9115438974077</c:v>
                </c:pt>
                <c:pt idx="261">
                  <c:v>7798.2011615129513</c:v>
                </c:pt>
                <c:pt idx="262">
                  <c:v>7712.1212057535649</c:v>
                </c:pt>
                <c:pt idx="263">
                  <c:v>7626.669486641882</c:v>
                </c:pt>
                <c:pt idx="264">
                  <c:v>7541.8438130217864</c:v>
                </c:pt>
                <c:pt idx="265">
                  <c:v>7457.641992556195</c:v>
                </c:pt>
                <c:pt idx="266">
                  <c:v>7374.0618317265107</c:v>
                </c:pt>
                <c:pt idx="267">
                  <c:v>7291.1011358330261</c:v>
                </c:pt>
                <c:pt idx="268">
                  <c:v>7208.7577089954184</c:v>
                </c:pt>
                <c:pt idx="269">
                  <c:v>7127.0293541494821</c:v>
                </c:pt>
                <c:pt idx="270">
                  <c:v>7045.9138730481354</c:v>
                </c:pt>
                <c:pt idx="271">
                  <c:v>6965.4090662613335</c:v>
                </c:pt>
                <c:pt idx="272">
                  <c:v>6885.5127331758822</c:v>
                </c:pt>
                <c:pt idx="273">
                  <c:v>6806.2226719923783</c:v>
                </c:pt>
                <c:pt idx="274">
                  <c:v>6727.5366797286442</c:v>
                </c:pt>
                <c:pt idx="275">
                  <c:v>6649.4525522155127</c:v>
                </c:pt>
                <c:pt idx="276">
                  <c:v>6571.9680840987576</c:v>
                </c:pt>
                <c:pt idx="277">
                  <c:v>6495.0810688375195</c:v>
                </c:pt>
                <c:pt idx="278">
                  <c:v>6418.7892987035975</c:v>
                </c:pt>
                <c:pt idx="279">
                  <c:v>6343.0905647818845</c:v>
                </c:pt>
                <c:pt idx="280">
                  <c:v>6267.9826569697143</c:v>
                </c:pt>
                <c:pt idx="281">
                  <c:v>6193.4633639752519</c:v>
                </c:pt>
                <c:pt idx="282">
                  <c:v>6119.5304733183311</c:v>
                </c:pt>
                <c:pt idx="283">
                  <c:v>6046.1817713288474</c:v>
                </c:pt>
                <c:pt idx="284">
                  <c:v>5973.4150431465714</c:v>
                </c:pt>
                <c:pt idx="285">
                  <c:v>5901.2280727215602</c:v>
                </c:pt>
                <c:pt idx="286">
                  <c:v>5829.6186428119699</c:v>
                </c:pt>
                <c:pt idx="287">
                  <c:v>5758.5845349854017</c:v>
                </c:pt>
                <c:pt idx="288">
                  <c:v>5688.1235296168188</c:v>
                </c:pt>
                <c:pt idx="289">
                  <c:v>5618.2334058887773</c:v>
                </c:pt>
                <c:pt idx="290">
                  <c:v>5548.9119417908469</c:v>
                </c:pt>
                <c:pt idx="291">
                  <c:v>5480.156914118943</c:v>
                </c:pt>
                <c:pt idx="292">
                  <c:v>5411.9660984750772</c:v>
                </c:pt>
                <c:pt idx="293">
                  <c:v>5344.3372692658413</c:v>
                </c:pt>
                <c:pt idx="294">
                  <c:v>5277.2681997040318</c:v>
                </c:pt>
                <c:pt idx="295">
                  <c:v>5210.7566618056244</c:v>
                </c:pt>
                <c:pt idx="296">
                  <c:v>5144.8004263901121</c:v>
                </c:pt>
                <c:pt idx="297">
                  <c:v>5079.3972630816379</c:v>
                </c:pt>
                <c:pt idx="298">
                  <c:v>5014.5449403068615</c:v>
                </c:pt>
                <c:pt idx="299">
                  <c:v>4950.2412252930244</c:v>
                </c:pt>
                <c:pt idx="300">
                  <c:v>4886.483884070828</c:v>
                </c:pt>
                <c:pt idx="301">
                  <c:v>4823.2706814710709</c:v>
                </c:pt>
                <c:pt idx="302">
                  <c:v>4760.5993811252829</c:v>
                </c:pt>
                <c:pt idx="303">
                  <c:v>4698.4677454654784</c:v>
                </c:pt>
                <c:pt idx="304">
                  <c:v>4636.8735357230353</c:v>
                </c:pt>
                <c:pt idx="305">
                  <c:v>4575.814511927957</c:v>
                </c:pt>
                <c:pt idx="306">
                  <c:v>4515.2884329090948</c:v>
                </c:pt>
                <c:pt idx="307">
                  <c:v>4455.2930562929278</c:v>
                </c:pt>
                <c:pt idx="308">
                  <c:v>4395.826138503372</c:v>
                </c:pt>
                <c:pt idx="309">
                  <c:v>4336.8854347605611</c:v>
                </c:pt>
                <c:pt idx="310">
                  <c:v>4278.46869908191</c:v>
                </c:pt>
                <c:pt idx="311">
                  <c:v>4220.5736842800588</c:v>
                </c:pt>
                <c:pt idx="312">
                  <c:v>4163.1981419625636</c:v>
                </c:pt>
                <c:pt idx="313">
                  <c:v>4106.339822531625</c:v>
                </c:pt>
                <c:pt idx="314">
                  <c:v>4049.996475184189</c:v>
                </c:pt>
                <c:pt idx="315">
                  <c:v>3994.1658479094867</c:v>
                </c:pt>
                <c:pt idx="316">
                  <c:v>3938.8456874900007</c:v>
                </c:pt>
                <c:pt idx="317">
                  <c:v>3884.0337395011265</c:v>
                </c:pt>
                <c:pt idx="318">
                  <c:v>3829.7277483091716</c:v>
                </c:pt>
                <c:pt idx="319">
                  <c:v>3775.9254570726625</c:v>
                </c:pt>
                <c:pt idx="320">
                  <c:v>3722.6246077394949</c:v>
                </c:pt>
                <c:pt idx="321">
                  <c:v>3669.8229410486633</c:v>
                </c:pt>
                <c:pt idx="322">
                  <c:v>3617.5181965286756</c:v>
                </c:pt>
                <c:pt idx="323">
                  <c:v>3565.7081124958845</c:v>
                </c:pt>
                <c:pt idx="324">
                  <c:v>3514.3904260562313</c:v>
                </c:pt>
                <c:pt idx="325">
                  <c:v>3463.5628731027709</c:v>
                </c:pt>
                <c:pt idx="326">
                  <c:v>3413.2231883153231</c:v>
                </c:pt>
                <c:pt idx="327">
                  <c:v>3363.369105161632</c:v>
                </c:pt>
                <c:pt idx="328">
                  <c:v>3313.9983558937865</c:v>
                </c:pt>
                <c:pt idx="329">
                  <c:v>3265.1086715502097</c:v>
                </c:pt>
                <c:pt idx="330">
                  <c:v>3216.6977819540152</c:v>
                </c:pt>
                <c:pt idx="331">
                  <c:v>3168.7634157129869</c:v>
                </c:pt>
                <c:pt idx="332">
                  <c:v>3121.3033002171524</c:v>
                </c:pt>
                <c:pt idx="333">
                  <c:v>3074.3151616411155</c:v>
                </c:pt>
                <c:pt idx="334">
                  <c:v>3027.79672494124</c:v>
                </c:pt>
                <c:pt idx="335">
                  <c:v>2981.7457138555619</c:v>
                </c:pt>
                <c:pt idx="336">
                  <c:v>2936.1598509029459</c:v>
                </c:pt>
                <c:pt idx="337">
                  <c:v>2891.0368573841629</c:v>
                </c:pt>
                <c:pt idx="338">
                  <c:v>2846.3744533786817</c:v>
                </c:pt>
                <c:pt idx="339">
                  <c:v>2802.1703577461017</c:v>
                </c:pt>
                <c:pt idx="340">
                  <c:v>2758.4222881241235</c:v>
                </c:pt>
                <c:pt idx="341">
                  <c:v>2715.1279609287931</c:v>
                </c:pt>
                <c:pt idx="342">
                  <c:v>2672.2850913543439</c:v>
                </c:pt>
                <c:pt idx="343">
                  <c:v>2629.8913933707936</c:v>
                </c:pt>
                <c:pt idx="344">
                  <c:v>2587.9445797252697</c:v>
                </c:pt>
                <c:pt idx="345">
                  <c:v>2546.4423619399513</c:v>
                </c:pt>
                <c:pt idx="346">
                  <c:v>2505.3824503119113</c:v>
                </c:pt>
                <c:pt idx="347">
                  <c:v>2464.762553912873</c:v>
                </c:pt>
                <c:pt idx="348">
                  <c:v>2424.5803805879182</c:v>
                </c:pt>
                <c:pt idx="349">
                  <c:v>2384.833636955258</c:v>
                </c:pt>
                <c:pt idx="350">
                  <c:v>2345.5200284056118</c:v>
                </c:pt>
                <c:pt idx="351">
                  <c:v>2306.6372591012282</c:v>
                </c:pt>
                <c:pt idx="352">
                  <c:v>2268.183031975987</c:v>
                </c:pt>
                <c:pt idx="353">
                  <c:v>2230.1550487329655</c:v>
                </c:pt>
                <c:pt idx="354">
                  <c:v>2192.5510098459349</c:v>
                </c:pt>
                <c:pt idx="355">
                  <c:v>2155.3686145572788</c:v>
                </c:pt>
                <c:pt idx="356">
                  <c:v>2118.6055608773077</c:v>
                </c:pt>
                <c:pt idx="357">
                  <c:v>2082.2595455853293</c:v>
                </c:pt>
                <c:pt idx="358">
                  <c:v>2046.3282642261729</c:v>
                </c:pt>
                <c:pt idx="359">
                  <c:v>2010.8094111118833</c:v>
                </c:pt>
                <c:pt idx="360">
                  <c:v>1975.7006793193013</c:v>
                </c:pt>
                <c:pt idx="361">
                  <c:v>1940.9997606910149</c:v>
                </c:pt>
                <c:pt idx="362">
                  <c:v>1906.7043458335916</c:v>
                </c:pt>
                <c:pt idx="363">
                  <c:v>1872.812124116813</c:v>
                </c:pt>
                <c:pt idx="364">
                  <c:v>1839.3207836732392</c:v>
                </c:pt>
                <c:pt idx="365">
                  <c:v>1806.2280113977381</c:v>
                </c:pt>
                <c:pt idx="366">
                  <c:v>1773.5314929460303</c:v>
                </c:pt>
                <c:pt idx="367">
                  <c:v>1741.228912734844</c:v>
                </c:pt>
                <c:pt idx="368">
                  <c:v>1709.3179539407433</c:v>
                </c:pt>
                <c:pt idx="369">
                  <c:v>1677.7962984989733</c:v>
                </c:pt>
                <c:pt idx="370">
                  <c:v>1646.6616271035316</c:v>
                </c:pt>
                <c:pt idx="371">
                  <c:v>1615.9116192062997</c:v>
                </c:pt>
                <c:pt idx="372">
                  <c:v>1585.5439530151812</c:v>
                </c:pt>
                <c:pt idx="373">
                  <c:v>1555.5563054947627</c:v>
                </c:pt>
                <c:pt idx="374">
                  <c:v>1525.9463523647528</c:v>
                </c:pt>
                <c:pt idx="375">
                  <c:v>1496.7117680993499</c:v>
                </c:pt>
                <c:pt idx="376">
                  <c:v>1467.8502259265633</c:v>
                </c:pt>
                <c:pt idx="377">
                  <c:v>1439.3593978272359</c:v>
                </c:pt>
                <c:pt idx="378">
                  <c:v>1411.236954534942</c:v>
                </c:pt>
                <c:pt idx="379">
                  <c:v>1383.4805655334469</c:v>
                </c:pt>
                <c:pt idx="380">
                  <c:v>1356.0878990580827</c:v>
                </c:pt>
                <c:pt idx="381">
                  <c:v>1329.0566220931703</c:v>
                </c:pt>
                <c:pt idx="382">
                  <c:v>1302.3844003724205</c:v>
                </c:pt>
                <c:pt idx="383">
                  <c:v>1276.0688983775312</c:v>
                </c:pt>
                <c:pt idx="384">
                  <c:v>1250.107779337043</c:v>
                </c:pt>
                <c:pt idx="385">
                  <c:v>1224.4987052258007</c:v>
                </c:pt>
                <c:pt idx="386">
                  <c:v>1199.2393367646112</c:v>
                </c:pt>
                <c:pt idx="387">
                  <c:v>1174.3273334182077</c:v>
                </c:pt>
                <c:pt idx="388">
                  <c:v>1149.760353395721</c:v>
                </c:pt>
                <c:pt idx="389">
                  <c:v>1125.5360536485841</c:v>
                </c:pt>
                <c:pt idx="390">
                  <c:v>1101.6520898703864</c:v>
                </c:pt>
                <c:pt idx="391">
                  <c:v>1078.1061164958594</c:v>
                </c:pt>
                <c:pt idx="392">
                  <c:v>1054.8957866992589</c:v>
                </c:pt>
                <c:pt idx="393">
                  <c:v>1032.018752394413</c:v>
                </c:pt>
                <c:pt idx="394">
                  <c:v>1009.4726642333154</c:v>
                </c:pt>
                <c:pt idx="395">
                  <c:v>987.25517160527318</c:v>
                </c:pt>
                <c:pt idx="396">
                  <c:v>965.36392263599112</c:v>
                </c:pt>
                <c:pt idx="397">
                  <c:v>943.79656418611285</c:v>
                </c:pt>
                <c:pt idx="398">
                  <c:v>922.55074185025944</c:v>
                </c:pt>
                <c:pt idx="399">
                  <c:v>901.62409995759174</c:v>
                </c:pt>
                <c:pt idx="400">
                  <c:v>881.01428156840348</c:v>
                </c:pt>
                <c:pt idx="401">
                  <c:v>860.71892847487993</c:v>
                </c:pt>
                <c:pt idx="402">
                  <c:v>840.73568119943877</c:v>
                </c:pt>
                <c:pt idx="403">
                  <c:v>902.04702663280784</c:v>
                </c:pt>
                <c:pt idx="404">
                  <c:v>881.43078080756732</c:v>
                </c:pt>
                <c:pt idx="405">
                  <c:v>861.12904830673688</c:v>
                </c:pt>
                <c:pt idx="406">
                  <c:v>841.13946967865616</c:v>
                </c:pt>
                <c:pt idx="407">
                  <c:v>902.47030666285627</c:v>
                </c:pt>
                <c:pt idx="408">
                  <c:v>881.84762905121636</c:v>
                </c:pt>
                <c:pt idx="409">
                  <c:v>861.53951281753712</c:v>
                </c:pt>
                <c:pt idx="410">
                  <c:v>841.54359853587789</c:v>
                </c:pt>
                <c:pt idx="411">
                  <c:v>882.27643456194494</c:v>
                </c:pt>
                <c:pt idx="412">
                  <c:v>861.96175254204456</c:v>
                </c:pt>
              </c:numCache>
            </c:numRef>
          </c:yVal>
          <c:smooth val="1"/>
          <c:extLst>
            <c:ext xmlns:c16="http://schemas.microsoft.com/office/drawing/2014/chart" uri="{C3380CC4-5D6E-409C-BE32-E72D297353CC}">
              <c16:uniqueId val="{00000000-F864-472D-939B-A05E93FE4760}"/>
            </c:ext>
          </c:extLst>
        </c:ser>
        <c:dLbls>
          <c:showLegendKey val="0"/>
          <c:showVal val="0"/>
          <c:showCatName val="0"/>
          <c:showSerName val="0"/>
          <c:showPercent val="0"/>
          <c:showBubbleSize val="0"/>
        </c:dLbls>
        <c:axId val="172070784"/>
        <c:axId val="172072320"/>
      </c:scatterChart>
      <c:valAx>
        <c:axId val="172070784"/>
        <c:scaling>
          <c:orientation val="minMax"/>
          <c:min val="0"/>
        </c:scaling>
        <c:delete val="0"/>
        <c:axPos val="b"/>
        <c:numFmt formatCode="0_ " sourceLinked="0"/>
        <c:majorTickMark val="out"/>
        <c:minorTickMark val="none"/>
        <c:tickLblPos val="nextTo"/>
        <c:txPr>
          <a:bodyPr/>
          <a:lstStyle/>
          <a:p>
            <a:pPr>
              <a:defRPr sz="1200"/>
            </a:pPr>
            <a:endParaRPr lang="zh-CN"/>
          </a:p>
        </c:txPr>
        <c:crossAx val="172072320"/>
        <c:crosses val="autoZero"/>
        <c:crossBetween val="midCat"/>
      </c:valAx>
      <c:valAx>
        <c:axId val="172072320"/>
        <c:scaling>
          <c:orientation val="minMax"/>
        </c:scaling>
        <c:delete val="0"/>
        <c:axPos val="l"/>
        <c:majorGridlines/>
        <c:numFmt formatCode="0_ " sourceLinked="0"/>
        <c:majorTickMark val="out"/>
        <c:minorTickMark val="none"/>
        <c:tickLblPos val="nextTo"/>
        <c:txPr>
          <a:bodyPr/>
          <a:lstStyle/>
          <a:p>
            <a:pPr>
              <a:defRPr sz="1200"/>
            </a:pPr>
            <a:endParaRPr lang="zh-CN"/>
          </a:p>
        </c:txPr>
        <c:crossAx val="172070784"/>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a:pPr>
            <a:r>
              <a:rPr lang="en-US" altLang="zh-CN" sz="1100"/>
              <a:t>curve of reservoir storage capacity</a:t>
            </a:r>
            <a:endParaRPr lang="zh-CN" altLang="en-US" sz="1100"/>
          </a:p>
        </c:rich>
      </c:tx>
      <c:layout>
        <c:manualLayout>
          <c:xMode val="edge"/>
          <c:yMode val="edge"/>
          <c:x val="0.27104275758633573"/>
          <c:y val="3.137254901960785E-2"/>
        </c:manualLayout>
      </c:layout>
      <c:overlay val="0"/>
    </c:title>
    <c:autoTitleDeleted val="0"/>
    <c:plotArea>
      <c:layout>
        <c:manualLayout>
          <c:layoutTarget val="inner"/>
          <c:xMode val="edge"/>
          <c:yMode val="edge"/>
          <c:x val="0.17010530826503831"/>
          <c:y val="0.14680706088210196"/>
          <c:w val="0.76925919974288925"/>
          <c:h val="0.68296204081208856"/>
        </c:manualLayout>
      </c:layout>
      <c:scatterChart>
        <c:scatterStyle val="lineMarker"/>
        <c:varyColors val="0"/>
        <c:ser>
          <c:idx val="1"/>
          <c:order val="0"/>
          <c:spPr>
            <a:ln w="28575">
              <a:noFill/>
            </a:ln>
          </c:spPr>
          <c:trendline>
            <c:trendlineType val="poly"/>
            <c:order val="2"/>
            <c:dispRSqr val="0"/>
            <c:dispEq val="0"/>
          </c:trendline>
          <c:xVal>
            <c:numRef>
              <c:f>'W.H curve'!$C$8:$C$10</c:f>
              <c:numCache>
                <c:formatCode>0.00_);[Red]\(0.00\)</c:formatCode>
                <c:ptCount val="3"/>
                <c:pt idx="0">
                  <c:v>2900</c:v>
                </c:pt>
                <c:pt idx="1">
                  <c:v>2935</c:v>
                </c:pt>
                <c:pt idx="2">
                  <c:v>2960</c:v>
                </c:pt>
              </c:numCache>
            </c:numRef>
          </c:xVal>
          <c:yVal>
            <c:numRef>
              <c:f>'W.H curve'!$E$8:$E$10</c:f>
              <c:numCache>
                <c:formatCode>0.00_);[Red]\(0.00\)</c:formatCode>
                <c:ptCount val="3"/>
                <c:pt idx="0">
                  <c:v>49.5</c:v>
                </c:pt>
                <c:pt idx="1">
                  <c:v>278.39999999999998</c:v>
                </c:pt>
                <c:pt idx="2">
                  <c:v>642.5</c:v>
                </c:pt>
              </c:numCache>
            </c:numRef>
          </c:yVal>
          <c:smooth val="0"/>
          <c:extLst>
            <c:ext xmlns:c16="http://schemas.microsoft.com/office/drawing/2014/chart" uri="{C3380CC4-5D6E-409C-BE32-E72D297353CC}">
              <c16:uniqueId val="{00000000-3E0F-436F-A789-B39FFD09A121}"/>
            </c:ext>
          </c:extLst>
        </c:ser>
        <c:dLbls>
          <c:showLegendKey val="0"/>
          <c:showVal val="0"/>
          <c:showCatName val="0"/>
          <c:showSerName val="0"/>
          <c:showPercent val="0"/>
          <c:showBubbleSize val="0"/>
        </c:dLbls>
        <c:axId val="31724672"/>
        <c:axId val="31726208"/>
      </c:scatterChart>
      <c:valAx>
        <c:axId val="31724672"/>
        <c:scaling>
          <c:orientation val="minMax"/>
        </c:scaling>
        <c:delete val="0"/>
        <c:axPos val="b"/>
        <c:numFmt formatCode="0.00_);[Red]\(0.00\)" sourceLinked="1"/>
        <c:majorTickMark val="out"/>
        <c:minorTickMark val="none"/>
        <c:tickLblPos val="nextTo"/>
        <c:txPr>
          <a:bodyPr rot="0"/>
          <a:lstStyle/>
          <a:p>
            <a:pPr>
              <a:defRPr lang="en-US"/>
            </a:pPr>
            <a:endParaRPr lang="zh-CN"/>
          </a:p>
        </c:txPr>
        <c:crossAx val="31726208"/>
        <c:crosses val="autoZero"/>
        <c:crossBetween val="midCat"/>
      </c:valAx>
      <c:valAx>
        <c:axId val="31726208"/>
        <c:scaling>
          <c:orientation val="minMax"/>
        </c:scaling>
        <c:delete val="0"/>
        <c:axPos val="l"/>
        <c:numFmt formatCode="0.00_);[Red]\(0.00\)" sourceLinked="1"/>
        <c:majorTickMark val="out"/>
        <c:minorTickMark val="none"/>
        <c:tickLblPos val="nextTo"/>
        <c:txPr>
          <a:bodyPr/>
          <a:lstStyle/>
          <a:p>
            <a:pPr>
              <a:defRPr lang="en-US" sz="900"/>
            </a:pPr>
            <a:endParaRPr lang="zh-CN"/>
          </a:p>
        </c:txPr>
        <c:crossAx val="31724672"/>
        <c:crosses val="autoZero"/>
        <c:crossBetween val="midCat"/>
      </c:valAx>
    </c:plotArea>
    <c:legend>
      <c:legendPos val="r"/>
      <c:layout>
        <c:manualLayout>
          <c:xMode val="edge"/>
          <c:yMode val="edge"/>
          <c:x val="0.61233874337136429"/>
          <c:y val="0.58572455801515377"/>
          <c:w val="0.34327985739750488"/>
          <c:h val="0.15049056603773694"/>
        </c:manualLayout>
      </c:layout>
      <c:overlay val="0"/>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29368236501763E-2"/>
          <c:y val="5.6799181803052184E-2"/>
          <c:w val="0.84514512136750963"/>
          <c:h val="0.83747866456634401"/>
        </c:manualLayout>
      </c:layout>
      <c:scatterChart>
        <c:scatterStyle val="lineMarker"/>
        <c:varyColors val="0"/>
        <c:ser>
          <c:idx val="0"/>
          <c:order val="0"/>
          <c:tx>
            <c:v>双曲线模型</c:v>
          </c:tx>
          <c:spPr>
            <a:ln>
              <a:solidFill>
                <a:sysClr val="windowText" lastClr="000000"/>
              </a:solidFill>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model'!$C$29:$C$55</c:f>
              <c:numCache>
                <c:formatCode>General</c:formatCode>
                <c:ptCount val="27"/>
                <c:pt idx="0">
                  <c:v>0.90851276460434272</c:v>
                </c:pt>
                <c:pt idx="1">
                  <c:v>161.29032258064515</c:v>
                </c:pt>
                <c:pt idx="2">
                  <c:v>289.85507246376807</c:v>
                </c:pt>
                <c:pt idx="3">
                  <c:v>394.73684210526318</c:v>
                </c:pt>
                <c:pt idx="4">
                  <c:v>481.92771084337346</c:v>
                </c:pt>
                <c:pt idx="5">
                  <c:v>555.55555555555554</c:v>
                </c:pt>
                <c:pt idx="6">
                  <c:v>618.5567010309278</c:v>
                </c:pt>
                <c:pt idx="7">
                  <c:v>673.07692307692309</c:v>
                </c:pt>
                <c:pt idx="8">
                  <c:v>720.72072072072081</c:v>
                </c:pt>
                <c:pt idx="9">
                  <c:v>762.71186440677957</c:v>
                </c:pt>
                <c:pt idx="10">
                  <c:v>800</c:v>
                </c:pt>
                <c:pt idx="11">
                  <c:v>833.33333333333326</c:v>
                </c:pt>
                <c:pt idx="12">
                  <c:v>863.30935251798553</c:v>
                </c:pt>
                <c:pt idx="13">
                  <c:v>890.41095890410963</c:v>
                </c:pt>
                <c:pt idx="14">
                  <c:v>915.03267973856202</c:v>
                </c:pt>
                <c:pt idx="15">
                  <c:v>937.5</c:v>
                </c:pt>
                <c:pt idx="16">
                  <c:v>958.08383233532936</c:v>
                </c:pt>
                <c:pt idx="17">
                  <c:v>977.0114942528736</c:v>
                </c:pt>
                <c:pt idx="18">
                  <c:v>994.47513812154693</c:v>
                </c:pt>
                <c:pt idx="19">
                  <c:v>1010.6382978723403</c:v>
                </c:pt>
                <c:pt idx="20">
                  <c:v>1025.6410256410256</c:v>
                </c:pt>
                <c:pt idx="21">
                  <c:v>1039.6039603960396</c:v>
                </c:pt>
                <c:pt idx="22">
                  <c:v>1052.6315789473686</c:v>
                </c:pt>
                <c:pt idx="23">
                  <c:v>1064.8148148148148</c:v>
                </c:pt>
                <c:pt idx="24">
                  <c:v>1076.2331838565021</c:v>
                </c:pt>
                <c:pt idx="25">
                  <c:v>1086.9565217391305</c:v>
                </c:pt>
                <c:pt idx="26">
                  <c:v>1097.0464135021095</c:v>
                </c:pt>
              </c:numCache>
            </c:numRef>
          </c:yVal>
          <c:smooth val="0"/>
          <c:extLst>
            <c:ext xmlns:c16="http://schemas.microsoft.com/office/drawing/2014/chart" uri="{C3380CC4-5D6E-409C-BE32-E72D297353CC}">
              <c16:uniqueId val="{00000000-9A48-4A08-AC07-F9131F99F4C3}"/>
            </c:ext>
          </c:extLst>
        </c:ser>
        <c:ser>
          <c:idx val="1"/>
          <c:order val="1"/>
          <c:tx>
            <c:v>渐近线 y=1/b</c:v>
          </c:tx>
          <c:spPr>
            <a:ln w="22225">
              <a:solidFill>
                <a:schemeClr val="tx1"/>
              </a:solidFill>
              <a:prstDash val="dash"/>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model'!$D$29:$D$55</c:f>
              <c:numCache>
                <c:formatCode>General</c:formatCode>
                <c:ptCount val="27"/>
                <c:pt idx="0">
                  <c:v>1428.5714285714287</c:v>
                </c:pt>
                <c:pt idx="1">
                  <c:v>1428.5714285714287</c:v>
                </c:pt>
                <c:pt idx="2">
                  <c:v>1428.5714285714287</c:v>
                </c:pt>
                <c:pt idx="3">
                  <c:v>1428.5714285714287</c:v>
                </c:pt>
                <c:pt idx="4">
                  <c:v>1428.5714285714287</c:v>
                </c:pt>
                <c:pt idx="5">
                  <c:v>1428.5714285714287</c:v>
                </c:pt>
                <c:pt idx="6">
                  <c:v>1428.5714285714287</c:v>
                </c:pt>
                <c:pt idx="7">
                  <c:v>1428.5714285714287</c:v>
                </c:pt>
                <c:pt idx="8">
                  <c:v>1428.5714285714287</c:v>
                </c:pt>
                <c:pt idx="9">
                  <c:v>1428.5714285714287</c:v>
                </c:pt>
                <c:pt idx="10">
                  <c:v>1428.5714285714287</c:v>
                </c:pt>
                <c:pt idx="11">
                  <c:v>1428.5714285714287</c:v>
                </c:pt>
                <c:pt idx="12">
                  <c:v>1428.5714285714287</c:v>
                </c:pt>
                <c:pt idx="13">
                  <c:v>1428.5714285714287</c:v>
                </c:pt>
                <c:pt idx="14">
                  <c:v>1428.5714285714287</c:v>
                </c:pt>
                <c:pt idx="15">
                  <c:v>1428.5714285714287</c:v>
                </c:pt>
                <c:pt idx="16">
                  <c:v>1428.5714285714287</c:v>
                </c:pt>
                <c:pt idx="17">
                  <c:v>1428.5714285714287</c:v>
                </c:pt>
                <c:pt idx="18">
                  <c:v>1428.5714285714287</c:v>
                </c:pt>
                <c:pt idx="19">
                  <c:v>1428.5714285714287</c:v>
                </c:pt>
                <c:pt idx="20">
                  <c:v>1428.5714285714287</c:v>
                </c:pt>
                <c:pt idx="21">
                  <c:v>1428.5714285714287</c:v>
                </c:pt>
                <c:pt idx="22">
                  <c:v>1428.5714285714287</c:v>
                </c:pt>
                <c:pt idx="23">
                  <c:v>1428.5714285714287</c:v>
                </c:pt>
                <c:pt idx="24">
                  <c:v>1428.5714285714287</c:v>
                </c:pt>
                <c:pt idx="25">
                  <c:v>1428.5714285714287</c:v>
                </c:pt>
                <c:pt idx="26">
                  <c:v>1428.5714285714287</c:v>
                </c:pt>
              </c:numCache>
            </c:numRef>
          </c:yVal>
          <c:smooth val="0"/>
          <c:extLst>
            <c:ext xmlns:c16="http://schemas.microsoft.com/office/drawing/2014/chart" uri="{C3380CC4-5D6E-409C-BE32-E72D297353CC}">
              <c16:uniqueId val="{00000001-9A48-4A08-AC07-F9131F99F4C3}"/>
            </c:ext>
          </c:extLst>
        </c:ser>
        <c:ser>
          <c:idx val="2"/>
          <c:order val="2"/>
          <c:tx>
            <c:v>切线y=x/a</c:v>
          </c:tx>
          <c:spPr>
            <a:ln w="22225">
              <a:solidFill>
                <a:sysClr val="windowText" lastClr="000000"/>
              </a:solidFill>
              <a:prstDash val="sysDash"/>
            </a:ln>
          </c:spPr>
          <c:marker>
            <c:symbol val="none"/>
          </c:marker>
          <c:xVal>
            <c:numRef>
              <c:f>'erosion model'!$B$29:$B$41</c:f>
              <c:numCache>
                <c:formatCode>0.00_ </c:formatCode>
                <c:ptCount val="13"/>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numCache>
            </c:numRef>
          </c:xVal>
          <c:yVal>
            <c:numRef>
              <c:f>'erosion model'!$E$29:$E$41</c:f>
              <c:numCache>
                <c:formatCode>General</c:formatCode>
                <c:ptCount val="13"/>
                <c:pt idx="0">
                  <c:v>0.90909090909090906</c:v>
                </c:pt>
                <c:pt idx="1">
                  <c:v>181.81818181818181</c:v>
                </c:pt>
                <c:pt idx="2">
                  <c:v>363.63636363636363</c:v>
                </c:pt>
                <c:pt idx="3">
                  <c:v>545.45454545454538</c:v>
                </c:pt>
                <c:pt idx="4">
                  <c:v>727.27272727272725</c:v>
                </c:pt>
                <c:pt idx="5">
                  <c:v>909.09090909090901</c:v>
                </c:pt>
                <c:pt idx="6">
                  <c:v>1090.9090909090908</c:v>
                </c:pt>
                <c:pt idx="7">
                  <c:v>1272.7272727272725</c:v>
                </c:pt>
                <c:pt idx="8">
                  <c:v>1454.5454545454545</c:v>
                </c:pt>
                <c:pt idx="9">
                  <c:v>1636.3636363636363</c:v>
                </c:pt>
                <c:pt idx="10">
                  <c:v>1818.181818181818</c:v>
                </c:pt>
                <c:pt idx="11">
                  <c:v>1999.9999999999998</c:v>
                </c:pt>
                <c:pt idx="12">
                  <c:v>2181.8181818181815</c:v>
                </c:pt>
              </c:numCache>
            </c:numRef>
          </c:yVal>
          <c:smooth val="0"/>
          <c:extLst>
            <c:ext xmlns:c16="http://schemas.microsoft.com/office/drawing/2014/chart" uri="{C3380CC4-5D6E-409C-BE32-E72D297353CC}">
              <c16:uniqueId val="{00000002-9A48-4A08-AC07-F9131F99F4C3}"/>
            </c:ext>
          </c:extLst>
        </c:ser>
        <c:dLbls>
          <c:showLegendKey val="0"/>
          <c:showVal val="0"/>
          <c:showCatName val="0"/>
          <c:showSerName val="0"/>
          <c:showPercent val="0"/>
          <c:showBubbleSize val="0"/>
        </c:dLbls>
        <c:axId val="31451008"/>
        <c:axId val="31452544"/>
      </c:scatterChart>
      <c:valAx>
        <c:axId val="31451008"/>
        <c:scaling>
          <c:orientation val="minMax"/>
        </c:scaling>
        <c:delete val="0"/>
        <c:axPos val="b"/>
        <c:numFmt formatCode="General" sourceLinked="1"/>
        <c:majorTickMark val="out"/>
        <c:minorTickMark val="none"/>
        <c:tickLblPos val="nextTo"/>
        <c:txPr>
          <a:bodyPr rot="0"/>
          <a:lstStyle/>
          <a:p>
            <a:pPr>
              <a:defRPr lang="en-US" sz="100"/>
            </a:pPr>
            <a:endParaRPr lang="zh-CN"/>
          </a:p>
        </c:txPr>
        <c:crossAx val="31452544"/>
        <c:crosses val="autoZero"/>
        <c:crossBetween val="midCat"/>
      </c:valAx>
      <c:valAx>
        <c:axId val="31452544"/>
        <c:scaling>
          <c:orientation val="minMax"/>
        </c:scaling>
        <c:delete val="0"/>
        <c:axPos val="l"/>
        <c:numFmt formatCode="General" sourceLinked="1"/>
        <c:majorTickMark val="out"/>
        <c:minorTickMark val="none"/>
        <c:tickLblPos val="nextTo"/>
        <c:txPr>
          <a:bodyPr/>
          <a:lstStyle/>
          <a:p>
            <a:pPr>
              <a:defRPr lang="en-US" sz="100"/>
            </a:pPr>
            <a:endParaRPr lang="zh-CN"/>
          </a:p>
        </c:txPr>
        <c:crossAx val="31451008"/>
        <c:crosses val="autoZero"/>
        <c:crossBetween val="midCat"/>
      </c:valAx>
    </c:plotArea>
    <c:legend>
      <c:legendPos val="r"/>
      <c:layout>
        <c:manualLayout>
          <c:xMode val="edge"/>
          <c:yMode val="edge"/>
          <c:x val="0.76515678883488469"/>
          <c:y val="1.4263231797755163E-2"/>
          <c:w val="0.23280697516674495"/>
          <c:h val="0.21350363788667376"/>
        </c:manualLayout>
      </c:layout>
      <c:overlay val="0"/>
      <c:spPr>
        <a:ln>
          <a:solidFill>
            <a:sysClr val="windowText" lastClr="000000"/>
          </a:solidFill>
        </a:ln>
      </c:spPr>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9.5407261592300965E-2"/>
          <c:y val="8.060421426758059E-2"/>
          <c:w val="0.87122462817149038"/>
          <c:h val="0.82426143808014762"/>
        </c:manualLayout>
      </c:layout>
      <c:scatterChart>
        <c:scatterStyle val="smoothMarker"/>
        <c:varyColors val="0"/>
        <c:ser>
          <c:idx val="0"/>
          <c:order val="0"/>
          <c:tx>
            <c:v>指数模型</c:v>
          </c:tx>
          <c:spPr>
            <a:ln>
              <a:solidFill>
                <a:sysClr val="windowText" lastClr="000000"/>
              </a:solidFill>
            </a:ln>
          </c:spPr>
          <c:marker>
            <c:symbol val="none"/>
          </c:marker>
          <c:trendline>
            <c:trendlineType val="power"/>
            <c:dispRSqr val="0"/>
            <c:dispEq val="0"/>
          </c:trendline>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model'!$F$29:$F$55</c:f>
              <c:numCache>
                <c:formatCode>General</c:formatCode>
                <c:ptCount val="27"/>
                <c:pt idx="0">
                  <c:v>8</c:v>
                </c:pt>
                <c:pt idx="1">
                  <c:v>7842.0387030318398</c:v>
                </c:pt>
                <c:pt idx="2">
                  <c:v>19309.364276944529</c:v>
                </c:pt>
                <c:pt idx="3">
                  <c:v>32710.457057681077</c:v>
                </c:pt>
                <c:pt idx="4">
                  <c:v>47545.23190960427</c:v>
                </c:pt>
                <c:pt idx="5">
                  <c:v>63546.258777942523</c:v>
                </c:pt>
                <c:pt idx="6">
                  <c:v>80542.592929045626</c:v>
                </c:pt>
                <c:pt idx="7">
                  <c:v>98413.897907476538</c:v>
                </c:pt>
                <c:pt idx="8">
                  <c:v>117070.09329339561</c:v>
                </c:pt>
                <c:pt idx="9">
                  <c:v>136440.79574725006</c:v>
                </c:pt>
                <c:pt idx="10">
                  <c:v>156469.24296686845</c:v>
                </c:pt>
                <c:pt idx="11">
                  <c:v>177108.52740368294</c:v>
                </c:pt>
                <c:pt idx="12">
                  <c:v>198319.12664181678</c:v>
                </c:pt>
                <c:pt idx="13">
                  <c:v>220067.21092723263</c:v>
                </c:pt>
                <c:pt idx="14">
                  <c:v>242323.44120857364</c:v>
                </c:pt>
                <c:pt idx="15">
                  <c:v>265062.09005683055</c:v>
                </c:pt>
                <c:pt idx="16">
                  <c:v>288260.38265586458</c:v>
                </c:pt>
                <c:pt idx="17">
                  <c:v>311897.99226544978</c:v>
                </c:pt>
                <c:pt idx="18">
                  <c:v>335956.64687312313</c:v>
                </c:pt>
                <c:pt idx="19">
                  <c:v>360419.81764064363</c:v>
                </c:pt>
                <c:pt idx="20">
                  <c:v>385272.46867793723</c:v>
                </c:pt>
                <c:pt idx="21">
                  <c:v>410500.85357739322</c:v>
                </c:pt>
                <c:pt idx="22">
                  <c:v>436092.34813757968</c:v>
                </c:pt>
                <c:pt idx="23">
                  <c:v>462035.31147176196</c:v>
                </c:pt>
                <c:pt idx="24">
                  <c:v>488318.96964903094</c:v>
                </c:pt>
                <c:pt idx="25">
                  <c:v>514933.31741808995</c:v>
                </c:pt>
                <c:pt idx="26">
                  <c:v>541869.03458691912</c:v>
                </c:pt>
              </c:numCache>
            </c:numRef>
          </c:yVal>
          <c:smooth val="1"/>
          <c:extLst>
            <c:ext xmlns:c16="http://schemas.microsoft.com/office/drawing/2014/chart" uri="{C3380CC4-5D6E-409C-BE32-E72D297353CC}">
              <c16:uniqueId val="{00000000-9E23-43C1-AE8D-137960F89B92}"/>
            </c:ext>
          </c:extLst>
        </c:ser>
        <c:dLbls>
          <c:showLegendKey val="0"/>
          <c:showVal val="0"/>
          <c:showCatName val="0"/>
          <c:showSerName val="0"/>
          <c:showPercent val="0"/>
          <c:showBubbleSize val="0"/>
        </c:dLbls>
        <c:axId val="31459200"/>
        <c:axId val="31460736"/>
      </c:scatterChart>
      <c:valAx>
        <c:axId val="31459200"/>
        <c:scaling>
          <c:orientation val="minMax"/>
        </c:scaling>
        <c:delete val="0"/>
        <c:axPos val="b"/>
        <c:numFmt formatCode="General" sourceLinked="1"/>
        <c:majorTickMark val="out"/>
        <c:minorTickMark val="none"/>
        <c:tickLblPos val="nextTo"/>
        <c:txPr>
          <a:bodyPr/>
          <a:lstStyle/>
          <a:p>
            <a:pPr>
              <a:defRPr sz="100"/>
            </a:pPr>
            <a:endParaRPr lang="zh-CN"/>
          </a:p>
        </c:txPr>
        <c:crossAx val="31460736"/>
        <c:crosses val="autoZero"/>
        <c:crossBetween val="midCat"/>
      </c:valAx>
      <c:valAx>
        <c:axId val="31460736"/>
        <c:scaling>
          <c:orientation val="minMax"/>
        </c:scaling>
        <c:delete val="0"/>
        <c:axPos val="l"/>
        <c:numFmt formatCode="General" sourceLinked="1"/>
        <c:majorTickMark val="out"/>
        <c:minorTickMark val="none"/>
        <c:tickLblPos val="nextTo"/>
        <c:txPr>
          <a:bodyPr/>
          <a:lstStyle/>
          <a:p>
            <a:pPr>
              <a:defRPr sz="100"/>
            </a:pPr>
            <a:endParaRPr lang="zh-CN"/>
          </a:p>
        </c:txPr>
        <c:crossAx val="31459200"/>
        <c:crosses val="autoZero"/>
        <c:crossBetween val="midCat"/>
      </c:valAx>
    </c:plotArea>
    <c:plotVisOnly val="1"/>
    <c:dispBlanksAs val="gap"/>
    <c:showDLblsOverMax val="0"/>
  </c:chart>
  <c:printSettings>
    <c:headerFooter/>
    <c:pageMargins b="0.75000000000000933" l="0.70000000000000062" r="0.70000000000000062" t="0.75000000000000933" header="0.30000000000000032" footer="0.30000000000000032"/>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5520230234904558"/>
          <c:y val="7.4548702245552628E-2"/>
          <c:w val="0.79735005657482216"/>
          <c:h val="0.68913396908894642"/>
        </c:manualLayout>
      </c:layout>
      <c:scatterChart>
        <c:scatterStyle val="smoothMarker"/>
        <c:varyColors val="0"/>
        <c:ser>
          <c:idx val="0"/>
          <c:order val="0"/>
          <c:tx>
            <c:v>h-t</c:v>
          </c:tx>
          <c:spPr>
            <a:ln>
              <a:solidFill>
                <a:srgbClr val="0070C0"/>
              </a:solidFill>
            </a:ln>
          </c:spPr>
          <c:marker>
            <c:spPr>
              <a:ln>
                <a:solidFill>
                  <a:srgbClr val="0070C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742.5721783889237</c:v>
              </c:pt>
              <c:pt idx="1">
                <c:v>742.57141453914335</c:v>
              </c:pt>
              <c:pt idx="2">
                <c:v>742.57028992374967</c:v>
              </c:pt>
              <c:pt idx="3">
                <c:v>742.56882391549038</c:v>
              </c:pt>
              <c:pt idx="4">
                <c:v>742.56701894712432</c:v>
              </c:pt>
              <c:pt idx="5">
                <c:v>742.56486784453796</c:v>
              </c:pt>
              <c:pt idx="6">
                <c:v>742.56235729875687</c:v>
              </c:pt>
              <c:pt idx="7">
                <c:v>742.55946967034959</c:v>
              </c:pt>
              <c:pt idx="8">
                <c:v>742.55618399104446</c:v>
              </c:pt>
              <c:pt idx="9">
                <c:v>742.55247654519553</c:v>
              </c:pt>
              <c:pt idx="10">
                <c:v>742.54832121608194</c:v>
              </c:pt>
              <c:pt idx="11">
                <c:v>742.54368969301447</c:v>
              </c:pt>
              <c:pt idx="12">
                <c:v>742.53855159194939</c:v>
              </c:pt>
              <c:pt idx="13">
                <c:v>742.53287451995914</c:v>
              </c:pt>
              <c:pt idx="14">
                <c:v>742.52662410173218</c:v>
              </c:pt>
              <c:pt idx="15">
                <c:v>742.51976397934607</c:v>
              </c:pt>
              <c:pt idx="16">
                <c:v>742.51225579243237</c:v>
              </c:pt>
              <c:pt idx="17">
                <c:v>742.50405914337932</c:v>
              </c:pt>
              <c:pt idx="18">
                <c:v>742.49513155057173</c:v>
              </c:pt>
              <c:pt idx="19">
                <c:v>742.47820009514169</c:v>
              </c:pt>
              <c:pt idx="20">
                <c:v>742.46011419587398</c:v>
              </c:pt>
              <c:pt idx="21">
                <c:v>742.440821747516</c:v>
              </c:pt>
              <c:pt idx="22">
                <c:v>742.42027065494278</c:v>
              </c:pt>
              <c:pt idx="23">
                <c:v>742.37550122062783</c:v>
              </c:pt>
              <c:pt idx="24">
                <c:v>742.34000651514282</c:v>
              </c:pt>
              <c:pt idx="25">
                <c:v>742.30287507974674</c:v>
              </c:pt>
              <c:pt idx="26">
                <c:v>742.26405779421373</c:v>
              </c:pt>
              <c:pt idx="27">
                <c:v>742.22350662289819</c:v>
              </c:pt>
              <c:pt idx="28">
                <c:v>742.18117494330852</c:v>
              </c:pt>
              <c:pt idx="29">
                <c:v>742.13701791408403</c:v>
              </c:pt>
              <c:pt idx="30">
                <c:v>742.09099288527545</c:v>
              </c:pt>
              <c:pt idx="31">
                <c:v>742.04305985386907</c:v>
              </c:pt>
              <c:pt idx="32">
                <c:v>741.993181967434</c:v>
              </c:pt>
              <c:pt idx="33">
                <c:v>741.88826136100977</c:v>
              </c:pt>
              <c:pt idx="34">
                <c:v>741.81525590194997</c:v>
              </c:pt>
              <c:pt idx="35">
                <c:v>741.73994123935336</c:v>
              </c:pt>
              <c:pt idx="36">
                <c:v>741.66227176531117</c:v>
              </c:pt>
              <c:pt idx="37">
                <c:v>741.58220393779754</c:v>
              </c:pt>
              <c:pt idx="38">
                <c:v>741.49969671686358</c:v>
              </c:pt>
              <c:pt idx="39">
                <c:v>741.41471204892139</c:v>
              </c:pt>
              <c:pt idx="40">
                <c:v>741.32721540244813</c:v>
              </c:pt>
              <c:pt idx="41">
                <c:v>741.13431794110352</c:v>
              </c:pt>
              <c:pt idx="42">
                <c:v>741.03453081452471</c:v>
              </c:pt>
              <c:pt idx="43">
                <c:v>740.93307098187893</c:v>
              </c:pt>
              <c:pt idx="44">
                <c:v>740.82994118766476</c:v>
              </c:pt>
              <c:pt idx="45">
                <c:v>740.72514726024451</c:v>
              </c:pt>
              <c:pt idx="46">
                <c:v>740.61869835485845</c:v>
              </c:pt>
              <c:pt idx="47">
                <c:v>740.51060720297357</c:v>
              </c:pt>
              <c:pt idx="48">
                <c:v>740.40089036643303</c:v>
              </c:pt>
              <c:pt idx="49">
                <c:v>740.28956849457961</c:v>
              </c:pt>
              <c:pt idx="50">
                <c:v>740.17666658221049</c:v>
              </c:pt>
              <c:pt idx="51">
                <c:v>739.72361926420433</c:v>
              </c:pt>
              <c:pt idx="52">
                <c:v>739.4959908042224</c:v>
              </c:pt>
              <c:pt idx="53">
                <c:v>739.26911003520718</c:v>
              </c:pt>
              <c:pt idx="54">
                <c:v>739.04326501794151</c:v>
              </c:pt>
              <c:pt idx="55">
                <c:v>738.81873793285274</c:v>
              </c:pt>
              <c:pt idx="56">
                <c:v>738.59580272339781</c:v>
              </c:pt>
              <c:pt idx="57">
                <c:v>738.374722934484</c:v>
              </c:pt>
              <c:pt idx="58">
                <c:v>738.15574979068163</c:v>
              </c:pt>
              <c:pt idx="59">
                <c:v>737.9391205484892</c:v>
              </c:pt>
              <c:pt idx="60">
                <c:v>737.72505714548538</c:v>
              </c:pt>
              <c:pt idx="61">
                <c:v>737.51376515764161</c:v>
              </c:pt>
              <c:pt idx="62">
                <c:v>737.30543306505444</c:v>
              </c:pt>
              <c:pt idx="63">
                <c:v>737.10023181646932</c:v>
              </c:pt>
              <c:pt idx="64">
                <c:v>736.89831467457952</c:v>
              </c:pt>
              <c:pt idx="65">
                <c:v>736.69981731754478</c:v>
              </c:pt>
              <c:pt idx="66">
                <c:v>736.49185262774984</c:v>
              </c:pt>
              <c:pt idx="67">
                <c:v>736.27340239878015</c:v>
              </c:pt>
              <c:pt idx="68">
                <c:v>736.04325594609202</c:v>
              </c:pt>
              <c:pt idx="69">
                <c:v>735.79995533133354</c:v>
              </c:pt>
              <c:pt idx="70">
                <c:v>735.54171887373673</c:v>
              </c:pt>
              <c:pt idx="71">
                <c:v>735.26633146193058</c:v>
              </c:pt>
              <c:pt idx="72">
                <c:v>734.9709822659654</c:v>
              </c:pt>
              <c:pt idx="73">
                <c:v>734.65201552779376</c:v>
              </c:pt>
              <c:pt idx="74">
                <c:v>734.30453023657481</c:v>
              </c:pt>
              <c:pt idx="75">
                <c:v>733.92170017416504</c:v>
              </c:pt>
              <c:pt idx="76">
                <c:v>733.4935341491697</c:v>
              </c:pt>
              <c:pt idx="77">
                <c:v>733.24050861118803</c:v>
              </c:pt>
              <c:pt idx="78">
                <c:v>732.96590850488008</c:v>
              </c:pt>
              <c:pt idx="79">
                <c:v>732.66443718013841</c:v>
              </c:pt>
              <c:pt idx="80">
                <c:v>732.32826047948652</c:v>
              </c:pt>
              <c:pt idx="81">
                <c:v>731.94493710411598</c:v>
              </c:pt>
              <c:pt idx="82">
                <c:v>731.4925696725852</c:v>
              </c:pt>
              <c:pt idx="83">
                <c:v>730.92581484539562</c:v>
              </c:pt>
              <c:pt idx="84">
                <c:v>730.11787446118296</c:v>
              </c:pt>
              <c:pt idx="85">
                <c:v>728.4414783295889</c:v>
              </c:pt>
              <c:pt idx="86">
                <c:v>727.26876971384308</c:v>
              </c:pt>
              <c:pt idx="87">
                <c:v>726.71189229197512</c:v>
              </c:pt>
              <c:pt idx="88">
                <c:v>726.25572638821041</c:v>
              </c:pt>
              <c:pt idx="89">
                <c:v>725.8557969974446</c:v>
              </c:pt>
              <c:pt idx="90">
                <c:v>725.49345711898479</c:v>
              </c:pt>
              <c:pt idx="91">
                <c:v>725.15865307962054</c:v>
              </c:pt>
              <c:pt idx="92">
                <c:v>724.84519564418758</c:v>
              </c:pt>
              <c:pt idx="93">
                <c:v>724.54894125077192</c:v>
              </c:pt>
              <c:pt idx="94">
                <c:v>724.26694916217275</c:v>
              </c:pt>
              <c:pt idx="95">
                <c:v>723.99704027391306</c:v>
              </c:pt>
              <c:pt idx="96">
                <c:v>723.73754520330715</c:v>
              </c:pt>
              <c:pt idx="97">
                <c:v>723.48715071344122</c:v>
              </c:pt>
              <c:pt idx="98">
                <c:v>723.24480115252311</c:v>
              </c:pt>
              <c:pt idx="99">
                <c:v>723.00963252494671</c:v>
              </c:pt>
              <c:pt idx="100">
                <c:v>722.78092685694457</c:v>
              </c:pt>
              <c:pt idx="101">
                <c:v>722.55807968970123</c:v>
              </c:pt>
              <c:pt idx="102">
                <c:v>722.34057634993383</c:v>
              </c:pt>
              <c:pt idx="103">
                <c:v>722.12797425809106</c:v>
              </c:pt>
              <c:pt idx="104">
                <c:v>721.91988949271058</c:v>
              </c:pt>
              <c:pt idx="105">
                <c:v>721.71598642021888</c:v>
              </c:pt>
              <c:pt idx="106">
                <c:v>720.82168906208346</c:v>
              </c:pt>
              <c:pt idx="107">
                <c:v>720.6375227911841</c:v>
              </c:pt>
              <c:pt idx="108">
                <c:v>719.82883225228352</c:v>
              </c:pt>
              <c:pt idx="109">
                <c:v>719.07176579504869</c:v>
              </c:pt>
              <c:pt idx="110">
                <c:v>718.35551520599279</c:v>
              </c:pt>
              <c:pt idx="111">
                <c:v>717.67268600597629</c:v>
              </c:pt>
              <c:pt idx="112">
                <c:v>717.01794749444787</c:v>
              </c:pt>
              <c:pt idx="113">
                <c:v>716.38730296963968</c:v>
              </c:pt>
              <c:pt idx="114">
                <c:v>715.77766285700011</c:v>
              </c:pt>
              <c:pt idx="115">
                <c:v>715.18657951450552</c:v>
              </c:pt>
              <c:pt idx="116">
                <c:v>714.6120744334404</c:v>
              </c:pt>
              <c:pt idx="117">
                <c:v>714.05252119340798</c:v>
              </c:pt>
              <c:pt idx="118">
                <c:v>713.5065635901027</c:v>
              </c:pt>
              <c:pt idx="119">
                <c:v>712.97305678951273</c:v>
              </c:pt>
              <c:pt idx="120">
                <c:v>712.45102403757289</c:v>
              </c:pt>
              <c:pt idx="121">
                <c:v>711.93962416547856</c:v>
              </c:pt>
              <c:pt idx="122">
                <c:v>711.43812676493178</c:v>
              </c:pt>
              <c:pt idx="123">
                <c:v>710.94589292572971</c:v>
              </c:pt>
              <c:pt idx="124">
                <c:v>710.46236008127062</c:v>
              </c:pt>
              <c:pt idx="125">
                <c:v>709.98702993739585</c:v>
              </c:pt>
              <c:pt idx="126">
                <c:v>709.51945874942544</c:v>
              </c:pt>
              <c:pt idx="127">
                <c:v>709.05924941113619</c:v>
              </c:pt>
              <c:pt idx="128">
                <c:v>708.60604495861321</c:v>
              </c:pt>
              <c:pt idx="129">
                <c:v>708.15952319096925</c:v>
              </c:pt>
              <c:pt idx="130">
                <c:v>707.71939218149112</c:v>
              </c:pt>
              <c:pt idx="131">
                <c:v>707.28538650515463</c:v>
              </c:pt>
              <c:pt idx="132">
                <c:v>706.8572640473775</c:v>
              </c:pt>
              <c:pt idx="133">
                <c:v>706.43480328801991</c:v>
              </c:pt>
              <c:pt idx="134">
                <c:v>706.01780097678773</c:v>
              </c:pt>
              <c:pt idx="135">
                <c:v>705.60607013317247</c:v>
              </c:pt>
              <c:pt idx="136">
                <c:v>705.1994383171575</c:v>
              </c:pt>
              <c:pt idx="137">
                <c:v>704.79774612715903</c:v>
              </c:pt>
              <c:pt idx="138">
                <c:v>704.40084588972957</c:v>
              </c:pt>
              <c:pt idx="139">
                <c:v>704.00860051190682</c:v>
              </c:pt>
              <c:pt idx="140">
                <c:v>703.62088247219526</c:v>
              </c:pt>
              <c:pt idx="141">
                <c:v>703.2375729302546</c:v>
              </c:pt>
              <c:pt idx="142">
                <c:v>702.85856093866551</c:v>
              </c:pt>
              <c:pt idx="143">
                <c:v>702.48374274283674</c:v>
              </c:pt>
              <c:pt idx="144">
                <c:v>702.11302115731405</c:v>
              </c:pt>
              <c:pt idx="145">
                <c:v>701.74630500856392</c:v>
              </c:pt>
              <c:pt idx="146">
                <c:v>701.38350863578523</c:v>
              </c:pt>
              <c:pt idx="147">
                <c:v>701.02455144255839</c:v>
              </c:pt>
            </c:numLit>
          </c:yVal>
          <c:smooth val="1"/>
          <c:extLst>
            <c:ext xmlns:c16="http://schemas.microsoft.com/office/drawing/2014/chart" uri="{C3380CC4-5D6E-409C-BE32-E72D297353CC}">
              <c16:uniqueId val="{00000000-6693-4A23-8DAA-31C9A23E297D}"/>
            </c:ext>
          </c:extLst>
        </c:ser>
        <c:ser>
          <c:idx val="1"/>
          <c:order val="1"/>
          <c:tx>
            <c:v>z-t</c:v>
          </c:tx>
          <c:spPr>
            <a:ln>
              <a:solidFill>
                <a:srgbClr val="FF0000"/>
              </a:solidFill>
            </a:ln>
          </c:spPr>
          <c:marker>
            <c:symbol val="square"/>
            <c:size val="7"/>
            <c:spPr>
              <a:solidFill>
                <a:srgbClr val="FF0000"/>
              </a:solidFill>
              <a:ln>
                <a:solidFill>
                  <a:srgbClr val="FF000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740</c:v>
              </c:pt>
              <c:pt idx="1">
                <c:v>739.84522997480099</c:v>
              </c:pt>
              <c:pt idx="2">
                <c:v>739.68557572469729</c:v>
              </c:pt>
              <c:pt idx="3">
                <c:v>739.52105456240849</c:v>
              </c:pt>
              <c:pt idx="4">
                <c:v>739.35166690904828</c:v>
              </c:pt>
              <c:pt idx="5">
                <c:v>739.17740362340624</c:v>
              </c:pt>
              <c:pt idx="6">
                <c:v>738.99824947052184</c:v>
              </c:pt>
              <c:pt idx="7">
                <c:v>738.81418492299792</c:v>
              </c:pt>
              <c:pt idx="8">
                <c:v>738.62518715982083</c:v>
              </c:pt>
              <c:pt idx="9">
                <c:v>738.43123064529448</c:v>
              </c:pt>
              <c:pt idx="10">
                <c:v>738.23228747305097</c:v>
              </c:pt>
              <c:pt idx="11">
                <c:v>738.0283275710658</c:v>
              </c:pt>
              <c:pt idx="12">
                <c:v>737.81931882036986</c:v>
              </c:pt>
              <c:pt idx="13">
                <c:v>737.60522711778628</c:v>
              </c:pt>
              <c:pt idx="14">
                <c:v>737.38601640083891</c:v>
              </c:pt>
              <c:pt idx="15">
                <c:v>737.16164864606719</c:v>
              </c:pt>
              <c:pt idx="16">
                <c:v>736.93208384785498</c:v>
              </c:pt>
              <c:pt idx="17">
                <c:v>736.6972799823975</c:v>
              </c:pt>
              <c:pt idx="18">
                <c:v>736.45719295981041</c:v>
              </c:pt>
              <c:pt idx="19">
                <c:v>736.20454826983087</c:v>
              </c:pt>
              <c:pt idx="20">
                <c:v>735.94619375575064</c:v>
              </c:pt>
              <c:pt idx="21">
                <c:v>735.68207575183305</c:v>
              </c:pt>
              <c:pt idx="22">
                <c:v>735.41214061664357</c:v>
              </c:pt>
              <c:pt idx="23">
                <c:v>735.11342711974783</c:v>
              </c:pt>
              <c:pt idx="24">
                <c:v>734.88395534133303</c:v>
              </c:pt>
              <c:pt idx="25">
                <c:v>734.65026502624676</c:v>
              </c:pt>
              <c:pt idx="26">
                <c:v>734.41230628955657</c:v>
              </c:pt>
              <c:pt idx="27">
                <c:v>734.17003033347044</c:v>
              </c:pt>
              <c:pt idx="28">
                <c:v>733.92338977581471</c:v>
              </c:pt>
              <c:pt idx="29">
                <c:v>733.67233901791133</c:v>
              </c:pt>
              <c:pt idx="30">
                <c:v>733.41683465476467</c:v>
              </c:pt>
              <c:pt idx="31">
                <c:v>733.15683593050323</c:v>
              </c:pt>
              <c:pt idx="32">
                <c:v>732.89230524193999</c:v>
              </c:pt>
              <c:pt idx="33">
                <c:v>732.57014397538262</c:v>
              </c:pt>
              <c:pt idx="34">
                <c:v>732.35019716316799</c:v>
              </c:pt>
              <c:pt idx="35">
                <c:v>732.12677672852692</c:v>
              </c:pt>
              <c:pt idx="36">
                <c:v>731.89983675099029</c:v>
              </c:pt>
              <c:pt idx="37">
                <c:v>731.66933337616581</c:v>
              </c:pt>
              <c:pt idx="38">
                <c:v>731.43522525192498</c:v>
              </c:pt>
              <c:pt idx="39">
                <c:v>731.19747401268694</c:v>
              </c:pt>
              <c:pt idx="40">
                <c:v>730.95604481510929</c:v>
              </c:pt>
              <c:pt idx="41">
                <c:v>730.60804851120554</c:v>
              </c:pt>
              <c:pt idx="42">
                <c:v>730.42930174051548</c:v>
              </c:pt>
              <c:pt idx="43">
                <c:v>730.24858019036958</c:v>
              </c:pt>
              <c:pt idx="44">
                <c:v>730.0658865281938</c:v>
              </c:pt>
              <c:pt idx="45">
                <c:v>729.88122650526657</c:v>
              </c:pt>
              <c:pt idx="46">
                <c:v>729.69460919973949</c:v>
              </c:pt>
              <c:pt idx="47">
                <c:v>729.50604726597896</c:v>
              </c:pt>
              <c:pt idx="48">
                <c:v>729.31555718871959</c:v>
              </c:pt>
              <c:pt idx="49">
                <c:v>729.12315954019073</c:v>
              </c:pt>
              <c:pt idx="50">
                <c:v>728.92887923806074</c:v>
              </c:pt>
              <c:pt idx="51">
                <c:v>728.39415084007635</c:v>
              </c:pt>
              <c:pt idx="52">
                <c:v>728.1245821224154</c:v>
              </c:pt>
              <c:pt idx="53">
                <c:v>727.85567999206671</c:v>
              </c:pt>
              <c:pt idx="54">
                <c:v>727.58773248962154</c:v>
              </c:pt>
              <c:pt idx="55">
                <c:v>727.32102177530908</c:v>
              </c:pt>
              <c:pt idx="56">
                <c:v>727.05582177238841</c:v>
              </c:pt>
              <c:pt idx="57">
                <c:v>726.79239600556252</c:v>
              </c:pt>
              <c:pt idx="58">
                <c:v>726.53099567919321</c:v>
              </c:pt>
              <c:pt idx="59">
                <c:v>726.27185802956762</c:v>
              </c:pt>
              <c:pt idx="60">
                <c:v>726.01520497404942</c:v>
              </c:pt>
              <c:pt idx="61">
                <c:v>725.76124206839154</c:v>
              </c:pt>
              <c:pt idx="62">
                <c:v>725.51015777246789</c:v>
              </c:pt>
              <c:pt idx="63">
                <c:v>725.26212301479666</c:v>
              </c:pt>
              <c:pt idx="64">
                <c:v>725.01729103784135</c:v>
              </c:pt>
              <c:pt idx="65">
                <c:v>724.77579749952724</c:v>
              </c:pt>
              <c:pt idx="66">
                <c:v>724.52475526200135</c:v>
              </c:pt>
              <c:pt idx="67">
                <c:v>724.26314609860651</c:v>
              </c:pt>
              <c:pt idx="68">
                <c:v>723.98975930455458</c:v>
              </c:pt>
              <c:pt idx="69">
                <c:v>723.70313692124409</c:v>
              </c:pt>
              <c:pt idx="70">
                <c:v>723.40149724765399</c:v>
              </c:pt>
              <c:pt idx="71">
                <c:v>723.08262515215472</c:v>
              </c:pt>
              <c:pt idx="72">
                <c:v>722.74370978453783</c:v>
              </c:pt>
              <c:pt idx="73">
                <c:v>722.38109536649074</c:v>
              </c:pt>
              <c:pt idx="74">
                <c:v>721.9898808669036</c:v>
              </c:pt>
              <c:pt idx="75">
                <c:v>721.56324004736155</c:v>
              </c:pt>
              <c:pt idx="76">
                <c:v>721.09118169619273</c:v>
              </c:pt>
              <c:pt idx="77">
                <c:v>720.81511615731949</c:v>
              </c:pt>
              <c:pt idx="78">
                <c:v>720.51745269794378</c:v>
              </c:pt>
              <c:pt idx="79">
                <c:v>720.1928946623168</c:v>
              </c:pt>
              <c:pt idx="80">
                <c:v>719.83360788731829</c:v>
              </c:pt>
              <c:pt idx="81">
                <c:v>719.42715106849721</c:v>
              </c:pt>
              <c:pt idx="82">
                <c:v>718.95162681876616</c:v>
              </c:pt>
              <c:pt idx="83">
                <c:v>718.36169179298133</c:v>
              </c:pt>
              <c:pt idx="84">
                <c:v>717.53054782413119</c:v>
              </c:pt>
              <c:pt idx="85">
                <c:v>715.8309247162091</c:v>
              </c:pt>
              <c:pt idx="86">
                <c:v>714.67715682965775</c:v>
              </c:pt>
              <c:pt idx="87">
                <c:v>714.13920751840476</c:v>
              </c:pt>
              <c:pt idx="88">
                <c:v>713.70195710316921</c:v>
              </c:pt>
              <c:pt idx="89">
                <c:v>713.32093057534075</c:v>
              </c:pt>
              <c:pt idx="90">
                <c:v>712.97748093071857</c:v>
              </c:pt>
              <c:pt idx="91">
                <c:v>712.66155449258451</c:v>
              </c:pt>
              <c:pt idx="92">
                <c:v>712.36696202226665</c:v>
              </c:pt>
              <c:pt idx="93">
                <c:v>712.08955995434064</c:v>
              </c:pt>
              <c:pt idx="94">
                <c:v>711.82640754809631</c:v>
              </c:pt>
              <c:pt idx="95">
                <c:v>711.57532569554439</c:v>
              </c:pt>
              <c:pt idx="96">
                <c:v>711.33464501048911</c:v>
              </c:pt>
              <c:pt idx="97">
                <c:v>711.10305225250454</c:v>
              </c:pt>
              <c:pt idx="98">
                <c:v>710.87949176628433</c:v>
              </c:pt>
              <c:pt idx="99">
                <c:v>710.66309955270924</c:v>
              </c:pt>
              <c:pt idx="100">
                <c:v>710.45315763449742</c:v>
              </c:pt>
              <c:pt idx="101">
                <c:v>710.24906154931921</c:v>
              </c:pt>
              <c:pt idx="102">
                <c:v>710.05029662037441</c:v>
              </c:pt>
              <c:pt idx="103">
                <c:v>709.85642026459539</c:v>
              </c:pt>
              <c:pt idx="104">
                <c:v>709.66704855700459</c:v>
              </c:pt>
              <c:pt idx="105">
                <c:v>709.48184586050752</c:v>
              </c:pt>
              <c:pt idx="106">
                <c:v>708.6685050061036</c:v>
              </c:pt>
              <c:pt idx="107">
                <c:v>708.50297136906295</c:v>
              </c:pt>
              <c:pt idx="108">
                <c:v>707.77491534294484</c:v>
              </c:pt>
              <c:pt idx="109">
                <c:v>707.09822167114089</c:v>
              </c:pt>
              <c:pt idx="110">
                <c:v>706.46208207123482</c:v>
              </c:pt>
              <c:pt idx="111">
                <c:v>705.85910199514217</c:v>
              </c:pt>
              <c:pt idx="112">
                <c:v>705.28395067334668</c:v>
              </c:pt>
              <c:pt idx="113">
                <c:v>704.73263133509261</c:v>
              </c:pt>
              <c:pt idx="114">
                <c:v>704.20205433682702</c:v>
              </c:pt>
              <c:pt idx="115">
                <c:v>703.68977196750006</c:v>
              </c:pt>
              <c:pt idx="116">
                <c:v>703.19380564935329</c:v>
              </c:pt>
              <c:pt idx="117">
                <c:v>702.71252889292521</c:v>
              </c:pt>
              <c:pt idx="118">
                <c:v>702.24458542482773</c:v>
              </c:pt>
              <c:pt idx="119">
                <c:v>701.78883034194644</c:v>
              </c:pt>
              <c:pt idx="120">
                <c:v>701.34428682109149</c:v>
              </c:pt>
              <c:pt idx="121">
                <c:v>700.91011362431652</c:v>
              </c:pt>
              <c:pt idx="122">
                <c:v>700.48558027415993</c:v>
              </c:pt>
              <c:pt idx="123">
                <c:v>700.0700477912352</c:v>
              </c:pt>
              <c:pt idx="124">
                <c:v>699.66295353973794</c:v>
              </c:pt>
              <c:pt idx="125">
                <c:v>699.26379915628513</c:v>
              </c:pt>
              <c:pt idx="126">
                <c:v>698.87214082695289</c:v>
              </c:pt>
              <c:pt idx="127">
                <c:v>698.48758137625384</c:v>
              </c:pt>
              <c:pt idx="128">
                <c:v>698.1097637709878</c:v>
              </c:pt>
              <c:pt idx="129">
                <c:v>697.7383657409631</c:v>
              </c:pt>
              <c:pt idx="130">
                <c:v>697.37309529013862</c:v>
              </c:pt>
              <c:pt idx="131">
                <c:v>697.01368692414451</c:v>
              </c:pt>
              <c:pt idx="132">
                <c:v>696.6598984590313</c:v>
              </c:pt>
              <c:pt idx="133">
                <c:v>696.31150830526849</c:v>
              </c:pt>
              <c:pt idx="134">
                <c:v>695.96831314315511</c:v>
              </c:pt>
              <c:pt idx="135">
                <c:v>695.63012592275061</c:v>
              </c:pt>
              <c:pt idx="136">
                <c:v>695.29677413458762</c:v>
              </c:pt>
              <c:pt idx="137">
                <c:v>694.96809830760867</c:v>
              </c:pt>
              <c:pt idx="138">
                <c:v>694.64395069887303</c:v>
              </c:pt>
              <c:pt idx="139">
                <c:v>694.32419414590129</c:v>
              </c:pt>
              <c:pt idx="140">
                <c:v>694.0087010576633</c:v>
              </c:pt>
              <c:pt idx="141">
                <c:v>693.69735252425801</c:v>
              </c:pt>
              <c:pt idx="142">
                <c:v>693.3900375286878</c:v>
              </c:pt>
              <c:pt idx="143">
                <c:v>693.08665224675747</c:v>
              </c:pt>
              <c:pt idx="144">
                <c:v>692.7870994233906</c:v>
              </c:pt>
              <c:pt idx="145">
                <c:v>692.49128781540719</c:v>
              </c:pt>
              <c:pt idx="146">
                <c:v>692.19913169233905</c:v>
              </c:pt>
              <c:pt idx="147">
                <c:v>691.91055038807622</c:v>
              </c:pt>
            </c:numLit>
          </c:yVal>
          <c:smooth val="1"/>
          <c:extLst>
            <c:ext xmlns:c16="http://schemas.microsoft.com/office/drawing/2014/chart" uri="{C3380CC4-5D6E-409C-BE32-E72D297353CC}">
              <c16:uniqueId val="{00000001-6693-4A23-8DAA-31C9A23E297D}"/>
            </c:ext>
          </c:extLst>
        </c:ser>
        <c:dLbls>
          <c:showLegendKey val="0"/>
          <c:showVal val="0"/>
          <c:showCatName val="0"/>
          <c:showSerName val="0"/>
          <c:showPercent val="0"/>
          <c:showBubbleSize val="0"/>
        </c:dLbls>
        <c:axId val="31598848"/>
        <c:axId val="31609216"/>
      </c:scatterChart>
      <c:valAx>
        <c:axId val="31598848"/>
        <c:scaling>
          <c:orientation val="minMax"/>
        </c:scaling>
        <c:delete val="0"/>
        <c:axPos val="b"/>
        <c:numFmt formatCode="General" sourceLinked="1"/>
        <c:majorTickMark val="out"/>
        <c:minorTickMark val="none"/>
        <c:tickLblPos val="nextTo"/>
        <c:crossAx val="31609216"/>
        <c:crosses val="autoZero"/>
        <c:crossBetween val="midCat"/>
      </c:valAx>
      <c:valAx>
        <c:axId val="31609216"/>
        <c:scaling>
          <c:orientation val="minMax"/>
        </c:scaling>
        <c:delete val="0"/>
        <c:axPos val="l"/>
        <c:majorGridlines/>
        <c:numFmt formatCode="General" sourceLinked="1"/>
        <c:majorTickMark val="out"/>
        <c:minorTickMark val="none"/>
        <c:tickLblPos val="nextTo"/>
        <c:crossAx val="31598848"/>
        <c:crosses val="autoZero"/>
        <c:crossBetween val="midCat"/>
      </c:valAx>
    </c:plotArea>
    <c:legend>
      <c:legendPos val="r"/>
      <c:layout>
        <c:manualLayout>
          <c:xMode val="edge"/>
          <c:yMode val="edge"/>
          <c:x val="0.79540370229051771"/>
          <c:y val="0.17530219195573526"/>
          <c:w val="0.16307667648414167"/>
          <c:h val="0.22194961792137621"/>
        </c:manualLayout>
      </c:layout>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4519890895990945"/>
          <c:y val="0.15000912319115503"/>
          <c:w val="0.78818842214860063"/>
          <c:h val="0.64863306525188458"/>
        </c:manualLayout>
      </c:layout>
      <c:scatterChart>
        <c:scatterStyle val="smoothMarker"/>
        <c:varyColors val="0"/>
        <c:ser>
          <c:idx val="0"/>
          <c:order val="0"/>
          <c:tx>
            <c:v>Q-T</c:v>
          </c:tx>
          <c:spPr>
            <a:ln>
              <a:solidFill>
                <a:srgbClr val="0070C0"/>
              </a:solidFill>
            </a:ln>
          </c:spPr>
          <c:marker>
            <c:spPr>
              <a:ln>
                <a:solidFill>
                  <a:srgbClr val="0070C0"/>
                </a:solidFill>
              </a:ln>
            </c:spPr>
          </c:marker>
          <c:xVal>
            <c:numRef>
              <c:f>calculation2!$AJ$62:$AJ$209</c:f>
              <c:numCache>
                <c:formatCode>0.00_ </c:formatCode>
                <c:ptCount val="1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numCache>
            </c:numRef>
          </c:xVal>
          <c:yVal>
            <c:numRef>
              <c:f>calculation2!$G$61:$G$208</c:f>
              <c:numCache>
                <c:formatCode>0.00_ </c:formatCode>
                <c:ptCount val="148"/>
                <c:pt idx="0">
                  <c:v>86.897131283814673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numCache>
            </c:numRef>
          </c:yVal>
          <c:smooth val="1"/>
          <c:extLst>
            <c:ext xmlns:c16="http://schemas.microsoft.com/office/drawing/2014/chart" uri="{C3380CC4-5D6E-409C-BE32-E72D297353CC}">
              <c16:uniqueId val="{00000000-58E0-41C3-B546-B3FA544AB03D}"/>
            </c:ext>
          </c:extLst>
        </c:ser>
        <c:dLbls>
          <c:showLegendKey val="0"/>
          <c:showVal val="0"/>
          <c:showCatName val="0"/>
          <c:showSerName val="0"/>
          <c:showPercent val="0"/>
          <c:showBubbleSize val="0"/>
        </c:dLbls>
        <c:axId val="31396224"/>
        <c:axId val="31398144"/>
      </c:scatterChart>
      <c:valAx>
        <c:axId val="31396224"/>
        <c:scaling>
          <c:orientation val="minMax"/>
        </c:scaling>
        <c:delete val="0"/>
        <c:axPos val="b"/>
        <c:numFmt formatCode="0.00_ " sourceLinked="1"/>
        <c:majorTickMark val="out"/>
        <c:minorTickMark val="none"/>
        <c:tickLblPos val="nextTo"/>
        <c:crossAx val="31398144"/>
        <c:crosses val="autoZero"/>
        <c:crossBetween val="midCat"/>
      </c:valAx>
      <c:valAx>
        <c:axId val="31398144"/>
        <c:scaling>
          <c:orientation val="minMax"/>
        </c:scaling>
        <c:delete val="0"/>
        <c:axPos val="l"/>
        <c:majorGridlines/>
        <c:numFmt formatCode="0.00_ " sourceLinked="1"/>
        <c:majorTickMark val="out"/>
        <c:minorTickMark val="none"/>
        <c:tickLblPos val="nextTo"/>
        <c:crossAx val="31396224"/>
        <c:crosses val="autoZero"/>
        <c:crossBetween val="midCat"/>
      </c:valAx>
    </c:plotArea>
    <c:legend>
      <c:legendPos val="r"/>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Radio" checked="Checked" firstButton="1"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firstButton="1" lockText="1" noThreeD="1"/>
</file>

<file path=xl/ctrlProps/ctrlProp17.xml><?xml version="1.0" encoding="utf-8"?>
<formControlPr xmlns="http://schemas.microsoft.com/office/spreadsheetml/2009/9/main" objectType="Radio" checked="Checked" firstButton="1" lockText="1" noThreeD="1"/>
</file>

<file path=xl/ctrlProps/ctrlProp18.xml><?xml version="1.0" encoding="utf-8"?>
<formControlPr xmlns="http://schemas.microsoft.com/office/spreadsheetml/2009/9/main" objectType="Radio" checked="Checked" firstButton="1" lockText="1"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GBox"/>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GBox"/>
</file>

<file path=xl/ctrlProps/ctrlProp24.xml><?xml version="1.0" encoding="utf-8"?>
<formControlPr xmlns="http://schemas.microsoft.com/office/spreadsheetml/2009/9/main" objectType="GBox"/>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Drop" dropStyle="combo" dx="15" fmlaLink="$X$51" fmlaRange="$O$8:$O$16" sel="9" val="0"/>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GBox"/>
</file>

<file path=xl/ctrlProps/ctrlProp34.xml><?xml version="1.0" encoding="utf-8"?>
<formControlPr xmlns="http://schemas.microsoft.com/office/spreadsheetml/2009/9/main" objectType="Radio" firstButton="1"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GBox"/>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file>

<file path=xl/ctrlProps/ctrlProp40.xml><?xml version="1.0" encoding="utf-8"?>
<formControlPr xmlns="http://schemas.microsoft.com/office/spreadsheetml/2009/9/main" objectType="GBox"/>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file>

<file path=xl/ctrlProps/ctrlProp44.xml><?xml version="1.0" encoding="utf-8"?>
<formControlPr xmlns="http://schemas.microsoft.com/office/spreadsheetml/2009/9/main" objectType="GBox"/>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GBox"/>
</file>

<file path=xl/ctrlProps/ctrlProp47.xml><?xml version="1.0" encoding="utf-8"?>
<formControlPr xmlns="http://schemas.microsoft.com/office/spreadsheetml/2009/9/main" objectType="GBox"/>
</file>

<file path=xl/ctrlProps/ctrlProp48.xml><?xml version="1.0" encoding="utf-8"?>
<formControlPr xmlns="http://schemas.microsoft.com/office/spreadsheetml/2009/9/main" objectType="Radio" checked="Checked" firstButton="1"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checked="Checked" firstButton="1"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GBox"/>
</file>

<file path=xl/ctrlProps/ctrlProp53.xml><?xml version="1.0" encoding="utf-8"?>
<formControlPr xmlns="http://schemas.microsoft.com/office/spreadsheetml/2009/9/main" objectType="Radio" checked="Checked" firstButton="1"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GBox"/>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checked="Checked" firstButton="1"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4.jpeg"/><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8.png"/><Relationship Id="rId7" Type="http://schemas.openxmlformats.org/officeDocument/2006/relationships/image" Target="../media/image12.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10" Type="http://schemas.openxmlformats.org/officeDocument/2006/relationships/image" Target="../media/image14.png"/><Relationship Id="rId4" Type="http://schemas.openxmlformats.org/officeDocument/2006/relationships/image" Target="../media/image9.png"/><Relationship Id="rId9" Type="http://schemas.openxmlformats.org/officeDocument/2006/relationships/image" Target="../media/image4.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79131</xdr:colOff>
      <xdr:row>0</xdr:row>
      <xdr:rowOff>47625</xdr:rowOff>
    </xdr:from>
    <xdr:to>
      <xdr:col>1</xdr:col>
      <xdr:colOff>447675</xdr:colOff>
      <xdr:row>2</xdr:row>
      <xdr:rowOff>148807</xdr:rowOff>
    </xdr:to>
    <xdr:pic>
      <xdr:nvPicPr>
        <xdr:cNvPr id="2" name="Picture 2">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131" y="47625"/>
          <a:ext cx="1054344" cy="929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104775</xdr:colOff>
          <xdr:row>6</xdr:row>
          <xdr:rowOff>85725</xdr:rowOff>
        </xdr:from>
        <xdr:to>
          <xdr:col>7</xdr:col>
          <xdr:colOff>619125</xdr:colOff>
          <xdr:row>10</xdr:row>
          <xdr:rowOff>76200</xdr:rowOff>
        </xdr:to>
        <xdr:sp macro="" textlink="">
          <xdr:nvSpPr>
            <xdr:cNvPr id="23554" name="Group box 1011"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水库/堰塞湖 信息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16</xdr:row>
          <xdr:rowOff>19050</xdr:rowOff>
        </xdr:from>
        <xdr:to>
          <xdr:col>7</xdr:col>
          <xdr:colOff>600075</xdr:colOff>
          <xdr:row>22</xdr:row>
          <xdr:rowOff>123825</xdr:rowOff>
        </xdr:to>
        <xdr:sp macro="" textlink="">
          <xdr:nvSpPr>
            <xdr:cNvPr id="23555" name="Group box 103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库容水位关系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12</xdr:row>
          <xdr:rowOff>57150</xdr:rowOff>
        </xdr:from>
        <xdr:to>
          <xdr:col>15</xdr:col>
          <xdr:colOff>152400</xdr:colOff>
          <xdr:row>16</xdr:row>
          <xdr:rowOff>38100</xdr:rowOff>
        </xdr:to>
        <xdr:sp macro="" textlink="">
          <xdr:nvSpPr>
            <xdr:cNvPr id="23559" name="Group box 1044"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溃口土体冲蚀系数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10</xdr:row>
          <xdr:rowOff>171450</xdr:rowOff>
        </xdr:from>
        <xdr:to>
          <xdr:col>7</xdr:col>
          <xdr:colOff>628650</xdr:colOff>
          <xdr:row>15</xdr:row>
          <xdr:rowOff>95250</xdr:rowOff>
        </xdr:to>
        <xdr:sp macro="" textlink="">
          <xdr:nvSpPr>
            <xdr:cNvPr id="23562" name="Group box 1022" hidden="1">
              <a:extLst>
                <a:ext uri="{63B3BB69-23CF-44E3-9099-C40C66FF867C}">
                  <a14:compatExt spid="_x0000_s23562"/>
                </a:ext>
                <a:ext uri="{FF2B5EF4-FFF2-40B4-BE49-F238E27FC236}">
                  <a16:creationId xmlns:a16="http://schemas.microsoft.com/office/drawing/2014/main" id="{00000000-0008-0000-0000-00000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初始条件（导流槽/溃口初始信息）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16</xdr:row>
          <xdr:rowOff>95250</xdr:rowOff>
        </xdr:from>
        <xdr:to>
          <xdr:col>15</xdr:col>
          <xdr:colOff>171450</xdr:colOff>
          <xdr:row>22</xdr:row>
          <xdr:rowOff>95250</xdr:rowOff>
        </xdr:to>
        <xdr:sp macro="" textlink="">
          <xdr:nvSpPr>
            <xdr:cNvPr id="23563" name="Group Box 11" hidden="1">
              <a:extLst>
                <a:ext uri="{63B3BB69-23CF-44E3-9099-C40C66FF867C}">
                  <a14:compatExt spid="_x0000_s23563"/>
                </a:ext>
                <a:ext uri="{FF2B5EF4-FFF2-40B4-BE49-F238E27FC236}">
                  <a16:creationId xmlns:a16="http://schemas.microsoft.com/office/drawing/2014/main" id="{00000000-0008-0000-0000-00000B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47625</xdr:rowOff>
        </xdr:from>
        <xdr:to>
          <xdr:col>15</xdr:col>
          <xdr:colOff>333375</xdr:colOff>
          <xdr:row>23</xdr:row>
          <xdr:rowOff>38100</xdr:rowOff>
        </xdr:to>
        <xdr:sp macro="" textlink="">
          <xdr:nvSpPr>
            <xdr:cNvPr id="23566" name="Group Box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25</xdr:row>
          <xdr:rowOff>28575</xdr:rowOff>
        </xdr:from>
        <xdr:to>
          <xdr:col>12</xdr:col>
          <xdr:colOff>200025</xdr:colOff>
          <xdr:row>28</xdr:row>
          <xdr:rowOff>123825</xdr:rowOff>
        </xdr:to>
        <xdr:sp macro="" textlink="">
          <xdr:nvSpPr>
            <xdr:cNvPr id="23569" name="Button 1022"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600" b="1" i="0" u="none" strike="noStrike" baseline="0">
                  <a:solidFill>
                    <a:srgbClr val="000000"/>
                  </a:solidFill>
                  <a:latin typeface="宋体"/>
                  <a:ea typeface="宋体"/>
                </a:rPr>
                <a:t>返回计算页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247650</xdr:colOff>
          <xdr:row>0</xdr:row>
          <xdr:rowOff>447675</xdr:rowOff>
        </xdr:from>
        <xdr:to>
          <xdr:col>15</xdr:col>
          <xdr:colOff>571500</xdr:colOff>
          <xdr:row>2</xdr:row>
          <xdr:rowOff>152400</xdr:rowOff>
        </xdr:to>
        <xdr:sp macro="" textlink="">
          <xdr:nvSpPr>
            <xdr:cNvPr id="23571" name="Button 1011" hidden="1">
              <a:extLst>
                <a:ext uri="{63B3BB69-23CF-44E3-9099-C40C66FF867C}">
                  <a14:compatExt spid="_x0000_s23571"/>
                </a:ext>
                <a:ext uri="{FF2B5EF4-FFF2-40B4-BE49-F238E27FC236}">
                  <a16:creationId xmlns:a16="http://schemas.microsoft.com/office/drawing/2014/main" id="{00000000-0008-0000-0000-0000135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切换英文版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xdr:row>
          <xdr:rowOff>95250</xdr:rowOff>
        </xdr:from>
        <xdr:to>
          <xdr:col>2</xdr:col>
          <xdr:colOff>180975</xdr:colOff>
          <xdr:row>12</xdr:row>
          <xdr:rowOff>180975</xdr:rowOff>
        </xdr:to>
        <xdr:sp macro="" textlink="">
          <xdr:nvSpPr>
            <xdr:cNvPr id="23572" name="Option button 1011" hidden="1">
              <a:extLst>
                <a:ext uri="{63B3BB69-23CF-44E3-9099-C40C66FF867C}">
                  <a14:compatExt spid="_x0000_s23572"/>
                </a:ext>
                <a:ext uri="{FF2B5EF4-FFF2-40B4-BE49-F238E27FC236}">
                  <a16:creationId xmlns:a16="http://schemas.microsoft.com/office/drawing/2014/main" id="{00000000-0008-0000-00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手动输入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85725</xdr:rowOff>
        </xdr:from>
        <xdr:to>
          <xdr:col>5</xdr:col>
          <xdr:colOff>152400</xdr:colOff>
          <xdr:row>12</xdr:row>
          <xdr:rowOff>171450</xdr:rowOff>
        </xdr:to>
        <xdr:sp macro="" textlink="">
          <xdr:nvSpPr>
            <xdr:cNvPr id="23573" name="Option button 1022" hidden="1">
              <a:extLst>
                <a:ext uri="{63B3BB69-23CF-44E3-9099-C40C66FF867C}">
                  <a14:compatExt spid="_x0000_s23573"/>
                </a:ext>
                <a:ext uri="{FF2B5EF4-FFF2-40B4-BE49-F238E27FC236}">
                  <a16:creationId xmlns:a16="http://schemas.microsoft.com/office/drawing/2014/main" id="{00000000-0008-0000-0000-00001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通过 Vc 和 Qin 计算获得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314325</xdr:colOff>
          <xdr:row>20</xdr:row>
          <xdr:rowOff>114300</xdr:rowOff>
        </xdr:from>
        <xdr:to>
          <xdr:col>13</xdr:col>
          <xdr:colOff>476250</xdr:colOff>
          <xdr:row>22</xdr:row>
          <xdr:rowOff>47625</xdr:rowOff>
        </xdr:to>
        <xdr:sp macro="" textlink="">
          <xdr:nvSpPr>
            <xdr:cNvPr id="23575" name="Option button 1033" hidden="1">
              <a:extLst>
                <a:ext uri="{63B3BB69-23CF-44E3-9099-C40C66FF867C}">
                  <a14:compatExt spid="_x0000_s23575"/>
                </a:ext>
                <a:ext uri="{FF2B5EF4-FFF2-40B4-BE49-F238E27FC236}">
                  <a16:creationId xmlns:a16="http://schemas.microsoft.com/office/drawing/2014/main" id="{00000000-0008-0000-0000-00001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手动输入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533400</xdr:colOff>
          <xdr:row>20</xdr:row>
          <xdr:rowOff>85725</xdr:rowOff>
        </xdr:from>
        <xdr:to>
          <xdr:col>14</xdr:col>
          <xdr:colOff>800100</xdr:colOff>
          <xdr:row>22</xdr:row>
          <xdr:rowOff>19050</xdr:rowOff>
        </xdr:to>
        <xdr:sp macro="" textlink="">
          <xdr:nvSpPr>
            <xdr:cNvPr id="23576" name="Option button 1044" hidden="1">
              <a:extLst>
                <a:ext uri="{63B3BB69-23CF-44E3-9099-C40C66FF867C}">
                  <a14:compatExt spid="_x0000_s23576"/>
                </a:ext>
                <a:ext uri="{FF2B5EF4-FFF2-40B4-BE49-F238E27FC236}">
                  <a16:creationId xmlns:a16="http://schemas.microsoft.com/office/drawing/2014/main" id="{00000000-0008-0000-0000-00001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使用建议值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xdr:row>
          <xdr:rowOff>76200</xdr:rowOff>
        </xdr:from>
        <xdr:to>
          <xdr:col>15</xdr:col>
          <xdr:colOff>219075</xdr:colOff>
          <xdr:row>11</xdr:row>
          <xdr:rowOff>76200</xdr:rowOff>
        </xdr:to>
        <xdr:sp macro="" textlink="">
          <xdr:nvSpPr>
            <xdr:cNvPr id="23578" name="Group Box 1055" hidden="1">
              <a:extLst>
                <a:ext uri="{63B3BB69-23CF-44E3-9099-C40C66FF867C}">
                  <a14:compatExt spid="_x0000_s23578"/>
                </a:ext>
                <a:ext uri="{FF2B5EF4-FFF2-40B4-BE49-F238E27FC236}">
                  <a16:creationId xmlns:a16="http://schemas.microsoft.com/office/drawing/2014/main" id="{00000000-0008-0000-0000-00001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溃口（宽顶堰）流量系数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523875</xdr:colOff>
          <xdr:row>9</xdr:row>
          <xdr:rowOff>104775</xdr:rowOff>
        </xdr:from>
        <xdr:to>
          <xdr:col>13</xdr:col>
          <xdr:colOff>180975</xdr:colOff>
          <xdr:row>11</xdr:row>
          <xdr:rowOff>76200</xdr:rowOff>
        </xdr:to>
        <xdr:sp macro="" textlink="">
          <xdr:nvSpPr>
            <xdr:cNvPr id="23590" name="Option Button 1055" hidden="1">
              <a:extLst>
                <a:ext uri="{63B3BB69-23CF-44E3-9099-C40C66FF867C}">
                  <a14:compatExt spid="_x0000_s23590"/>
                </a:ext>
                <a:ext uri="{FF2B5EF4-FFF2-40B4-BE49-F238E27FC236}">
                  <a16:creationId xmlns:a16="http://schemas.microsoft.com/office/drawing/2014/main" id="{00000000-0008-0000-00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输入mb、mq和m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9</xdr:row>
          <xdr:rowOff>133350</xdr:rowOff>
        </xdr:from>
        <xdr:to>
          <xdr:col>14</xdr:col>
          <xdr:colOff>228600</xdr:colOff>
          <xdr:row>11</xdr:row>
          <xdr:rowOff>47625</xdr:rowOff>
        </xdr:to>
        <xdr:sp macro="" textlink="">
          <xdr:nvSpPr>
            <xdr:cNvPr id="23591" name="Option Button 1066" hidden="1">
              <a:extLst>
                <a:ext uri="{63B3BB69-23CF-44E3-9099-C40C66FF867C}">
                  <a14:compatExt spid="_x0000_s23591"/>
                </a:ext>
                <a:ext uri="{FF2B5EF4-FFF2-40B4-BE49-F238E27FC236}">
                  <a16:creationId xmlns:a16="http://schemas.microsoft.com/office/drawing/2014/main" id="{00000000-0008-0000-00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输入C和m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9</xdr:row>
          <xdr:rowOff>152400</xdr:rowOff>
        </xdr:from>
        <xdr:to>
          <xdr:col>15</xdr:col>
          <xdr:colOff>228600</xdr:colOff>
          <xdr:row>11</xdr:row>
          <xdr:rowOff>47625</xdr:rowOff>
        </xdr:to>
        <xdr:sp macro="" textlink="">
          <xdr:nvSpPr>
            <xdr:cNvPr id="23592" name="Option Button 1077" hidden="1">
              <a:extLst>
                <a:ext uri="{63B3BB69-23CF-44E3-9099-C40C66FF867C}">
                  <a14:compatExt spid="_x0000_s23592"/>
                </a:ext>
                <a:ext uri="{FF2B5EF4-FFF2-40B4-BE49-F238E27FC236}">
                  <a16:creationId xmlns:a16="http://schemas.microsoft.com/office/drawing/2014/main" id="{00000000-0008-0000-0000-00002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使用建议值</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88656</xdr:colOff>
      <xdr:row>0</xdr:row>
      <xdr:rowOff>93783</xdr:rowOff>
    </xdr:from>
    <xdr:to>
      <xdr:col>2</xdr:col>
      <xdr:colOff>6931</xdr:colOff>
      <xdr:row>2</xdr:row>
      <xdr:rowOff>220914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56" y="93783"/>
          <a:ext cx="1060542" cy="912577"/>
        </a:xfrm>
        <a:prstGeom prst="rect">
          <a:avLst/>
        </a:prstGeom>
      </xdr:spPr>
    </xdr:pic>
    <xdr:clientData/>
  </xdr:twoCellAnchor>
  <xdr:twoCellAnchor>
    <xdr:from>
      <xdr:col>0</xdr:col>
      <xdr:colOff>244929</xdr:colOff>
      <xdr:row>33</xdr:row>
      <xdr:rowOff>115662</xdr:rowOff>
    </xdr:from>
    <xdr:to>
      <xdr:col>5</xdr:col>
      <xdr:colOff>639536</xdr:colOff>
      <xdr:row>45</xdr:row>
      <xdr:rowOff>24179</xdr:rowOff>
    </xdr:to>
    <xdr:graphicFrame macro="">
      <xdr:nvGraphicFramePr>
        <xdr:cNvPr id="4" name="图表 5">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895349</xdr:colOff>
      <xdr:row>33</xdr:row>
      <xdr:rowOff>74840</xdr:rowOff>
    </xdr:from>
    <xdr:to>
      <xdr:col>12</xdr:col>
      <xdr:colOff>209549</xdr:colOff>
      <xdr:row>45</xdr:row>
      <xdr:rowOff>38100</xdr:rowOff>
    </xdr:to>
    <xdr:graphicFrame macro="">
      <xdr:nvGraphicFramePr>
        <xdr:cNvPr id="5" name="图表 6">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401170</xdr:colOff>
      <xdr:row>13</xdr:row>
      <xdr:rowOff>188819</xdr:rowOff>
    </xdr:from>
    <xdr:to>
      <xdr:col>12</xdr:col>
      <xdr:colOff>376604</xdr:colOff>
      <xdr:row>20</xdr:row>
      <xdr:rowOff>186417</xdr:rowOff>
    </xdr:to>
    <xdr:sp macro="" textlink="">
      <xdr:nvSpPr>
        <xdr:cNvPr id="6" name="圆角矩形 5">
          <a:extLst>
            <a:ext uri="{FF2B5EF4-FFF2-40B4-BE49-F238E27FC236}">
              <a16:creationId xmlns:a16="http://schemas.microsoft.com/office/drawing/2014/main" id="{00000000-0008-0000-0100-000006000000}"/>
            </a:ext>
          </a:extLst>
        </xdr:cNvPr>
        <xdr:cNvSpPr/>
      </xdr:nvSpPr>
      <xdr:spPr>
        <a:xfrm>
          <a:off x="7611595" y="3627344"/>
          <a:ext cx="2537659" cy="1531123"/>
        </a:xfrm>
        <a:prstGeom prst="roundRect">
          <a:avLst/>
        </a:prstGeom>
        <a:solidFill>
          <a:schemeClr val="bg1">
            <a:lumMod val="85000"/>
          </a:schemeClr>
        </a:solidFill>
        <a:ln w="19050">
          <a:solidFill>
            <a:schemeClr val="bg1">
              <a:lumMod val="50000"/>
            </a:schemeClr>
          </a:solidFill>
        </a:ln>
        <a:effectLst/>
        <a:scene3d>
          <a:camera prst="perspective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9</xdr:col>
      <xdr:colOff>336947</xdr:colOff>
      <xdr:row>14</xdr:row>
      <xdr:rowOff>58832</xdr:rowOff>
    </xdr:from>
    <xdr:to>
      <xdr:col>12</xdr:col>
      <xdr:colOff>428625</xdr:colOff>
      <xdr:row>18</xdr:row>
      <xdr:rowOff>70038</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7547372" y="3716432"/>
          <a:ext cx="2653903" cy="944656"/>
        </a:xfrm>
        <a:prstGeom prst="rect">
          <a:avLst/>
        </a:prstGeom>
        <a:solidFill>
          <a:schemeClr val="tx2">
            <a:lumMod val="20000"/>
            <a:lumOff val="80000"/>
            <a:alpha val="23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rtl="0"/>
          <a:r>
            <a:rPr lang="en-US" altLang="zh-CN" sz="1100" b="0" i="0" baseline="0">
              <a:solidFill>
                <a:schemeClr val="dk1"/>
              </a:solidFill>
              <a:latin typeface="+mn-lt"/>
              <a:ea typeface="+mn-ea"/>
              <a:cs typeface="+mn-cs"/>
            </a:rPr>
            <a:t>There are several candidate methods to consider the erosion rate of sediments,The User can swtich the methods by click the Drop Down box</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95250</xdr:colOff>
          <xdr:row>16</xdr:row>
          <xdr:rowOff>57150</xdr:rowOff>
        </xdr:from>
        <xdr:to>
          <xdr:col>5</xdr:col>
          <xdr:colOff>361950</xdr:colOff>
          <xdr:row>17</xdr:row>
          <xdr:rowOff>47625</xdr:rowOff>
        </xdr:to>
        <xdr:sp macro="" textlink="">
          <xdr:nvSpPr>
            <xdr:cNvPr id="1025" name="Option Button 1" descr="使用默认值"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22</xdr:row>
          <xdr:rowOff>133350</xdr:rowOff>
        </xdr:from>
        <xdr:to>
          <xdr:col>5</xdr:col>
          <xdr:colOff>381000</xdr:colOff>
          <xdr:row>23</xdr:row>
          <xdr:rowOff>57150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10</xdr:col>
          <xdr:colOff>133350</xdr:colOff>
          <xdr:row>6</xdr:row>
          <xdr:rowOff>19050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suggested values by Vc and Qin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390525</xdr:colOff>
          <xdr:row>5</xdr:row>
          <xdr:rowOff>19050</xdr:rowOff>
        </xdr:from>
        <xdr:to>
          <xdr:col>7</xdr:col>
          <xdr:colOff>609600</xdr:colOff>
          <xdr:row>6</xdr:row>
          <xdr:rowOff>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4</xdr:row>
          <xdr:rowOff>85725</xdr:rowOff>
        </xdr:from>
        <xdr:to>
          <xdr:col>12</xdr:col>
          <xdr:colOff>514350</xdr:colOff>
          <xdr:row>8</xdr:row>
          <xdr:rowOff>104775</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nput H0, B0 and z0 by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9</xdr:row>
          <xdr:rowOff>85725</xdr:rowOff>
        </xdr:from>
        <xdr:to>
          <xdr:col>5</xdr:col>
          <xdr:colOff>657225</xdr:colOff>
          <xdr:row>14</xdr:row>
          <xdr:rowOff>66675</xdr:rowOff>
        </xdr:to>
        <xdr:sp macro="" textlink="">
          <xdr:nvSpPr>
            <xdr:cNvPr id="1038" name="Group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19050</xdr:rowOff>
        </xdr:from>
        <xdr:to>
          <xdr:col>5</xdr:col>
          <xdr:colOff>704850</xdr:colOff>
          <xdr:row>19</xdr:row>
          <xdr:rowOff>95250</xdr:rowOff>
        </xdr:to>
        <xdr:sp macro="" textlink="">
          <xdr:nvSpPr>
            <xdr:cNvPr id="1039" name="Group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5</xdr:col>
          <xdr:colOff>704850</xdr:colOff>
          <xdr:row>25</xdr:row>
          <xdr:rowOff>85725</xdr:rowOff>
        </xdr:to>
        <xdr:sp macro="" textlink="">
          <xdr:nvSpPr>
            <xdr:cNvPr id="1040" name="Group Box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4</xdr:row>
          <xdr:rowOff>95250</xdr:rowOff>
        </xdr:from>
        <xdr:to>
          <xdr:col>5</xdr:col>
          <xdr:colOff>657225</xdr:colOff>
          <xdr:row>8</xdr:row>
          <xdr:rowOff>200025</xdr:rowOff>
        </xdr:to>
        <xdr:sp macro="" textlink="">
          <xdr:nvSpPr>
            <xdr:cNvPr id="1041" name="Group Box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10</xdr:row>
          <xdr:rowOff>104775</xdr:rowOff>
        </xdr:from>
        <xdr:to>
          <xdr:col>5</xdr:col>
          <xdr:colOff>0</xdr:colOff>
          <xdr:row>11</xdr:row>
          <xdr:rowOff>57150</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12</xdr:row>
          <xdr:rowOff>0</xdr:rowOff>
        </xdr:from>
        <xdr:to>
          <xdr:col>5</xdr:col>
          <xdr:colOff>0</xdr:colOff>
          <xdr:row>12</xdr:row>
          <xdr:rowOff>180975</xdr:rowOff>
        </xdr:to>
        <xdr:sp macro="" textlink="">
          <xdr:nvSpPr>
            <xdr:cNvPr id="1045" name="Option 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628650</xdr:colOff>
          <xdr:row>17</xdr:row>
          <xdr:rowOff>161925</xdr:rowOff>
        </xdr:from>
        <xdr:to>
          <xdr:col>12</xdr:col>
          <xdr:colOff>152400</xdr:colOff>
          <xdr:row>19</xdr:row>
          <xdr:rowOff>85725</xdr:rowOff>
        </xdr:to>
        <xdr:sp macro="" textlink="">
          <xdr:nvSpPr>
            <xdr:cNvPr id="1120" name="ErosionMethod" descr="Swithing the candidate methods to consider the erosion rate of sediments:&#10;"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7</xdr:row>
          <xdr:rowOff>133350</xdr:rowOff>
        </xdr:from>
        <xdr:to>
          <xdr:col>28</xdr:col>
          <xdr:colOff>285750</xdr:colOff>
          <xdr:row>9</xdr:row>
          <xdr:rowOff>66675</xdr:rowOff>
        </xdr:to>
        <xdr:sp macro="" textlink="">
          <xdr:nvSpPr>
            <xdr:cNvPr id="1122" name="CommandButton1"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18</xdr:row>
          <xdr:rowOff>19050</xdr:rowOff>
        </xdr:from>
        <xdr:to>
          <xdr:col>5</xdr:col>
          <xdr:colOff>342900</xdr:colOff>
          <xdr:row>19</xdr:row>
          <xdr:rowOff>47625</xdr:rowOff>
        </xdr:to>
        <xdr:sp macro="" textlink="">
          <xdr:nvSpPr>
            <xdr:cNvPr id="19297" name="Option Button 2913" hidden="1">
              <a:extLst>
                <a:ext uri="{63B3BB69-23CF-44E3-9099-C40C66FF867C}">
                  <a14:compatExt spid="_x0000_s19297"/>
                </a:ext>
                <a:ext uri="{FF2B5EF4-FFF2-40B4-BE49-F238E27FC236}">
                  <a16:creationId xmlns:a16="http://schemas.microsoft.com/office/drawing/2014/main" id="{00000000-0008-0000-0100-000061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13</xdr:row>
          <xdr:rowOff>152400</xdr:rowOff>
        </xdr:from>
        <xdr:to>
          <xdr:col>12</xdr:col>
          <xdr:colOff>523875</xdr:colOff>
          <xdr:row>21</xdr:row>
          <xdr:rowOff>47625</xdr:rowOff>
        </xdr:to>
        <xdr:sp macro="" textlink="">
          <xdr:nvSpPr>
            <xdr:cNvPr id="19300" name="Group Box 2916" hidden="1">
              <a:extLst>
                <a:ext uri="{63B3BB69-23CF-44E3-9099-C40C66FF867C}">
                  <a14:compatExt spid="_x0000_s19300"/>
                </a:ext>
                <a:ext uri="{FF2B5EF4-FFF2-40B4-BE49-F238E27FC236}">
                  <a16:creationId xmlns:a16="http://schemas.microsoft.com/office/drawing/2014/main" id="{00000000-0008-0000-0100-000064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sediment transport parameter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21</xdr:row>
          <xdr:rowOff>180975</xdr:rowOff>
        </xdr:from>
        <xdr:to>
          <xdr:col>12</xdr:col>
          <xdr:colOff>514350</xdr:colOff>
          <xdr:row>25</xdr:row>
          <xdr:rowOff>104775</xdr:rowOff>
        </xdr:to>
        <xdr:sp macro="" textlink="">
          <xdr:nvSpPr>
            <xdr:cNvPr id="19301" name="Group Box 2917" hidden="1">
              <a:extLst>
                <a:ext uri="{63B3BB69-23CF-44E3-9099-C40C66FF867C}">
                  <a14:compatExt spid="_x0000_s19301"/>
                </a:ext>
                <a:ext uri="{FF2B5EF4-FFF2-40B4-BE49-F238E27FC236}">
                  <a16:creationId xmlns:a16="http://schemas.microsoft.com/office/drawing/2014/main" id="{00000000-0008-0000-0100-000065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Calculation buttom                </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285750</xdr:colOff>
          <xdr:row>22</xdr:row>
          <xdr:rowOff>142875</xdr:rowOff>
        </xdr:from>
        <xdr:to>
          <xdr:col>9</xdr:col>
          <xdr:colOff>752475</xdr:colOff>
          <xdr:row>24</xdr:row>
          <xdr:rowOff>171450</xdr:rowOff>
        </xdr:to>
        <xdr:sp macro="" textlink="">
          <xdr:nvSpPr>
            <xdr:cNvPr id="19302" name="Button 2918" hidden="1">
              <a:extLst>
                <a:ext uri="{63B3BB69-23CF-44E3-9099-C40C66FF867C}">
                  <a14:compatExt spid="_x0000_s19302"/>
                </a:ext>
                <a:ext uri="{FF2B5EF4-FFF2-40B4-BE49-F238E27FC236}">
                  <a16:creationId xmlns:a16="http://schemas.microsoft.com/office/drawing/2014/main" id="{00000000-0008-0000-0100-0000664B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宋体"/>
                  <a:ea typeface="宋体"/>
                </a:rPr>
                <a:t>Re 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9</xdr:row>
          <xdr:rowOff>0</xdr:rowOff>
        </xdr:from>
        <xdr:to>
          <xdr:col>12</xdr:col>
          <xdr:colOff>514350</xdr:colOff>
          <xdr:row>13</xdr:row>
          <xdr:rowOff>9525</xdr:rowOff>
        </xdr:to>
        <xdr:sp macro="" textlink="">
          <xdr:nvSpPr>
            <xdr:cNvPr id="19303" name="Group Box 2919" hidden="1">
              <a:extLst>
                <a:ext uri="{63B3BB69-23CF-44E3-9099-C40C66FF867C}">
                  <a14:compatExt spid="_x0000_s19303"/>
                </a:ext>
                <a:ext uri="{FF2B5EF4-FFF2-40B4-BE49-F238E27FC236}">
                  <a16:creationId xmlns:a16="http://schemas.microsoft.com/office/drawing/2014/main" id="{00000000-0008-0000-0100-000067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438150</xdr:colOff>
          <xdr:row>12</xdr:row>
          <xdr:rowOff>85725</xdr:rowOff>
        </xdr:from>
        <xdr:to>
          <xdr:col>12</xdr:col>
          <xdr:colOff>323850</xdr:colOff>
          <xdr:row>13</xdr:row>
          <xdr:rowOff>19050</xdr:rowOff>
        </xdr:to>
        <xdr:sp macro="" textlink="">
          <xdr:nvSpPr>
            <xdr:cNvPr id="19304" name="Option Button 2920" hidden="1">
              <a:extLst>
                <a:ext uri="{63B3BB69-23CF-44E3-9099-C40C66FF867C}">
                  <a14:compatExt spid="_x0000_s19304"/>
                </a:ext>
                <a:ext uri="{FF2B5EF4-FFF2-40B4-BE49-F238E27FC236}">
                  <a16:creationId xmlns:a16="http://schemas.microsoft.com/office/drawing/2014/main" id="{00000000-0008-0000-0100-000068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12</xdr:row>
          <xdr:rowOff>38100</xdr:rowOff>
        </xdr:from>
        <xdr:to>
          <xdr:col>11</xdr:col>
          <xdr:colOff>314325</xdr:colOff>
          <xdr:row>13</xdr:row>
          <xdr:rowOff>19050</xdr:rowOff>
        </xdr:to>
        <xdr:sp macro="" textlink="">
          <xdr:nvSpPr>
            <xdr:cNvPr id="19306" name="Option Button 2922" descr="使用默认值" hidden="1">
              <a:extLst>
                <a:ext uri="{63B3BB69-23CF-44E3-9099-C40C66FF867C}">
                  <a14:compatExt spid="_x0000_s19306"/>
                </a:ext>
                <a:ext uri="{FF2B5EF4-FFF2-40B4-BE49-F238E27FC236}">
                  <a16:creationId xmlns:a16="http://schemas.microsoft.com/office/drawing/2014/main" id="{00000000-0008-0000-0100-00006A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0</xdr:rowOff>
        </xdr:from>
        <xdr:to>
          <xdr:col>12</xdr:col>
          <xdr:colOff>180975</xdr:colOff>
          <xdr:row>48</xdr:row>
          <xdr:rowOff>152400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Peak Flow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0</xdr:row>
          <xdr:rowOff>457200</xdr:rowOff>
        </xdr:from>
        <xdr:to>
          <xdr:col>12</xdr:col>
          <xdr:colOff>657225</xdr:colOff>
          <xdr:row>2</xdr:row>
          <xdr:rowOff>314325</xdr:rowOff>
        </xdr:to>
        <xdr:sp macro="" textlink="">
          <xdr:nvSpPr>
            <xdr:cNvPr id="19308" name="Button 2924" hidden="1">
              <a:extLst>
                <a:ext uri="{63B3BB69-23CF-44E3-9099-C40C66FF867C}">
                  <a14:compatExt spid="_x0000_s19308"/>
                </a:ext>
                <a:ext uri="{FF2B5EF4-FFF2-40B4-BE49-F238E27FC236}">
                  <a16:creationId xmlns:a16="http://schemas.microsoft.com/office/drawing/2014/main" id="{00000000-0008-0000-0100-00006C4B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0" i="0" u="none" strike="noStrike" baseline="0">
                  <a:solidFill>
                    <a:srgbClr val="000000"/>
                  </a:solidFill>
                  <a:latin typeface="宋体"/>
                  <a:ea typeface="宋体"/>
                </a:rPr>
                <a:t>Switch to Chinese Version</a:t>
              </a:r>
            </a:p>
          </xdr:txBody>
        </xdr:sp>
        <xdr:clientData fPrint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elevation</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4.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0.00139</cdr:x>
      <cdr:y>0.26166</cdr:y>
    </cdr:from>
    <cdr:to>
      <cdr:x>0.06172</cdr:x>
      <cdr:y>0.51834</cdr:y>
    </cdr:to>
    <cdr:sp macro="" textlink="">
      <cdr:nvSpPr>
        <cdr:cNvPr id="3" name="TextBox 2"/>
        <cdr:cNvSpPr txBox="1"/>
      </cdr:nvSpPr>
      <cdr:spPr>
        <a:xfrm xmlns:a="http://schemas.openxmlformats.org/drawingml/2006/main">
          <a:off x="8801" y="957060"/>
          <a:ext cx="382983" cy="938833"/>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400" b="1">
              <a:latin typeface="Times New Roman" pitchFamily="18" charset="0"/>
              <a:cs typeface="Times New Roman" pitchFamily="18" charset="0"/>
            </a:rPr>
            <a:t>Dam</a:t>
          </a:r>
          <a:r>
            <a:rPr lang="en-US" altLang="zh-CN" sz="1400" b="1" baseline="0">
              <a:latin typeface="Times New Roman" pitchFamily="18" charset="0"/>
              <a:cs typeface="Times New Roman" pitchFamily="18" charset="0"/>
            </a:rPr>
            <a:t> flow</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r>
            <a:rPr lang="en-US" altLang="zh-CN" sz="1400" b="1" baseline="30000">
              <a:latin typeface="Times New Roman" pitchFamily="18" charset="0"/>
              <a:cs typeface="Times New Roman" pitchFamily="18" charset="0"/>
            </a:rPr>
            <a:t>3</a:t>
          </a:r>
          <a:r>
            <a:rPr lang="en-US" altLang="zh-CN" sz="1400" b="1">
              <a:latin typeface="Times New Roman" pitchFamily="18" charset="0"/>
              <a:cs typeface="Times New Roman" pitchFamily="18" charset="0"/>
            </a:rPr>
            <a:t>/s)</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0.46908</cdr:x>
      <cdr:y>0.90713</cdr:y>
    </cdr:from>
    <cdr:to>
      <cdr:x>0.77009</cdr:x>
      <cdr:y>0.99082</cdr:y>
    </cdr:to>
    <cdr:sp macro="" textlink="">
      <cdr:nvSpPr>
        <cdr:cNvPr id="4" name="TextBox 3"/>
        <cdr:cNvSpPr txBox="1"/>
      </cdr:nvSpPr>
      <cdr:spPr>
        <a:xfrm xmlns:a="http://schemas.openxmlformats.org/drawingml/2006/main">
          <a:off x="2616963" y="4381945"/>
          <a:ext cx="1679313" cy="40426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5.xml><?xml version="1.0" encoding="utf-8"?>
<xdr:wsDr xmlns:xdr="http://schemas.openxmlformats.org/drawingml/2006/spreadsheetDrawing" xmlns:a="http://schemas.openxmlformats.org/drawingml/2006/main">
  <xdr:twoCellAnchor>
    <xdr:from>
      <xdr:col>5</xdr:col>
      <xdr:colOff>428625</xdr:colOff>
      <xdr:row>8</xdr:row>
      <xdr:rowOff>19050</xdr:rowOff>
    </xdr:from>
    <xdr:to>
      <xdr:col>11</xdr:col>
      <xdr:colOff>180975</xdr:colOff>
      <xdr:row>22</xdr:row>
      <xdr:rowOff>0</xdr:rowOff>
    </xdr:to>
    <xdr:graphicFrame macro="">
      <xdr:nvGraphicFramePr>
        <xdr:cNvPr id="2" name="图表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438150</xdr:colOff>
      <xdr:row>11</xdr:row>
      <xdr:rowOff>66674</xdr:rowOff>
    </xdr:from>
    <xdr:to>
      <xdr:col>5</xdr:col>
      <xdr:colOff>800100</xdr:colOff>
      <xdr:row>16</xdr:row>
      <xdr:rowOff>19050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4438650" y="2933699"/>
          <a:ext cx="361950" cy="809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zh-CN" altLang="en-US" sz="900" b="1">
              <a:ln>
                <a:noFill/>
              </a:ln>
              <a:solidFill>
                <a:schemeClr val="dk1"/>
              </a:solidFill>
              <a:latin typeface="+mn-lt"/>
              <a:ea typeface="+mn-ea"/>
              <a:cs typeface="+mn-cs"/>
            </a:rPr>
            <a:t>库容</a:t>
          </a:r>
          <a:r>
            <a:rPr lang="en-US" sz="900" b="1">
              <a:ln>
                <a:noFill/>
              </a:ln>
              <a:solidFill>
                <a:schemeClr val="dk1"/>
              </a:solidFill>
              <a:latin typeface="+mn-lt"/>
              <a:ea typeface="+mn-ea"/>
              <a:cs typeface="+mn-cs"/>
            </a:rPr>
            <a:t>W(10</a:t>
          </a:r>
          <a:r>
            <a:rPr lang="en-US" sz="900" b="1" baseline="30000">
              <a:ln>
                <a:noFill/>
              </a:ln>
              <a:solidFill>
                <a:schemeClr val="dk1"/>
              </a:solidFill>
              <a:latin typeface="+mn-lt"/>
              <a:ea typeface="+mn-ea"/>
              <a:cs typeface="+mn-cs"/>
            </a:rPr>
            <a:t>6)</a:t>
          </a:r>
          <a:endParaRPr lang="zh-CN" altLang="en-US" sz="900">
            <a:ln>
              <a:noFill/>
            </a:ln>
          </a:endParaRPr>
        </a:p>
      </xdr:txBody>
    </xdr:sp>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75014" cy="1185034"/>
        </a:xfrm>
        <a:prstGeom prst="rect">
          <a:avLst/>
        </a:prstGeom>
      </xdr:spPr>
    </xdr:pic>
    <xdr:clientData/>
  </xdr:twoCellAnchor>
  <xdr:twoCellAnchor>
    <xdr:from>
      <xdr:col>11</xdr:col>
      <xdr:colOff>784412</xdr:colOff>
      <xdr:row>9</xdr:row>
      <xdr:rowOff>123265</xdr:rowOff>
    </xdr:from>
    <xdr:to>
      <xdr:col>16</xdr:col>
      <xdr:colOff>100852</xdr:colOff>
      <xdr:row>23</xdr:row>
      <xdr:rowOff>44823</xdr:rowOff>
    </xdr:to>
    <xdr:sp macro="" textlink="">
      <xdr:nvSpPr>
        <xdr:cNvPr id="12" name="TextBox 2">
          <a:extLst>
            <a:ext uri="{FF2B5EF4-FFF2-40B4-BE49-F238E27FC236}">
              <a16:creationId xmlns:a16="http://schemas.microsoft.com/office/drawing/2014/main" id="{00000000-0008-0000-0200-00000C000000}"/>
            </a:ext>
          </a:extLst>
        </xdr:cNvPr>
        <xdr:cNvSpPr txBox="1"/>
      </xdr:nvSpPr>
      <xdr:spPr>
        <a:xfrm>
          <a:off x="9693088" y="2588559"/>
          <a:ext cx="3866029" cy="2353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400"/>
            <a:t>计算步骤：</a:t>
          </a:r>
          <a:endParaRPr lang="en-US" altLang="zh-CN" sz="1400"/>
        </a:p>
        <a:p>
          <a:r>
            <a:rPr lang="en-US" altLang="zh-CN" sz="1400"/>
            <a:t>1</a:t>
          </a:r>
          <a:r>
            <a:rPr lang="zh-CN" altLang="en-US" sz="1400"/>
            <a:t>、在“</a:t>
          </a:r>
          <a:r>
            <a:rPr lang="en-US" altLang="zh-CN" sz="1400"/>
            <a:t>Storage Capacity VS. Water Level </a:t>
          </a:r>
          <a:r>
            <a:rPr lang="zh-CN" altLang="en-US" sz="1400"/>
            <a:t>”输入三个控制点和基准高程。（注意库容单位为</a:t>
          </a:r>
          <a:r>
            <a:rPr lang="en-US" altLang="zh-CN" sz="1400"/>
            <a:t>10</a:t>
          </a:r>
          <a:r>
            <a:rPr lang="en-US" altLang="zh-CN" sz="1400" baseline="30000"/>
            <a:t>6</a:t>
          </a:r>
          <a:r>
            <a:rPr lang="en-US" altLang="zh-CN" sz="1400"/>
            <a:t>m</a:t>
          </a:r>
          <a:r>
            <a:rPr lang="en-US" altLang="zh-CN" sz="1400" baseline="30000"/>
            <a:t>3</a:t>
          </a:r>
          <a:r>
            <a:rPr lang="zh-CN" altLang="en-US" sz="1400"/>
            <a:t>）</a:t>
          </a:r>
          <a:endParaRPr lang="en-US" altLang="zh-CN" sz="1400"/>
        </a:p>
        <a:p>
          <a:r>
            <a:rPr lang="en-US" altLang="zh-CN" sz="1400"/>
            <a:t>2</a:t>
          </a:r>
          <a:r>
            <a:rPr lang="zh-CN" altLang="en-US" sz="1400"/>
            <a:t>、按“自动回归参数”按钮，即可看到“</a:t>
          </a:r>
          <a:r>
            <a:rPr lang="en-US" altLang="zh-CN" sz="1400"/>
            <a:t>curve of reservoir storage capacity </a:t>
          </a:r>
          <a:r>
            <a:rPr lang="zh-CN" altLang="en-US" sz="1400"/>
            <a:t>”的回归结果。</a:t>
          </a:r>
          <a:endParaRPr lang="en-US" altLang="zh-CN" sz="1400"/>
        </a:p>
        <a:p>
          <a:r>
            <a:rPr lang="en-US" altLang="zh-CN" sz="1400"/>
            <a:t>3</a:t>
          </a:r>
          <a:r>
            <a:rPr lang="zh-CN" altLang="en-US" sz="1400"/>
            <a:t>、按“返回计算页面”按钮，相关参数将自动连接到“</a:t>
          </a:r>
          <a:r>
            <a:rPr lang="en-US" altLang="zh-CN" sz="1400"/>
            <a:t>calculation</a:t>
          </a:r>
          <a:r>
            <a:rPr lang="zh-CN" altLang="en-US" sz="1400"/>
            <a:t>”页面。</a:t>
          </a:r>
        </a:p>
      </xdr:txBody>
    </xdr:sp>
    <xdr:clientData/>
  </xdr:twoCellAnchor>
  <mc:AlternateContent xmlns:mc="http://schemas.openxmlformats.org/markup-compatibility/2006">
    <mc:Choice xmlns:a14="http://schemas.microsoft.com/office/drawing/2010/main" Requires="a14">
      <xdr:twoCellAnchor>
        <xdr:from>
          <xdr:col>0</xdr:col>
          <xdr:colOff>819150</xdr:colOff>
          <xdr:row>14</xdr:row>
          <xdr:rowOff>57150</xdr:rowOff>
        </xdr:from>
        <xdr:to>
          <xdr:col>2</xdr:col>
          <xdr:colOff>676275</xdr:colOff>
          <xdr:row>16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自动回归参数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4</xdr:row>
          <xdr:rowOff>19050</xdr:rowOff>
        </xdr:from>
        <xdr:to>
          <xdr:col>5</xdr:col>
          <xdr:colOff>180975</xdr:colOff>
          <xdr:row>24</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Storage Capacity VS.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4</xdr:row>
          <xdr:rowOff>38100</xdr:rowOff>
        </xdr:from>
        <xdr:to>
          <xdr:col>11</xdr:col>
          <xdr:colOff>504825</xdr:colOff>
          <xdr:row>24</xdr:row>
          <xdr:rowOff>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Quadratic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4</xdr:row>
          <xdr:rowOff>47625</xdr:rowOff>
        </xdr:from>
        <xdr:to>
          <xdr:col>16</xdr:col>
          <xdr:colOff>295275</xdr:colOff>
          <xdr:row>24</xdr:row>
          <xdr:rowOff>3362</xdr:rowOff>
        </xdr:to>
        <xdr:sp macro="" textlink="">
          <xdr:nvSpPr>
            <xdr:cNvPr id="4100" name="Group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curve of reservoir storage capacity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819150</xdr:colOff>
          <xdr:row>17</xdr:row>
          <xdr:rowOff>133350</xdr:rowOff>
        </xdr:from>
        <xdr:to>
          <xdr:col>2</xdr:col>
          <xdr:colOff>628650</xdr:colOff>
          <xdr:row>19</xdr:row>
          <xdr:rowOff>161925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0.45619</cdr:x>
      <cdr:y>0.91321</cdr:y>
    </cdr:from>
    <cdr:to>
      <cdr:x>0.76601</cdr:x>
      <cdr:y>1</cdr:y>
    </cdr:to>
    <cdr:sp macro="" textlink="">
      <cdr:nvSpPr>
        <cdr:cNvPr id="2" name="TextBox 1"/>
        <cdr:cNvSpPr txBox="1"/>
      </cdr:nvSpPr>
      <cdr:spPr>
        <a:xfrm xmlns:a="http://schemas.openxmlformats.org/drawingml/2006/main">
          <a:off x="2129153" y="2305051"/>
          <a:ext cx="1446007" cy="219074"/>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elevation H(m)</a:t>
          </a:r>
          <a:endParaRPr lang="zh-CN" altLang="en-US" sz="1100" b="1"/>
        </a:p>
      </cdr:txBody>
    </cdr:sp>
  </cdr:relSizeAnchor>
</c:userShapes>
</file>

<file path=xl/drawings/drawing7.xml><?xml version="1.0" encoding="utf-8"?>
<xdr:wsDr xmlns:xdr="http://schemas.openxmlformats.org/drawingml/2006/spreadsheetDrawing" xmlns:a="http://schemas.openxmlformats.org/drawingml/2006/main">
  <xdr:twoCellAnchor>
    <xdr:from>
      <xdr:col>6</xdr:col>
      <xdr:colOff>597830</xdr:colOff>
      <xdr:row>4</xdr:row>
      <xdr:rowOff>94777</xdr:rowOff>
    </xdr:from>
    <xdr:to>
      <xdr:col>12</xdr:col>
      <xdr:colOff>165652</xdr:colOff>
      <xdr:row>19</xdr:row>
      <xdr:rowOff>99392</xdr:rowOff>
    </xdr:to>
    <xdr:graphicFrame macro="">
      <xdr:nvGraphicFramePr>
        <xdr:cNvPr id="2" name="图表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85900" cy="1186395"/>
        </a:xfrm>
        <a:prstGeom prst="rect">
          <a:avLst/>
        </a:prstGeom>
      </xdr:spPr>
    </xdr:pic>
    <xdr:clientData/>
  </xdr:twoCellAnchor>
  <xdr:twoCellAnchor>
    <xdr:from>
      <xdr:col>13</xdr:col>
      <xdr:colOff>49695</xdr:colOff>
      <xdr:row>4</xdr:row>
      <xdr:rowOff>165653</xdr:rowOff>
    </xdr:from>
    <xdr:to>
      <xdr:col>18</xdr:col>
      <xdr:colOff>115956</xdr:colOff>
      <xdr:row>19</xdr:row>
      <xdr:rowOff>115958</xdr:rowOff>
    </xdr:to>
    <xdr:graphicFrame macro="">
      <xdr:nvGraphicFramePr>
        <xdr:cNvPr id="7" name="图表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263769</xdr:colOff>
      <xdr:row>8</xdr:row>
      <xdr:rowOff>87923</xdr:rowOff>
    </xdr:from>
    <xdr:to>
      <xdr:col>8</xdr:col>
      <xdr:colOff>256442</xdr:colOff>
      <xdr:row>9</xdr:row>
      <xdr:rowOff>102577</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20154" y="2300654"/>
          <a:ext cx="813288" cy="1978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zh-CN" sz="1100"/>
            <a:t>z</a:t>
          </a:r>
          <a:r>
            <a:rPr lang="en-US" altLang="zh-CN" sz="600"/>
            <a:t>ult</a:t>
          </a:r>
          <a:r>
            <a:rPr lang="en-US" altLang="zh-CN" sz="1100"/>
            <a:t>=1/b</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428625</xdr:colOff>
          <xdr:row>3</xdr:row>
          <xdr:rowOff>133350</xdr:rowOff>
        </xdr:from>
        <xdr:to>
          <xdr:col>6</xdr:col>
          <xdr:colOff>19050</xdr:colOff>
          <xdr:row>13</xdr:row>
          <xdr:rowOff>38100</xdr:rowOff>
        </xdr:to>
        <xdr:sp macro="" textlink="">
          <xdr:nvSpPr>
            <xdr:cNvPr id="11266" name="Group Box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447675</xdr:colOff>
          <xdr:row>3</xdr:row>
          <xdr:rowOff>114300</xdr:rowOff>
        </xdr:from>
        <xdr:to>
          <xdr:col>12</xdr:col>
          <xdr:colOff>619125</xdr:colOff>
          <xdr:row>25</xdr:row>
          <xdr:rowOff>66675</xdr:rowOff>
        </xdr:to>
        <xdr:sp macro="" textlink="">
          <xdr:nvSpPr>
            <xdr:cNvPr id="11267" name="Group Box 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10</xdr:row>
          <xdr:rowOff>95250</xdr:rowOff>
        </xdr:from>
        <xdr:to>
          <xdr:col>2</xdr:col>
          <xdr:colOff>685800</xdr:colOff>
          <xdr:row>12</xdr:row>
          <xdr:rowOff>104775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14</xdr:row>
          <xdr:rowOff>19050</xdr:rowOff>
        </xdr:from>
        <xdr:to>
          <xdr:col>6</xdr:col>
          <xdr:colOff>0</xdr:colOff>
          <xdr:row>25</xdr:row>
          <xdr:rowOff>47625</xdr:rowOff>
        </xdr:to>
        <xdr:sp macro="" textlink="">
          <xdr:nvSpPr>
            <xdr:cNvPr id="11271" name="Group Box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Exponential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866775</xdr:colOff>
          <xdr:row>3</xdr:row>
          <xdr:rowOff>133350</xdr:rowOff>
        </xdr:from>
        <xdr:to>
          <xdr:col>18</xdr:col>
          <xdr:colOff>504825</xdr:colOff>
          <xdr:row>25</xdr:row>
          <xdr:rowOff>85725</xdr:rowOff>
        </xdr:to>
        <xdr:sp macro="" textlink="">
          <xdr:nvSpPr>
            <xdr:cNvPr id="11272" name="Group Box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xdr:wsDr>
</file>

<file path=xl/drawings/drawing8.xml><?xml version="1.0" encoding="utf-8"?>
<c:userShapes xmlns:c="http://schemas.openxmlformats.org/drawingml/2006/chart">
  <cdr:relSizeAnchor xmlns:cdr="http://schemas.openxmlformats.org/drawingml/2006/chartDrawing">
    <cdr:from>
      <cdr:x>0.38356</cdr:x>
      <cdr:y>0.89181</cdr:y>
    </cdr:from>
    <cdr:to>
      <cdr:x>0.53675</cdr:x>
      <cdr:y>0.97996</cdr:y>
    </cdr:to>
    <cdr:sp macro="" textlink="">
      <cdr:nvSpPr>
        <cdr:cNvPr id="4" name="TextBox 3"/>
        <cdr:cNvSpPr txBox="1"/>
      </cdr:nvSpPr>
      <cdr:spPr>
        <a:xfrm xmlns:a="http://schemas.openxmlformats.org/drawingml/2006/main">
          <a:off x="1721301" y="1843354"/>
          <a:ext cx="687456" cy="18221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剪应力</a:t>
          </a:r>
        </a:p>
      </cdr:txBody>
    </cdr:sp>
  </cdr:relSizeAnchor>
  <cdr:relSizeAnchor xmlns:cdr="http://schemas.openxmlformats.org/drawingml/2006/chartDrawing">
    <cdr:from>
      <cdr:x>0.01443</cdr:x>
      <cdr:y>0.13847</cdr:y>
    </cdr:from>
    <cdr:to>
      <cdr:x>0.06611</cdr:x>
      <cdr:y>0.59528</cdr:y>
    </cdr:to>
    <cdr:sp macro="" textlink="">
      <cdr:nvSpPr>
        <cdr:cNvPr id="5" name="TextBox 4"/>
        <cdr:cNvSpPr txBox="1"/>
      </cdr:nvSpPr>
      <cdr:spPr>
        <a:xfrm xmlns:a="http://schemas.openxmlformats.org/drawingml/2006/main">
          <a:off x="64779" y="286222"/>
          <a:ext cx="231913" cy="944217"/>
        </a:xfrm>
        <a:prstGeom xmlns:a="http://schemas.openxmlformats.org/drawingml/2006/main" prst="rect">
          <a:avLst/>
        </a:prstGeom>
      </cdr:spPr>
      <cdr:txBody>
        <a:bodyPr xmlns:a="http://schemas.openxmlformats.org/drawingml/2006/main" vert="eaVert" wrap="square" rtlCol="0"/>
        <a:lstStyle xmlns:a="http://schemas.openxmlformats.org/drawingml/2006/main"/>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0.36695</cdr:x>
      <cdr:y>0.01425</cdr:y>
    </cdr:from>
    <cdr:to>
      <cdr:x>0.67886</cdr:x>
      <cdr:y>0.12645</cdr:y>
    </cdr:to>
    <cdr:sp macro="" textlink="">
      <cdr:nvSpPr>
        <cdr:cNvPr id="6" name="TextBox 5"/>
        <cdr:cNvSpPr txBox="1"/>
      </cdr:nvSpPr>
      <cdr:spPr>
        <a:xfrm xmlns:a="http://schemas.openxmlformats.org/drawingml/2006/main">
          <a:off x="1646757" y="29462"/>
          <a:ext cx="1399761" cy="231913"/>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双曲线侵蚀模型</a:t>
          </a:r>
        </a:p>
      </cdr:txBody>
    </cdr:sp>
  </cdr:relSizeAnchor>
  <cdr:relSizeAnchor xmlns:cdr="http://schemas.openxmlformats.org/drawingml/2006/chartDrawing">
    <cdr:from>
      <cdr:x>0</cdr:x>
      <cdr:y>0</cdr:y>
    </cdr:from>
    <cdr:to>
      <cdr:x>0.15319</cdr:x>
      <cdr:y>0.08816</cdr:y>
    </cdr:to>
    <cdr:sp macro="" textlink="">
      <cdr:nvSpPr>
        <cdr:cNvPr id="7" name="TextBox 1"/>
        <cdr:cNvSpPr txBox="1"/>
      </cdr:nvSpPr>
      <cdr:spPr>
        <a:xfrm xmlns:a="http://schemas.openxmlformats.org/drawingml/2006/main">
          <a:off x="0" y="0"/>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zh-CN" altLang="en-US" sz="1100"/>
            <a:t>剪应力</a:t>
          </a:r>
        </a:p>
      </cdr:txBody>
    </cdr:sp>
  </cdr:relSizeAnchor>
</c:userShapes>
</file>

<file path=xl/drawings/drawing9.xml><?xml version="1.0" encoding="utf-8"?>
<c:userShapes xmlns:c="http://schemas.openxmlformats.org/drawingml/2006/chart">
  <cdr:relSizeAnchor xmlns:cdr="http://schemas.openxmlformats.org/drawingml/2006/chartDrawing">
    <cdr:from>
      <cdr:x>0.02717</cdr:x>
      <cdr:y>0.23565</cdr:y>
    </cdr:from>
    <cdr:to>
      <cdr:x>0.0779</cdr:x>
      <cdr:y>0.70151</cdr:y>
    </cdr:to>
    <cdr:sp macro="" textlink="">
      <cdr:nvSpPr>
        <cdr:cNvPr id="2" name="TextBox 1"/>
        <cdr:cNvSpPr txBox="1"/>
      </cdr:nvSpPr>
      <cdr:spPr>
        <a:xfrm xmlns:a="http://schemas.openxmlformats.org/drawingml/2006/main">
          <a:off x="124239" y="646043"/>
          <a:ext cx="231913" cy="1277171"/>
        </a:xfrm>
        <a:prstGeom xmlns:a="http://schemas.openxmlformats.org/drawingml/2006/main" prst="rect">
          <a:avLst/>
        </a:prstGeom>
      </cdr:spPr>
      <cdr:txBody>
        <a:bodyPr xmlns:a="http://schemas.openxmlformats.org/drawingml/2006/main" vert="eaVert"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0.45833</cdr:x>
      <cdr:y>0.89728</cdr:y>
    </cdr:from>
    <cdr:to>
      <cdr:x>0.6087</cdr:x>
      <cdr:y>0.98718</cdr:y>
    </cdr:to>
    <cdr:sp macro="" textlink="">
      <cdr:nvSpPr>
        <cdr:cNvPr id="3" name="TextBox 1"/>
        <cdr:cNvSpPr txBox="1"/>
      </cdr:nvSpPr>
      <cdr:spPr>
        <a:xfrm xmlns:a="http://schemas.openxmlformats.org/drawingml/2006/main">
          <a:off x="2095500" y="2459934"/>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剪应力</a:t>
          </a:r>
        </a:p>
      </cdr:txBody>
    </cdr:sp>
  </cdr:relSizeAnchor>
</c:userShapes>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2</xdr:col>
      <xdr:colOff>0</xdr:colOff>
      <xdr:row>1</xdr:row>
      <xdr:rowOff>69248</xdr:rowOff>
    </xdr:to>
    <xdr:pic>
      <xdr:nvPicPr>
        <xdr:cNvPr id="2" name="Picture 2">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1485900" cy="1164623"/>
        </a:xfrm>
        <a:prstGeom prst="rect">
          <a:avLst/>
        </a:prstGeom>
      </xdr:spPr>
    </xdr:pic>
    <xdr:clientData/>
  </xdr:twoCellAnchor>
  <xdr:twoCellAnchor>
    <xdr:from>
      <xdr:col>0</xdr:col>
      <xdr:colOff>438150</xdr:colOff>
      <xdr:row>33</xdr:row>
      <xdr:rowOff>38100</xdr:rowOff>
    </xdr:from>
    <xdr:to>
      <xdr:col>6</xdr:col>
      <xdr:colOff>581025</xdr:colOff>
      <xdr:row>46</xdr:row>
      <xdr:rowOff>142875</xdr:rowOff>
    </xdr:to>
    <xdr:graphicFrame macro="">
      <xdr:nvGraphicFramePr>
        <xdr:cNvPr id="3" name="图表 5">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490818</xdr:colOff>
      <xdr:row>28</xdr:row>
      <xdr:rowOff>62193</xdr:rowOff>
    </xdr:from>
    <xdr:to>
      <xdr:col>15</xdr:col>
      <xdr:colOff>200025</xdr:colOff>
      <xdr:row>47</xdr:row>
      <xdr:rowOff>33618</xdr:rowOff>
    </xdr:to>
    <xdr:graphicFrame macro="">
      <xdr:nvGraphicFramePr>
        <xdr:cNvPr id="4" name="图表 6">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457200</xdr:colOff>
          <xdr:row>16</xdr:row>
          <xdr:rowOff>133350</xdr:rowOff>
        </xdr:from>
        <xdr:to>
          <xdr:col>6</xdr:col>
          <xdr:colOff>133350</xdr:colOff>
          <xdr:row>17</xdr:row>
          <xdr:rowOff>171450</xdr:rowOff>
        </xdr:to>
        <xdr:sp macro="" textlink="">
          <xdr:nvSpPr>
            <xdr:cNvPr id="16385" name="Option Button 1" descr="使用默认值"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18</xdr:row>
          <xdr:rowOff>38100</xdr:rowOff>
        </xdr:from>
        <xdr:to>
          <xdr:col>5</xdr:col>
          <xdr:colOff>457200</xdr:colOff>
          <xdr:row>19</xdr:row>
          <xdr:rowOff>0</xdr:rowOff>
        </xdr:to>
        <xdr:sp macro="" textlink="">
          <xdr:nvSpPr>
            <xdr:cNvPr id="16386" name="Option 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21</xdr:row>
          <xdr:rowOff>133350</xdr:rowOff>
        </xdr:from>
        <xdr:to>
          <xdr:col>6</xdr:col>
          <xdr:colOff>133350</xdr:colOff>
          <xdr:row>22</xdr:row>
          <xdr:rowOff>114300</xdr:rowOff>
        </xdr:to>
        <xdr:sp macro="" textlink="">
          <xdr:nvSpPr>
            <xdr:cNvPr id="16387" name="Option Button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23</xdr:row>
          <xdr:rowOff>19050</xdr:rowOff>
        </xdr:from>
        <xdr:to>
          <xdr:col>6</xdr:col>
          <xdr:colOff>133350</xdr:colOff>
          <xdr:row>23</xdr:row>
          <xdr:rowOff>200025</xdr:rowOff>
        </xdr:to>
        <xdr:sp macro="" textlink="">
          <xdr:nvSpPr>
            <xdr:cNvPr id="16388" name="Option Button 4" hidden="1">
              <a:extLst>
                <a:ext uri="{63B3BB69-23CF-44E3-9099-C40C66FF867C}">
                  <a14:compatExt spid="_x0000_s16388"/>
                </a:ext>
                <a:ext uri="{FF2B5EF4-FFF2-40B4-BE49-F238E27FC236}">
                  <a16:creationId xmlns:a16="http://schemas.microsoft.com/office/drawing/2014/main" id="{00000000-0008-0000-04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47625</xdr:rowOff>
        </xdr:from>
        <xdr:to>
          <xdr:col>15</xdr:col>
          <xdr:colOff>476250</xdr:colOff>
          <xdr:row>48</xdr:row>
          <xdr:rowOff>57150</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The results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5</xdr:row>
          <xdr:rowOff>133350</xdr:rowOff>
        </xdr:from>
        <xdr:to>
          <xdr:col>10</xdr:col>
          <xdr:colOff>266700</xdr:colOff>
          <xdr:row>6</xdr:row>
          <xdr:rowOff>209550</xdr:rowOff>
        </xdr:to>
        <xdr:sp macro="" textlink="">
          <xdr:nvSpPr>
            <xdr:cNvPr id="16390" name="Option Button 6"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6</xdr:row>
          <xdr:rowOff>19050</xdr:rowOff>
        </xdr:from>
        <xdr:to>
          <xdr:col>13</xdr:col>
          <xdr:colOff>476250</xdr:colOff>
          <xdr:row>6</xdr:row>
          <xdr:rowOff>200025</xdr:rowOff>
        </xdr:to>
        <xdr:sp macro="" textlink="">
          <xdr:nvSpPr>
            <xdr:cNvPr id="16391" name="Option Button 7" hidden="1">
              <a:extLst>
                <a:ext uri="{63B3BB69-23CF-44E3-9099-C40C66FF867C}">
                  <a14:compatExt spid="_x0000_s16391"/>
                </a:ext>
                <a:ext uri="{FF2B5EF4-FFF2-40B4-BE49-F238E27FC236}">
                  <a16:creationId xmlns:a16="http://schemas.microsoft.com/office/drawing/2014/main" id="{00000000-0008-0000-04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381000</xdr:colOff>
          <xdr:row>5</xdr:row>
          <xdr:rowOff>19050</xdr:rowOff>
        </xdr:from>
        <xdr:to>
          <xdr:col>16</xdr:col>
          <xdr:colOff>628650</xdr:colOff>
          <xdr:row>27</xdr:row>
          <xdr:rowOff>19050</xdr:rowOff>
        </xdr:to>
        <xdr:sp macro="" textlink="">
          <xdr:nvSpPr>
            <xdr:cNvPr id="16392" name="Group Box 8" hidden="1">
              <a:extLst>
                <a:ext uri="{63B3BB69-23CF-44E3-9099-C40C66FF867C}">
                  <a14:compatExt spid="_x0000_s16392"/>
                </a:ext>
                <a:ext uri="{FF2B5EF4-FFF2-40B4-BE49-F238E27FC236}">
                  <a16:creationId xmlns:a16="http://schemas.microsoft.com/office/drawing/2014/main" id="{00000000-0008-0000-0400-00000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Breach extension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9</xdr:row>
          <xdr:rowOff>85725</xdr:rowOff>
        </xdr:from>
        <xdr:to>
          <xdr:col>6</xdr:col>
          <xdr:colOff>800100</xdr:colOff>
          <xdr:row>14</xdr:row>
          <xdr:rowOff>95250</xdr:rowOff>
        </xdr:to>
        <xdr:sp macro="" textlink="">
          <xdr:nvSpPr>
            <xdr:cNvPr id="16393" name="Group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38100</xdr:rowOff>
        </xdr:from>
        <xdr:to>
          <xdr:col>6</xdr:col>
          <xdr:colOff>800100</xdr:colOff>
          <xdr:row>19</xdr:row>
          <xdr:rowOff>85725</xdr:rowOff>
        </xdr:to>
        <xdr:sp macro="" textlink="">
          <xdr:nvSpPr>
            <xdr:cNvPr id="16394" name="Group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6</xdr:col>
          <xdr:colOff>781050</xdr:colOff>
          <xdr:row>26</xdr:row>
          <xdr:rowOff>0</xdr:rowOff>
        </xdr:to>
        <xdr:sp macro="" textlink="">
          <xdr:nvSpPr>
            <xdr:cNvPr id="16395" name="Group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4</xdr:row>
          <xdr:rowOff>95250</xdr:rowOff>
        </xdr:from>
        <xdr:to>
          <xdr:col>6</xdr:col>
          <xdr:colOff>800100</xdr:colOff>
          <xdr:row>8</xdr:row>
          <xdr:rowOff>133350</xdr:rowOff>
        </xdr:to>
        <xdr:sp macro="" textlink="">
          <xdr:nvSpPr>
            <xdr:cNvPr id="16396" name="Group Box 12"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Avalanche 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135</xdr:row>
          <xdr:rowOff>0</xdr:rowOff>
        </xdr:from>
        <xdr:to>
          <xdr:col>36</xdr:col>
          <xdr:colOff>47625</xdr:colOff>
          <xdr:row>136</xdr:row>
          <xdr:rowOff>66675</xdr:rowOff>
        </xdr:to>
        <xdr:sp macro="" textlink="">
          <xdr:nvSpPr>
            <xdr:cNvPr id="16397" name="Object 13" hidden="1">
              <a:extLst>
                <a:ext uri="{63B3BB69-23CF-44E3-9099-C40C66FF867C}">
                  <a14:compatExt spid="_x0000_s16397"/>
                </a:ext>
                <a:ext uri="{FF2B5EF4-FFF2-40B4-BE49-F238E27FC236}">
                  <a16:creationId xmlns:a16="http://schemas.microsoft.com/office/drawing/2014/main" id="{00000000-0008-0000-0400-00000D4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10</xdr:row>
          <xdr:rowOff>104775</xdr:rowOff>
        </xdr:from>
        <xdr:to>
          <xdr:col>5</xdr:col>
          <xdr:colOff>457200</xdr:colOff>
          <xdr:row>11</xdr:row>
          <xdr:rowOff>85725</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4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11</xdr:row>
          <xdr:rowOff>247650</xdr:rowOff>
        </xdr:from>
        <xdr:to>
          <xdr:col>5</xdr:col>
          <xdr:colOff>457200</xdr:colOff>
          <xdr:row>12</xdr:row>
          <xdr:rowOff>161925</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4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742950</xdr:colOff>
          <xdr:row>40</xdr:row>
          <xdr:rowOff>133350</xdr:rowOff>
        </xdr:from>
        <xdr:to>
          <xdr:col>17</xdr:col>
          <xdr:colOff>47625</xdr:colOff>
          <xdr:row>43</xdr:row>
          <xdr:rowOff>57150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733425</xdr:colOff>
          <xdr:row>37</xdr:row>
          <xdr:rowOff>19050</xdr:rowOff>
        </xdr:from>
        <xdr:to>
          <xdr:col>17</xdr:col>
          <xdr:colOff>19050</xdr:colOff>
          <xdr:row>39</xdr:row>
          <xdr:rowOff>133350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704850</xdr:colOff>
          <xdr:row>44</xdr:row>
          <xdr:rowOff>95250</xdr:rowOff>
        </xdr:from>
        <xdr:to>
          <xdr:col>17</xdr:col>
          <xdr:colOff>19050</xdr:colOff>
          <xdr:row>47</xdr:row>
          <xdr:rowOff>19050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400-00001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Return</a:t>
              </a:r>
            </a:p>
          </xdr:txBody>
        </xdr:sp>
        <xdr:clientData fPrintsWithSheet="0"/>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elevation</a:t>
          </a:r>
          <a:r>
            <a:rPr lang="zh-CN" altLang="en-US" sz="1100" b="1"/>
            <a:t>（</a:t>
          </a:r>
          <a:r>
            <a:rPr lang="en-US" altLang="zh-CN" sz="1100" b="1"/>
            <a:t>m)</a:t>
          </a:r>
          <a:endParaRPr lang="zh-CN" altLang="en-US" sz="1100" b="1"/>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2.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0.01339</cdr:x>
      <cdr:y>0.27208</cdr:y>
    </cdr:from>
    <cdr:to>
      <cdr:x>0.07372</cdr:x>
      <cdr:y>0.52876</cdr:y>
    </cdr:to>
    <cdr:sp macro="" textlink="">
      <cdr:nvSpPr>
        <cdr:cNvPr id="3" name="TextBox 2"/>
        <cdr:cNvSpPr txBox="1"/>
      </cdr:nvSpPr>
      <cdr:spPr>
        <a:xfrm xmlns:a="http://schemas.openxmlformats.org/drawingml/2006/main">
          <a:off x="57150" y="780057"/>
          <a:ext cx="257448" cy="735921"/>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100" b="1"/>
            <a:t>Dam</a:t>
          </a:r>
          <a:r>
            <a:rPr lang="en-US" altLang="zh-CN" sz="1100" b="1" baseline="0"/>
            <a:t> flow</a:t>
          </a:r>
          <a:r>
            <a:rPr lang="zh-CN" altLang="en-US" sz="1100" b="1"/>
            <a:t>（</a:t>
          </a:r>
          <a:r>
            <a:rPr lang="en-US" altLang="zh-CN" sz="1100" b="1"/>
            <a:t>m3/s)</a:t>
          </a:r>
          <a:endParaRPr lang="zh-CN" altLang="en-US" sz="1100" b="1"/>
        </a:p>
      </cdr:txBody>
    </cdr:sp>
  </cdr:relSizeAnchor>
  <cdr:relSizeAnchor xmlns:cdr="http://schemas.openxmlformats.org/drawingml/2006/chartDrawing">
    <cdr:from>
      <cdr:x>0.46908</cdr:x>
      <cdr:y>0.89305</cdr:y>
    </cdr:from>
    <cdr:to>
      <cdr:x>0.77009</cdr:x>
      <cdr:y>0.97674</cdr:y>
    </cdr:to>
    <cdr:sp macro="" textlink="">
      <cdr:nvSpPr>
        <cdr:cNvPr id="4" name="TextBox 3"/>
        <cdr:cNvSpPr txBox="1"/>
      </cdr:nvSpPr>
      <cdr:spPr>
        <a:xfrm xmlns:a="http://schemas.openxmlformats.org/drawingml/2006/main">
          <a:off x="2001658" y="256039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3</xdr:row>
      <xdr:rowOff>5140</xdr:rowOff>
    </xdr:from>
    <xdr:to>
      <xdr:col>18</xdr:col>
      <xdr:colOff>654325</xdr:colOff>
      <xdr:row>32</xdr:row>
      <xdr:rowOff>158138</xdr:rowOff>
    </xdr:to>
    <xdr:grpSp>
      <xdr:nvGrpSpPr>
        <xdr:cNvPr id="35" name="程序简介">
          <a:extLst>
            <a:ext uri="{FF2B5EF4-FFF2-40B4-BE49-F238E27FC236}">
              <a16:creationId xmlns:a16="http://schemas.microsoft.com/office/drawing/2014/main" id="{00000000-0008-0000-0500-000023000000}"/>
            </a:ext>
          </a:extLst>
        </xdr:cNvPr>
        <xdr:cNvGrpSpPr/>
      </xdr:nvGrpSpPr>
      <xdr:grpSpPr>
        <a:xfrm>
          <a:off x="0" y="1219578"/>
          <a:ext cx="11917638" cy="4986935"/>
          <a:chOff x="0" y="1120320"/>
          <a:chExt cx="11868151" cy="4947132"/>
        </a:xfrm>
      </xdr:grpSpPr>
      <xdr:grpSp>
        <xdr:nvGrpSpPr>
          <xdr:cNvPr id="40" name="组合1">
            <a:extLst>
              <a:ext uri="{FF2B5EF4-FFF2-40B4-BE49-F238E27FC236}">
                <a16:creationId xmlns:a16="http://schemas.microsoft.com/office/drawing/2014/main" id="{00000000-0008-0000-0500-000028000000}"/>
              </a:ext>
            </a:extLst>
          </xdr:cNvPr>
          <xdr:cNvGrpSpPr/>
        </xdr:nvGrpSpPr>
        <xdr:grpSpPr>
          <a:xfrm>
            <a:off x="0" y="1120320"/>
            <a:ext cx="11868151" cy="4947132"/>
            <a:chOff x="19050" y="777420"/>
            <a:chExt cx="11868151" cy="4947132"/>
          </a:xfrm>
        </xdr:grpSpPr>
        <xdr:sp macro="" textlink="" fLocksText="0">
          <xdr:nvSpPr>
            <xdr:cNvPr id="18" name="11">
              <a:extLst>
                <a:ext uri="{FF2B5EF4-FFF2-40B4-BE49-F238E27FC236}">
                  <a16:creationId xmlns:a16="http://schemas.microsoft.com/office/drawing/2014/main" id="{00000000-0008-0000-0500-000012000000}"/>
                </a:ext>
              </a:extLst>
            </xdr:cNvPr>
            <xdr:cNvSpPr/>
          </xdr:nvSpPr>
          <xdr:spPr>
            <a:xfrm>
              <a:off x="19050" y="777420"/>
              <a:ext cx="11868151" cy="4085474"/>
            </a:xfrm>
            <a:prstGeom prst="rect">
              <a:avLst/>
            </a:prstGeom>
            <a:solidFill>
              <a:schemeClr val="bg1">
                <a:lumMod val="85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altLang="zh-CN" sz="2400" b="1">
                  <a:solidFill>
                    <a:sysClr val="windowText" lastClr="000000"/>
                  </a:solidFill>
                  <a:latin typeface="楷体_GB2312" pitchFamily="49" charset="-122"/>
                  <a:ea typeface="楷体_GB2312" pitchFamily="49" charset="-122"/>
                </a:rPr>
                <a:t>User Manual</a:t>
              </a:r>
              <a:r>
                <a:rPr lang="zh-CN" altLang="en-US" sz="1800">
                  <a:solidFill>
                    <a:sysClr val="windowText" lastClr="000000"/>
                  </a:solidFill>
                  <a:latin typeface="+mn-ea"/>
                  <a:ea typeface="+mn-ea"/>
                </a:rPr>
                <a:t>     </a:t>
              </a:r>
              <a:endParaRPr lang="en-US" altLang="zh-CN" sz="1800">
                <a:solidFill>
                  <a:sysClr val="windowText" lastClr="000000"/>
                </a:solidFill>
                <a:latin typeface="+mn-ea"/>
                <a:ea typeface="+mn-ea"/>
              </a:endParaRPr>
            </a:p>
            <a:p>
              <a:pPr algn="l"/>
              <a:r>
                <a:rPr lang="zh-CN" altLang="en-US" sz="2400">
                  <a:solidFill>
                    <a:sysClr val="windowText" lastClr="000000"/>
                  </a:solidFill>
                  <a:latin typeface="楷体_GB2312" pitchFamily="49" charset="-122"/>
                  <a:ea typeface="楷体_GB2312" pitchFamily="49" charset="-122"/>
                </a:rPr>
                <a:t>        本程序是一款针对溃坝计算软件，提出了使用双曲线模型模拟冲刷过程，结合而土力学中经典的安全系数分析边坡稳定的方法模拟溃口的发展。依托于</a:t>
              </a:r>
              <a:r>
                <a:rPr lang="en-US" altLang="zh-CN" sz="2400">
                  <a:solidFill>
                    <a:sysClr val="windowText" lastClr="000000"/>
                  </a:solidFill>
                  <a:latin typeface="楷体_GB2312" pitchFamily="49" charset="-122"/>
                  <a:ea typeface="楷体_GB2312" pitchFamily="49" charset="-122"/>
                </a:rPr>
                <a:t>EXCEL</a:t>
              </a:r>
              <a:r>
                <a:rPr lang="zh-CN" altLang="en-US" sz="2400">
                  <a:solidFill>
                    <a:sysClr val="windowText" lastClr="000000"/>
                  </a:solidFill>
                  <a:latin typeface="楷体_GB2312" pitchFamily="49" charset="-122"/>
                  <a:ea typeface="楷体_GB2312" pitchFamily="49" charset="-122"/>
                </a:rPr>
                <a:t>的二次开发，并使用</a:t>
              </a:r>
              <a:r>
                <a:rPr lang="en-US" altLang="zh-CN" sz="2400">
                  <a:solidFill>
                    <a:sysClr val="windowText" lastClr="000000"/>
                  </a:solidFill>
                  <a:latin typeface="楷体_GB2312" pitchFamily="49" charset="-122"/>
                  <a:ea typeface="楷体_GB2312" pitchFamily="49" charset="-122"/>
                </a:rPr>
                <a:t>VBA</a:t>
              </a:r>
              <a:r>
                <a:rPr lang="zh-CN" altLang="en-US" sz="2400">
                  <a:solidFill>
                    <a:sysClr val="windowText" lastClr="000000"/>
                  </a:solidFill>
                  <a:latin typeface="楷体_GB2312" pitchFamily="49" charset="-122"/>
                  <a:ea typeface="楷体_GB2312" pitchFamily="49" charset="-122"/>
                </a:rPr>
                <a:t>实现了整个数值模拟过程。</a:t>
              </a:r>
            </a:p>
          </xdr:txBody>
        </xdr:sp>
        <xdr:pic macro="[0]!Sheet3.操作说明show">
          <xdr:nvPicPr>
            <xdr:cNvPr id="3" name="图片 2" descr="20100906000303751.png">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stretch>
              <a:fillRect/>
            </a:stretch>
          </xdr:blipFill>
          <xdr:spPr>
            <a:xfrm>
              <a:off x="545423" y="5046699"/>
              <a:ext cx="1695450" cy="627281"/>
            </a:xfrm>
            <a:prstGeom prst="rect">
              <a:avLst/>
            </a:prstGeom>
            <a:ln w="3175">
              <a:solidFill>
                <a:schemeClr val="bg1">
                  <a:lumMod val="75000"/>
                </a:schemeClr>
              </a:solidFill>
            </a:ln>
          </xdr:spPr>
        </xdr:pic>
        <xdr:pic macro="[0]!Sheet3.注意事项show">
          <xdr:nvPicPr>
            <xdr:cNvPr id="4" name="图片 3" descr="20100906000305831.png">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stretch>
              <a:fillRect/>
            </a:stretch>
          </xdr:blipFill>
          <xdr:spPr>
            <a:xfrm>
              <a:off x="9581685" y="5008598"/>
              <a:ext cx="1816735" cy="695325"/>
            </a:xfrm>
            <a:prstGeom prst="rect">
              <a:avLst/>
            </a:prstGeom>
            <a:ln w="3175">
              <a:solidFill>
                <a:schemeClr val="bg1">
                  <a:lumMod val="75000"/>
                </a:schemeClr>
              </a:solidFill>
            </a:ln>
          </xdr:spPr>
        </xdr:pic>
        <xdr:pic macro="[0]!Sheet3.颜色及图标说明show">
          <xdr:nvPicPr>
            <xdr:cNvPr id="5" name="图片 4" descr="20100906000304243.png">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cstate="print"/>
            <a:stretch>
              <a:fillRect/>
            </a:stretch>
          </xdr:blipFill>
          <xdr:spPr>
            <a:xfrm>
              <a:off x="2696823" y="5037174"/>
              <a:ext cx="1885951" cy="657226"/>
            </a:xfrm>
            <a:prstGeom prst="rect">
              <a:avLst/>
            </a:prstGeom>
            <a:ln w="3175">
              <a:solidFill>
                <a:schemeClr val="bg1">
                  <a:lumMod val="75000"/>
                </a:schemeClr>
              </a:solidFill>
            </a:ln>
          </xdr:spPr>
        </xdr:pic>
        <xdr:pic macro="[0]!Sheet3.参考规范show">
          <xdr:nvPicPr>
            <xdr:cNvPr id="6" name="图片 5" descr="20100906000304815.png">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stretch>
              <a:fillRect/>
            </a:stretch>
          </xdr:blipFill>
          <xdr:spPr>
            <a:xfrm>
              <a:off x="5001876" y="5019312"/>
              <a:ext cx="1828799" cy="705240"/>
            </a:xfrm>
            <a:prstGeom prst="rect">
              <a:avLst/>
            </a:prstGeom>
            <a:ln w="3175">
              <a:solidFill>
                <a:schemeClr val="bg1">
                  <a:lumMod val="75000"/>
                </a:schemeClr>
              </a:solidFill>
            </a:ln>
          </xdr:spPr>
        </xdr:pic>
        <xdr:sp macro="" textlink="" fLocksText="0">
          <xdr:nvSpPr>
            <xdr:cNvPr id="11" name="矩形 10">
              <a:extLst>
                <a:ext uri="{FF2B5EF4-FFF2-40B4-BE49-F238E27FC236}">
                  <a16:creationId xmlns:a16="http://schemas.microsoft.com/office/drawing/2014/main" id="{00000000-0008-0000-0500-00000B000000}"/>
                </a:ext>
              </a:extLst>
            </xdr:cNvPr>
            <xdr:cNvSpPr/>
          </xdr:nvSpPr>
          <xdr:spPr>
            <a:xfrm>
              <a:off x="648949" y="5144406"/>
              <a:ext cx="1485900" cy="415110"/>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indent="0" algn="ctr"/>
              <a:r>
                <a:rPr lang="en-US" altLang="en-US" sz="2000">
                  <a:solidFill>
                    <a:sysClr val="windowText" lastClr="000000"/>
                  </a:solidFill>
                  <a:latin typeface="+mn-lt"/>
                  <a:ea typeface="+mn-ea"/>
                  <a:cs typeface="+mn-cs"/>
                </a:rPr>
                <a:t>Operating Instructions</a:t>
              </a:r>
              <a:endParaRPr lang="zh-CN" altLang="en-US" sz="2000">
                <a:solidFill>
                  <a:sysClr val="windowText" lastClr="000000"/>
                </a:solidFill>
                <a:latin typeface="+mn-lt"/>
                <a:ea typeface="+mn-ea"/>
                <a:cs typeface="+mn-cs"/>
              </a:endParaRPr>
            </a:p>
          </xdr:txBody>
        </xdr:sp>
        <xdr:sp macro="" textlink="" fLocksText="0">
          <xdr:nvSpPr>
            <xdr:cNvPr id="13" name="矩形 12">
              <a:extLst>
                <a:ext uri="{FF2B5EF4-FFF2-40B4-BE49-F238E27FC236}">
                  <a16:creationId xmlns:a16="http://schemas.microsoft.com/office/drawing/2014/main" id="{00000000-0008-0000-0500-00000D000000}"/>
                </a:ext>
              </a:extLst>
            </xdr:cNvPr>
            <xdr:cNvSpPr/>
          </xdr:nvSpPr>
          <xdr:spPr>
            <a:xfrm>
              <a:off x="9859625" y="5156329"/>
              <a:ext cx="1362075" cy="354362"/>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2000">
                  <a:solidFill>
                    <a:sysClr val="windowText" lastClr="000000"/>
                  </a:solidFill>
                </a:rPr>
                <a:t>Cautions</a:t>
              </a:r>
              <a:endParaRPr lang="zh-CN" altLang="en-US" sz="2000">
                <a:solidFill>
                  <a:sysClr val="windowText" lastClr="000000"/>
                </a:solidFill>
              </a:endParaRPr>
            </a:p>
          </xdr:txBody>
        </xdr:sp>
        <xdr:sp macro="" textlink="" fLocksText="0">
          <xdr:nvSpPr>
            <xdr:cNvPr id="14" name="矩形 13">
              <a:extLst>
                <a:ext uri="{FF2B5EF4-FFF2-40B4-BE49-F238E27FC236}">
                  <a16:creationId xmlns:a16="http://schemas.microsoft.com/office/drawing/2014/main" id="{00000000-0008-0000-0500-00000E000000}"/>
                </a:ext>
              </a:extLst>
            </xdr:cNvPr>
            <xdr:cNvSpPr/>
          </xdr:nvSpPr>
          <xdr:spPr>
            <a:xfrm>
              <a:off x="2703721" y="5184304"/>
              <a:ext cx="1904891" cy="364487"/>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Color and Icon Description</a:t>
              </a:r>
              <a:endParaRPr lang="zh-CN" altLang="en-US" sz="2000">
                <a:solidFill>
                  <a:sysClr val="windowText" lastClr="000000"/>
                </a:solidFill>
              </a:endParaRPr>
            </a:p>
          </xdr:txBody>
        </xdr:sp>
        <xdr:sp macro="" textlink="" fLocksText="0">
          <xdr:nvSpPr>
            <xdr:cNvPr id="15" name="矩形 14">
              <a:extLst>
                <a:ext uri="{FF2B5EF4-FFF2-40B4-BE49-F238E27FC236}">
                  <a16:creationId xmlns:a16="http://schemas.microsoft.com/office/drawing/2014/main" id="{00000000-0008-0000-0500-00000F000000}"/>
                </a:ext>
              </a:extLst>
            </xdr:cNvPr>
            <xdr:cNvSpPr/>
          </xdr:nvSpPr>
          <xdr:spPr>
            <a:xfrm>
              <a:off x="4875964" y="5165854"/>
              <a:ext cx="2027427" cy="404986"/>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Reference norms and Copyright</a:t>
              </a:r>
              <a:endParaRPr lang="zh-CN" altLang="en-US" sz="2000">
                <a:solidFill>
                  <a:sysClr val="windowText" lastClr="000000"/>
                </a:solidFill>
              </a:endParaRPr>
            </a:p>
          </xdr:txBody>
        </xdr:sp>
      </xdr:grpSp>
      <xdr:pic macro="[0]!Sheet3.其他show">
        <xdr:nvPicPr>
          <xdr:cNvPr id="31" name="图片 30" descr="20100906000304279.png">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5" cstate="print"/>
          <a:stretch>
            <a:fillRect/>
          </a:stretch>
        </xdr:blipFill>
        <xdr:spPr>
          <a:xfrm>
            <a:off x="7306925" y="5380073"/>
            <a:ext cx="1771650" cy="676275"/>
          </a:xfrm>
          <a:prstGeom prst="rect">
            <a:avLst/>
          </a:prstGeom>
          <a:ln w="3175">
            <a:solidFill>
              <a:schemeClr val="bg1">
                <a:lumMod val="75000"/>
              </a:schemeClr>
            </a:solidFill>
          </a:ln>
        </xdr:spPr>
      </xdr:pic>
      <xdr:sp macro="" textlink="" fLocksText="0">
        <xdr:nvSpPr>
          <xdr:cNvPr id="32" name="TextBox 31">
            <a:extLst>
              <a:ext uri="{FF2B5EF4-FFF2-40B4-BE49-F238E27FC236}">
                <a16:creationId xmlns:a16="http://schemas.microsoft.com/office/drawing/2014/main" id="{00000000-0008-0000-0500-000020000000}"/>
              </a:ext>
            </a:extLst>
          </xdr:cNvPr>
          <xdr:cNvSpPr txBox="1"/>
        </xdr:nvSpPr>
        <xdr:spPr>
          <a:xfrm>
            <a:off x="7753240" y="5580099"/>
            <a:ext cx="1335350" cy="276225"/>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altLang="zh-CN" sz="2000"/>
              <a:t>Others</a:t>
            </a:r>
            <a:endParaRPr lang="zh-CN" altLang="en-US" sz="2000"/>
          </a:p>
        </xdr:txBody>
      </xdr:sp>
    </xdr:grpSp>
    <xdr:clientData fLocksWithSheet="0"/>
  </xdr:twoCellAnchor>
  <xdr:twoCellAnchor>
    <xdr:from>
      <xdr:col>0</xdr:col>
      <xdr:colOff>1</xdr:colOff>
      <xdr:row>35</xdr:row>
      <xdr:rowOff>26087</xdr:rowOff>
    </xdr:from>
    <xdr:to>
      <xdr:col>18</xdr:col>
      <xdr:colOff>604630</xdr:colOff>
      <xdr:row>64</xdr:row>
      <xdr:rowOff>78440</xdr:rowOff>
    </xdr:to>
    <xdr:grpSp>
      <xdr:nvGrpSpPr>
        <xdr:cNvPr id="54" name="操作说明">
          <a:extLst>
            <a:ext uri="{FF2B5EF4-FFF2-40B4-BE49-F238E27FC236}">
              <a16:creationId xmlns:a16="http://schemas.microsoft.com/office/drawing/2014/main" id="{00000000-0008-0000-0500-000036000000}"/>
            </a:ext>
          </a:extLst>
        </xdr:cNvPr>
        <xdr:cNvGrpSpPr/>
      </xdr:nvGrpSpPr>
      <xdr:grpSpPr>
        <a:xfrm>
          <a:off x="1" y="6574525"/>
          <a:ext cx="11867942" cy="4886290"/>
          <a:chOff x="-18206" y="7083013"/>
          <a:chExt cx="11899964" cy="5023138"/>
        </a:xfrm>
      </xdr:grpSpPr>
      <xdr:sp macro="" textlink="" fLocksText="0">
        <xdr:nvSpPr>
          <xdr:cNvPr id="37" name="TextBox 36">
            <a:extLst>
              <a:ext uri="{FF2B5EF4-FFF2-40B4-BE49-F238E27FC236}">
                <a16:creationId xmlns:a16="http://schemas.microsoft.com/office/drawing/2014/main" id="{00000000-0008-0000-0500-000025000000}"/>
              </a:ext>
            </a:extLst>
          </xdr:cNvPr>
          <xdr:cNvSpPr txBox="1"/>
        </xdr:nvSpPr>
        <xdr:spPr>
          <a:xfrm>
            <a:off x="-18206" y="7083013"/>
            <a:ext cx="11899964" cy="5023138"/>
          </a:xfrm>
          <a:prstGeom prst="rect">
            <a:avLst/>
          </a:prstGeom>
          <a:noFill/>
          <a:ln w="317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altLang="en-US" sz="2400" b="1">
                <a:solidFill>
                  <a:sysClr val="windowText" lastClr="000000"/>
                </a:solidFill>
                <a:latin typeface="+mn-lt"/>
                <a:ea typeface="+mn-ea"/>
                <a:cs typeface="+mn-cs"/>
              </a:rPr>
              <a:t>Operating Instructions</a:t>
            </a:r>
            <a:endParaRPr lang="zh-CN" altLang="en-US" sz="2400" b="1">
              <a:solidFill>
                <a:sysClr val="windowText" lastClr="000000"/>
              </a:solidFill>
              <a:latin typeface="+mn-lt"/>
              <a:ea typeface="+mn-ea"/>
              <a:cs typeface="+mn-cs"/>
            </a:endParaRPr>
          </a:p>
          <a:p>
            <a:pPr algn="ctr"/>
            <a:endParaRPr lang="en-US" altLang="zh-CN" sz="1800" b="1">
              <a:solidFill>
                <a:sysClr val="windowText" lastClr="000000"/>
              </a:solidFill>
            </a:endParaRPr>
          </a:p>
          <a:p>
            <a:pPr algn="ctr"/>
            <a:endParaRPr lang="en-US" altLang="zh-CN" sz="1800"/>
          </a:p>
          <a:p>
            <a:endParaRPr lang="en-US" sz="1100" b="0">
              <a:solidFill>
                <a:schemeClr val="dk1"/>
              </a:solidFill>
              <a:latin typeface="+mn-lt"/>
              <a:ea typeface="+mn-ea"/>
              <a:cs typeface="+mn-cs"/>
            </a:endParaRPr>
          </a:p>
          <a:p>
            <a:endParaRPr lang="en-US" sz="1100" b="0">
              <a:solidFill>
                <a:schemeClr val="dk1"/>
              </a:solidFill>
              <a:latin typeface="+mn-lt"/>
              <a:ea typeface="+mn-ea"/>
              <a:cs typeface="+mn-cs"/>
            </a:endParaRPr>
          </a:p>
          <a:p>
            <a:r>
              <a:rPr lang="en-US" sz="1600" b="0">
                <a:solidFill>
                  <a:schemeClr val="dk1"/>
                </a:solidFill>
                <a:latin typeface="+mn-lt"/>
                <a:ea typeface="+mn-ea"/>
                <a:cs typeface="+mn-cs"/>
              </a:rPr>
              <a:t>1</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Initialization</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initialize the software</a:t>
            </a:r>
            <a:endParaRPr lang="en-US" sz="1600" b="0">
              <a:solidFill>
                <a:schemeClr val="dk1"/>
              </a:solidFill>
              <a:latin typeface="+mn-lt"/>
              <a:ea typeface="+mn-ea"/>
              <a:cs typeface="+mn-cs"/>
            </a:endParaRPr>
          </a:p>
          <a:p>
            <a:r>
              <a:rPr lang="en-US" altLang="zh-CN" sz="1800" b="0" baseline="0">
                <a:solidFill>
                  <a:schemeClr val="dk1"/>
                </a:solidFill>
                <a:latin typeface="+mn-lt"/>
                <a:ea typeface="+mn-ea"/>
                <a:cs typeface="+mn-cs"/>
              </a:rPr>
              <a:t>      </a:t>
            </a:r>
            <a:r>
              <a:rPr lang="en-US" altLang="zh-CN" sz="1800" b="0">
                <a:solidFill>
                  <a:schemeClr val="dk1"/>
                </a:solidFill>
                <a:latin typeface="+mn-lt"/>
                <a:ea typeface="+mn-ea"/>
                <a:cs typeface="+mn-cs"/>
              </a:rPr>
              <a:t>Click this button, the program will restore the initial state.</a:t>
            </a:r>
          </a:p>
          <a:p>
            <a:r>
              <a:rPr lang="en-US" sz="1600" b="0">
                <a:solidFill>
                  <a:schemeClr val="dk1"/>
                </a:solidFill>
                <a:latin typeface="+mn-lt"/>
                <a:ea typeface="+mn-ea"/>
                <a:cs typeface="+mn-cs"/>
              </a:rPr>
              <a:t>2</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 data in xml format</a:t>
            </a:r>
            <a:endParaRPr lang="en-US" sz="1600" b="0">
              <a:solidFill>
                <a:schemeClr val="dk1"/>
              </a:solidFill>
              <a:latin typeface="+mn-lt"/>
              <a:ea typeface="+mn-ea"/>
              <a:cs typeface="+mn-cs"/>
            </a:endParaRPr>
          </a:p>
          <a:p>
            <a:r>
              <a:rPr lang="en-US" altLang="zh-CN" sz="1600" b="0" baseline="0">
                <a:solidFill>
                  <a:schemeClr val="dk1"/>
                </a:solidFill>
                <a:latin typeface="+mn-lt"/>
                <a:ea typeface="+mn-ea"/>
                <a:cs typeface="+mn-cs"/>
              </a:rPr>
              <a:t>       The program supports the exchange of data with Xml, Xml schema if finished, click this button to import the data into xml format in Excel.</a:t>
            </a:r>
          </a:p>
          <a:p>
            <a:r>
              <a:rPr lang="en-US" sz="1600" b="0">
                <a:solidFill>
                  <a:schemeClr val="dk1"/>
                </a:solidFill>
                <a:latin typeface="+mn-lt"/>
                <a:ea typeface="+mn-ea"/>
                <a:cs typeface="+mn-cs"/>
              </a:rPr>
              <a:t>3</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 data in xml format</a:t>
            </a:r>
          </a:p>
          <a:p>
            <a:r>
              <a:rPr lang="en-US" sz="1600" b="0">
                <a:solidFill>
                  <a:schemeClr val="dk1"/>
                </a:solidFill>
                <a:latin typeface="+mn-lt"/>
                <a:ea typeface="+mn-ea"/>
                <a:cs typeface="+mn-cs"/>
              </a:rPr>
              <a:t>      After</a:t>
            </a:r>
            <a:r>
              <a:rPr lang="en-US" sz="1600" b="0" baseline="0">
                <a:solidFill>
                  <a:schemeClr val="dk1"/>
                </a:solidFill>
                <a:latin typeface="+mn-lt"/>
                <a:ea typeface="+mn-ea"/>
                <a:cs typeface="+mn-cs"/>
              </a:rPr>
              <a:t> calculating,click this button, you can export data in xml format.</a:t>
            </a:r>
            <a:endParaRPr lang="en-US" sz="1600" b="0">
              <a:solidFill>
                <a:schemeClr val="dk1"/>
              </a:solidFill>
              <a:latin typeface="+mn-lt"/>
              <a:ea typeface="+mn-ea"/>
              <a:cs typeface="+mn-cs"/>
            </a:endParaRPr>
          </a:p>
          <a:p>
            <a:r>
              <a:rPr lang="en-US" sz="1600" b="0">
                <a:solidFill>
                  <a:schemeClr val="dk1"/>
                </a:solidFill>
                <a:latin typeface="+mn-lt"/>
                <a:ea typeface="+mn-ea"/>
                <a:cs typeface="+mn-cs"/>
              </a:rPr>
              <a:t>4</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Calculations</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Generate word calculations.</a:t>
            </a:r>
            <a:endParaRPr lang="en-US" sz="1600" b="0">
              <a:solidFill>
                <a:schemeClr val="dk1"/>
              </a:solidFill>
              <a:latin typeface="+mn-lt"/>
              <a:ea typeface="+mn-ea"/>
              <a:cs typeface="+mn-cs"/>
            </a:endParaRPr>
          </a:p>
          <a:p>
            <a:r>
              <a:rPr lang="en-US" sz="1600" b="0" baseline="0">
                <a:solidFill>
                  <a:schemeClr val="dk1"/>
                </a:solidFill>
                <a:latin typeface="+mn-lt"/>
                <a:ea typeface="+mn-ea"/>
                <a:cs typeface="+mn-cs"/>
              </a:rPr>
              <a:t>         After calculating,click this button,</a:t>
            </a:r>
            <a:r>
              <a:rPr lang="en-US" altLang="zh-CN" sz="1600" b="0" baseline="0">
                <a:solidFill>
                  <a:schemeClr val="dk1"/>
                </a:solidFill>
                <a:latin typeface="+mn-lt"/>
                <a:ea typeface="+mn-ea"/>
                <a:cs typeface="+mn-cs"/>
              </a:rPr>
              <a:t>you can </a:t>
            </a:r>
            <a:r>
              <a:rPr lang="en-US" sz="1600" b="0" baseline="0">
                <a:solidFill>
                  <a:schemeClr val="dk1"/>
                </a:solidFill>
                <a:latin typeface="+mn-lt"/>
                <a:ea typeface="+mn-ea"/>
                <a:cs typeface="+mn-cs"/>
              </a:rPr>
              <a:t>generate word calculations.</a:t>
            </a:r>
            <a:endParaRPr lang="en-US" altLang="zh-CN" sz="1600" b="0" baseline="0">
              <a:solidFill>
                <a:schemeClr val="dk1"/>
              </a:solidFill>
              <a:latin typeface="+mn-lt"/>
              <a:ea typeface="+mn-ea"/>
              <a:cs typeface="+mn-cs"/>
            </a:endParaRPr>
          </a:p>
          <a:p>
            <a:r>
              <a:rPr lang="en-US" altLang="zh-CN" sz="1600" b="0">
                <a:solidFill>
                  <a:schemeClr val="dk1"/>
                </a:solidFill>
                <a:latin typeface="+mn-lt"/>
                <a:ea typeface="+mn-ea"/>
                <a:cs typeface="+mn-cs"/>
              </a:rPr>
              <a:t>..........</a:t>
            </a:r>
          </a:p>
          <a:p>
            <a:r>
              <a:rPr lang="en-US" altLang="zh-CN" sz="1600" b="0">
                <a:solidFill>
                  <a:schemeClr val="dk1"/>
                </a:solidFill>
                <a:latin typeface="+mn-lt"/>
                <a:ea typeface="+mn-ea"/>
                <a:cs typeface="+mn-cs"/>
              </a:rPr>
              <a:t>5</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Others:......</a:t>
            </a:r>
          </a:p>
        </xdr:txBody>
      </xdr:sp>
      <xdr:pic macro="[0]!Sheet3.操作说明hide">
        <xdr:nvPicPr>
          <xdr:cNvPr id="38" name="图片 37" descr="repeat.png">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cstate="print"/>
          <a:stretch>
            <a:fillRect/>
          </a:stretch>
        </xdr:blipFill>
        <xdr:spPr>
          <a:xfrm>
            <a:off x="170199" y="7262648"/>
            <a:ext cx="838201" cy="838201"/>
          </a:xfrm>
          <a:prstGeom prst="rect">
            <a:avLst/>
          </a:prstGeom>
        </xdr:spPr>
      </xdr:pic>
      <xdr:pic macro="[0]!Sheet3.操作说明hide">
        <xdr:nvPicPr>
          <xdr:cNvPr id="49" name="图片 48" descr="repeat.png">
            <a:extLst>
              <a:ext uri="{FF2B5EF4-FFF2-40B4-BE49-F238E27FC236}">
                <a16:creationId xmlns:a16="http://schemas.microsoft.com/office/drawing/2014/main" id="{00000000-0008-0000-0500-000031000000}"/>
              </a:ext>
            </a:extLst>
          </xdr:cNvPr>
          <xdr:cNvPicPr>
            <a:picLocks noChangeAspect="1"/>
          </xdr:cNvPicPr>
        </xdr:nvPicPr>
        <xdr:blipFill>
          <a:blip xmlns:r="http://schemas.openxmlformats.org/officeDocument/2006/relationships" r:embed="rId6" cstate="print"/>
          <a:stretch>
            <a:fillRect/>
          </a:stretch>
        </xdr:blipFill>
        <xdr:spPr>
          <a:xfrm>
            <a:off x="9744075" y="9858375"/>
            <a:ext cx="838201" cy="838201"/>
          </a:xfrm>
          <a:prstGeom prst="rect">
            <a:avLst/>
          </a:prstGeom>
        </xdr:spPr>
      </xdr:pic>
    </xdr:grpSp>
    <xdr:clientData/>
  </xdr:twoCellAnchor>
  <xdr:twoCellAnchor>
    <xdr:from>
      <xdr:col>0</xdr:col>
      <xdr:colOff>0</xdr:colOff>
      <xdr:row>64</xdr:row>
      <xdr:rowOff>136071</xdr:rowOff>
    </xdr:from>
    <xdr:to>
      <xdr:col>18</xdr:col>
      <xdr:colOff>595932</xdr:colOff>
      <xdr:row>78</xdr:row>
      <xdr:rowOff>22217</xdr:rowOff>
    </xdr:to>
    <xdr:grpSp>
      <xdr:nvGrpSpPr>
        <xdr:cNvPr id="56" name="颜色及图标说明">
          <a:extLst>
            <a:ext uri="{FF2B5EF4-FFF2-40B4-BE49-F238E27FC236}">
              <a16:creationId xmlns:a16="http://schemas.microsoft.com/office/drawing/2014/main" id="{00000000-0008-0000-0500-000038000000}"/>
            </a:ext>
          </a:extLst>
        </xdr:cNvPr>
        <xdr:cNvGrpSpPr/>
      </xdr:nvGrpSpPr>
      <xdr:grpSpPr>
        <a:xfrm>
          <a:off x="0" y="11518446"/>
          <a:ext cx="11859245" cy="2219771"/>
          <a:chOff x="-8706" y="11866445"/>
          <a:chExt cx="11891282" cy="2362200"/>
        </a:xfrm>
      </xdr:grpSpPr>
      <xdr:sp macro="" textlink="" fLocksText="0">
        <xdr:nvSpPr>
          <xdr:cNvPr id="39" name="TextBox 38">
            <a:extLst>
              <a:ext uri="{FF2B5EF4-FFF2-40B4-BE49-F238E27FC236}">
                <a16:creationId xmlns:a16="http://schemas.microsoft.com/office/drawing/2014/main" id="{00000000-0008-0000-0500-000027000000}"/>
              </a:ext>
            </a:extLst>
          </xdr:cNvPr>
          <xdr:cNvSpPr txBox="1"/>
        </xdr:nvSpPr>
        <xdr:spPr>
          <a:xfrm>
            <a:off x="-8706" y="11866445"/>
            <a:ext cx="11891282" cy="23622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Color and Icon Description</a:t>
            </a:r>
            <a:endParaRPr lang="en-US" altLang="zh-CN" sz="1400" b="0">
              <a:solidFill>
                <a:schemeClr val="dk1"/>
              </a:solidFill>
              <a:latin typeface="+mn-lt"/>
              <a:ea typeface="+mn-ea"/>
              <a:cs typeface="+mn-cs"/>
            </a:endParaRPr>
          </a:p>
          <a:p>
            <a:endParaRPr lang="en-US" altLang="zh-CN" sz="11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Pink</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Data</a:t>
            </a:r>
            <a:r>
              <a:rPr lang="en-US" sz="1400" b="0" baseline="0">
                <a:solidFill>
                  <a:schemeClr val="dk1"/>
                </a:solidFill>
                <a:latin typeface="+mn-lt"/>
                <a:ea typeface="+mn-ea"/>
                <a:cs typeface="+mn-cs"/>
              </a:rPr>
              <a:t> input</a:t>
            </a:r>
            <a:endParaRPr lang="en-US" sz="14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Blue</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
            </a:r>
            <a:r>
              <a:rPr lang="en-US" altLang="zh-CN" sz="1400" b="0">
                <a:solidFill>
                  <a:schemeClr val="dk1"/>
                </a:solidFill>
                <a:latin typeface="+mn-lt"/>
                <a:ea typeface="+mn-ea"/>
                <a:cs typeface="+mn-cs"/>
              </a:rPr>
              <a:t>ata output</a:t>
            </a:r>
            <a:endParaRPr lang="en-US" sz="1400" b="0">
              <a:solidFill>
                <a:schemeClr val="dk1"/>
              </a:solidFill>
              <a:latin typeface="+mn-lt"/>
              <a:ea typeface="+mn-ea"/>
              <a:cs typeface="+mn-cs"/>
            </a:endParaRPr>
          </a:p>
          <a:p>
            <a:r>
              <a:rPr lang="en-US" altLang="zh-CN" sz="1400" b="0">
                <a:solidFill>
                  <a:schemeClr val="dk1"/>
                </a:solidFill>
                <a:latin typeface="+mn-lt"/>
                <a:ea typeface="+mn-ea"/>
                <a:cs typeface="+mn-cs"/>
              </a:rPr>
              <a:t>Gray</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Directions</a:t>
            </a:r>
          </a:p>
        </xdr:txBody>
      </xdr:sp>
      <xdr:sp macro="" textlink="">
        <xdr:nvSpPr>
          <xdr:cNvPr id="43" name="矩形 42">
            <a:extLst>
              <a:ext uri="{FF2B5EF4-FFF2-40B4-BE49-F238E27FC236}">
                <a16:creationId xmlns:a16="http://schemas.microsoft.com/office/drawing/2014/main" id="{00000000-0008-0000-0500-00002B000000}"/>
              </a:ext>
            </a:extLst>
          </xdr:cNvPr>
          <xdr:cNvSpPr/>
        </xdr:nvSpPr>
        <xdr:spPr>
          <a:xfrm>
            <a:off x="784255" y="12984555"/>
            <a:ext cx="1038225" cy="200024"/>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pic macro="[0]!Sheet3.颜色及图标说明hide">
        <xdr:nvPicPr>
          <xdr:cNvPr id="50" name="图片 49" descr="repeat.png">
            <a:extLst>
              <a:ext uri="{FF2B5EF4-FFF2-40B4-BE49-F238E27FC236}">
                <a16:creationId xmlns:a16="http://schemas.microsoft.com/office/drawing/2014/main" id="{00000000-0008-0000-0500-000032000000}"/>
              </a:ext>
            </a:extLst>
          </xdr:cNvPr>
          <xdr:cNvPicPr>
            <a:picLocks noChangeAspect="1"/>
          </xdr:cNvPicPr>
        </xdr:nvPicPr>
        <xdr:blipFill>
          <a:blip xmlns:r="http://schemas.openxmlformats.org/officeDocument/2006/relationships" r:embed="rId6" cstate="print"/>
          <a:stretch>
            <a:fillRect/>
          </a:stretch>
        </xdr:blipFill>
        <xdr:spPr>
          <a:xfrm>
            <a:off x="9848850" y="11925301"/>
            <a:ext cx="838201" cy="838201"/>
          </a:xfrm>
          <a:prstGeom prst="rect">
            <a:avLst/>
          </a:prstGeom>
        </xdr:spPr>
      </xdr:pic>
    </xdr:grpSp>
    <xdr:clientData/>
  </xdr:twoCellAnchor>
  <xdr:twoCellAnchor>
    <xdr:from>
      <xdr:col>0</xdr:col>
      <xdr:colOff>0</xdr:colOff>
      <xdr:row>78</xdr:row>
      <xdr:rowOff>60319</xdr:rowOff>
    </xdr:from>
    <xdr:to>
      <xdr:col>18</xdr:col>
      <xdr:colOff>683557</xdr:colOff>
      <xdr:row>91</xdr:row>
      <xdr:rowOff>152207</xdr:rowOff>
    </xdr:to>
    <xdr:grpSp>
      <xdr:nvGrpSpPr>
        <xdr:cNvPr id="57" name="参考规范">
          <a:extLst>
            <a:ext uri="{FF2B5EF4-FFF2-40B4-BE49-F238E27FC236}">
              <a16:creationId xmlns:a16="http://schemas.microsoft.com/office/drawing/2014/main" id="{00000000-0008-0000-0500-000039000000}"/>
            </a:ext>
          </a:extLst>
        </xdr:cNvPr>
        <xdr:cNvGrpSpPr/>
      </xdr:nvGrpSpPr>
      <xdr:grpSpPr>
        <a:xfrm>
          <a:off x="0" y="13776319"/>
          <a:ext cx="11946870" cy="2258826"/>
          <a:chOff x="9525" y="14286002"/>
          <a:chExt cx="12301438" cy="2324100"/>
        </a:xfrm>
      </xdr:grpSpPr>
      <xdr:sp macro="" textlink="" fLocksText="0">
        <xdr:nvSpPr>
          <xdr:cNvPr id="47" name="TextBox 46">
            <a:extLst>
              <a:ext uri="{FF2B5EF4-FFF2-40B4-BE49-F238E27FC236}">
                <a16:creationId xmlns:a16="http://schemas.microsoft.com/office/drawing/2014/main" id="{00000000-0008-0000-0500-00002F000000}"/>
              </a:ext>
            </a:extLst>
          </xdr:cNvPr>
          <xdr:cNvSpPr txBox="1"/>
        </xdr:nvSpPr>
        <xdr:spPr>
          <a:xfrm>
            <a:off x="9525" y="14286002"/>
            <a:ext cx="12301438"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Reference norms and Copyright</a:t>
            </a:r>
            <a:endParaRPr lang="zh-CN" altLang="en-US" sz="2400">
              <a:solidFill>
                <a:schemeClr val="dk1"/>
              </a:solidFill>
              <a:latin typeface="+mn-lt"/>
              <a:ea typeface="+mn-ea"/>
              <a:cs typeface="+mn-cs"/>
            </a:endParaRPr>
          </a:p>
          <a:p>
            <a:r>
              <a:rPr lang="en-US" altLang="zh-CN" sz="1600">
                <a:solidFill>
                  <a:sysClr val="windowText" lastClr="000000"/>
                </a:solidFill>
              </a:rPr>
              <a:t>Please quote the reference norms and Copyright</a:t>
            </a:r>
          </a:p>
          <a:p>
            <a:r>
              <a:rPr lang="en-US" altLang="zh-CN" sz="1600">
                <a:solidFill>
                  <a:sysClr val="windowText" lastClr="000000"/>
                </a:solidFill>
              </a:rPr>
              <a:t>Referenced specifications</a:t>
            </a:r>
            <a:r>
              <a:rPr lang="zh-CN" altLang="en-US" sz="1600">
                <a:solidFill>
                  <a:sysClr val="windowText" lastClr="000000"/>
                </a:solidFill>
              </a:rPr>
              <a:t>：</a:t>
            </a:r>
            <a:r>
              <a:rPr lang="en-US" altLang="zh-CN" sz="1600">
                <a:solidFill>
                  <a:sysClr val="windowText" lastClr="000000"/>
                </a:solidFill>
              </a:rPr>
              <a:t>XXXXXXXXXXXXXXXXXXXXXX</a:t>
            </a:r>
          </a:p>
          <a:p>
            <a:r>
              <a:rPr lang="en-US" altLang="zh-CN" sz="1600">
                <a:solidFill>
                  <a:sysClr val="windowText" lastClr="000000"/>
                </a:solidFill>
                <a:latin typeface="+mn-lt"/>
                <a:ea typeface="+mn-ea"/>
                <a:cs typeface="+mn-cs"/>
              </a:rPr>
              <a:t>Copyright</a:t>
            </a:r>
            <a:r>
              <a:rPr lang="zh-CN" altLang="en-US" sz="1600">
                <a:solidFill>
                  <a:sysClr val="windowText" lastClr="000000"/>
                </a:solidFill>
                <a:latin typeface="+mn-lt"/>
                <a:ea typeface="+mn-ea"/>
                <a:cs typeface="+mn-cs"/>
              </a:rPr>
              <a:t>：</a:t>
            </a:r>
            <a:r>
              <a:rPr lang="en-US" altLang="zh-CN" sz="1600">
                <a:solidFill>
                  <a:sysClr val="windowText" lastClr="000000"/>
                </a:solidFill>
                <a:latin typeface="+mn-lt"/>
                <a:ea typeface="+mn-ea"/>
                <a:cs typeface="+mn-cs"/>
              </a:rPr>
              <a:t>..........</a:t>
            </a:r>
          </a:p>
        </xdr:txBody>
      </xdr:sp>
      <xdr:pic macro="[0]!Sheet3.参考规范hide">
        <xdr:nvPicPr>
          <xdr:cNvPr id="51" name="图片 50" descr="repeat.png">
            <a:extLst>
              <a:ext uri="{FF2B5EF4-FFF2-40B4-BE49-F238E27FC236}">
                <a16:creationId xmlns:a16="http://schemas.microsoft.com/office/drawing/2014/main" id="{00000000-0008-0000-0500-000033000000}"/>
              </a:ext>
            </a:extLst>
          </xdr:cNvPr>
          <xdr:cNvPicPr>
            <a:picLocks noChangeAspect="1"/>
          </xdr:cNvPicPr>
        </xdr:nvPicPr>
        <xdr:blipFill>
          <a:blip xmlns:r="http://schemas.openxmlformats.org/officeDocument/2006/relationships" r:embed="rId7" cstate="print"/>
          <a:stretch>
            <a:fillRect/>
          </a:stretch>
        </xdr:blipFill>
        <xdr:spPr>
          <a:xfrm>
            <a:off x="9848850" y="14335125"/>
            <a:ext cx="876300" cy="876300"/>
          </a:xfrm>
          <a:prstGeom prst="rect">
            <a:avLst/>
          </a:prstGeom>
        </xdr:spPr>
      </xdr:pic>
    </xdr:grpSp>
    <xdr:clientData/>
  </xdr:twoCellAnchor>
  <xdr:twoCellAnchor>
    <xdr:from>
      <xdr:col>0</xdr:col>
      <xdr:colOff>0</xdr:colOff>
      <xdr:row>92</xdr:row>
      <xdr:rowOff>85727</xdr:rowOff>
    </xdr:from>
    <xdr:to>
      <xdr:col>18</xdr:col>
      <xdr:colOff>680356</xdr:colOff>
      <xdr:row>112</xdr:row>
      <xdr:rowOff>149679</xdr:rowOff>
    </xdr:to>
    <xdr:grpSp>
      <xdr:nvGrpSpPr>
        <xdr:cNvPr id="58" name="其他">
          <a:extLst>
            <a:ext uri="{FF2B5EF4-FFF2-40B4-BE49-F238E27FC236}">
              <a16:creationId xmlns:a16="http://schemas.microsoft.com/office/drawing/2014/main" id="{00000000-0008-0000-0500-00003A000000}"/>
            </a:ext>
          </a:extLst>
        </xdr:cNvPr>
        <xdr:cNvGrpSpPr/>
      </xdr:nvGrpSpPr>
      <xdr:grpSpPr>
        <a:xfrm>
          <a:off x="0" y="16135352"/>
          <a:ext cx="11943669" cy="3397702"/>
          <a:chOff x="0" y="13754552"/>
          <a:chExt cx="12288896" cy="2324100"/>
        </a:xfrm>
      </xdr:grpSpPr>
      <xdr:sp macro="" textlink="" fLocksText="0">
        <xdr:nvSpPr>
          <xdr:cNvPr id="48" name="TextBox 47">
            <a:extLst>
              <a:ext uri="{FF2B5EF4-FFF2-40B4-BE49-F238E27FC236}">
                <a16:creationId xmlns:a16="http://schemas.microsoft.com/office/drawing/2014/main" id="{00000000-0008-0000-0500-000030000000}"/>
              </a:ext>
            </a:extLst>
          </xdr:cNvPr>
          <xdr:cNvSpPr txBox="1"/>
        </xdr:nvSpPr>
        <xdr:spPr>
          <a:xfrm>
            <a:off x="0" y="13754552"/>
            <a:ext cx="12288896"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altLang="zh-CN" sz="1800" b="1">
                <a:solidFill>
                  <a:sysClr val="windowText" lastClr="000000"/>
                </a:solidFill>
                <a:latin typeface="+mn-lt"/>
                <a:ea typeface="+mn-ea"/>
                <a:cs typeface="+mn-cs"/>
              </a:rPr>
              <a:t>Others</a:t>
            </a:r>
          </a:p>
          <a:p>
            <a:pPr lvl="0"/>
            <a:r>
              <a:rPr lang="en-US" altLang="zh-CN" sz="1400">
                <a:solidFill>
                  <a:schemeClr val="dk1"/>
                </a:solidFill>
                <a:latin typeface="+mn-lt"/>
                <a:ea typeface="+mn-ea"/>
                <a:cs typeface="+mn-cs"/>
              </a:rPr>
              <a:t>[1]</a:t>
            </a:r>
            <a:r>
              <a:rPr lang="zh-CN" altLang="en-US" sz="1400">
                <a:solidFill>
                  <a:schemeClr val="dk1"/>
                </a:solidFill>
                <a:latin typeface="+mn-lt"/>
                <a:ea typeface="+mn-ea"/>
                <a:cs typeface="+mn-cs"/>
              </a:rPr>
              <a:t>武汉水利水电学院河流泥沙工程学教研室编著，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河流泥沙工程学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（上册）。水利电力出版社，</a:t>
            </a:r>
            <a:r>
              <a:rPr lang="en-US" sz="1400">
                <a:solidFill>
                  <a:schemeClr val="dk1"/>
                </a:solidFill>
                <a:latin typeface="+mn-lt"/>
                <a:ea typeface="+mn-ea"/>
                <a:cs typeface="+mn-cs"/>
              </a:rPr>
              <a:t>1983</a:t>
            </a:r>
            <a:r>
              <a:rPr lang="zh-CN" altLang="en-US" sz="1400">
                <a:solidFill>
                  <a:schemeClr val="dk1"/>
                </a:solidFill>
                <a:latin typeface="+mn-lt"/>
                <a:ea typeface="+mn-ea"/>
                <a:cs typeface="+mn-cs"/>
              </a:rPr>
              <a:t>年</a:t>
            </a:r>
            <a:r>
              <a:rPr lang="en-US" sz="1400">
                <a:solidFill>
                  <a:schemeClr val="dk1"/>
                </a:solidFill>
                <a:latin typeface="+mn-lt"/>
                <a:ea typeface="+mn-ea"/>
                <a:cs typeface="+mn-cs"/>
              </a:rPr>
              <a:t>11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[2]</a:t>
            </a:r>
            <a:r>
              <a:rPr lang="zh-CN" altLang="en-US" sz="1400">
                <a:solidFill>
                  <a:schemeClr val="dk1"/>
                </a:solidFill>
                <a:latin typeface="+mn-lt"/>
                <a:ea typeface="+mn-ea"/>
                <a:cs typeface="+mn-cs"/>
              </a:rPr>
              <a:t>韩其为，著，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水库淤积</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。科学出版社，</a:t>
            </a:r>
            <a:r>
              <a:rPr lang="en-US" sz="1400">
                <a:solidFill>
                  <a:schemeClr val="dk1"/>
                </a:solidFill>
                <a:latin typeface="+mn-lt"/>
                <a:ea typeface="+mn-ea"/>
                <a:cs typeface="+mn-cs"/>
              </a:rPr>
              <a:t>2003</a:t>
            </a:r>
            <a:r>
              <a:rPr lang="zh-CN" altLang="en-US" sz="1400">
                <a:solidFill>
                  <a:schemeClr val="dk1"/>
                </a:solidFill>
                <a:latin typeface="+mn-lt"/>
                <a:ea typeface="+mn-ea"/>
                <a:cs typeface="+mn-cs"/>
              </a:rPr>
              <a:t>年。</a:t>
            </a:r>
          </a:p>
          <a:p>
            <a:pPr lvl="0"/>
            <a:r>
              <a:rPr lang="en-US" altLang="zh-CN" sz="1400">
                <a:solidFill>
                  <a:schemeClr val="dk1"/>
                </a:solidFill>
                <a:latin typeface="+mn-lt"/>
                <a:ea typeface="+mn-ea"/>
                <a:cs typeface="+mn-cs"/>
              </a:rPr>
              <a:t>[3]</a:t>
            </a:r>
            <a:r>
              <a:rPr lang="zh-CN" altLang="en-US" sz="1400">
                <a:solidFill>
                  <a:schemeClr val="dk1"/>
                </a:solidFill>
                <a:latin typeface="+mn-lt"/>
                <a:ea typeface="+mn-ea"/>
                <a:cs typeface="+mn-cs"/>
              </a:rPr>
              <a:t>王崇浩，韩其为，等，向家坝和溪洛渡水库下游河床冲淤变形一维数学模型计算与分析。中国水利水电科学研究院，</a:t>
            </a:r>
            <a:r>
              <a:rPr lang="en-US" sz="1400">
                <a:solidFill>
                  <a:schemeClr val="dk1"/>
                </a:solidFill>
                <a:latin typeface="+mn-lt"/>
                <a:ea typeface="+mn-ea"/>
                <a:cs typeface="+mn-cs"/>
              </a:rPr>
              <a:t>1997</a:t>
            </a:r>
            <a:r>
              <a:rPr lang="zh-CN" altLang="en-US" sz="1400">
                <a:solidFill>
                  <a:schemeClr val="dk1"/>
                </a:solidFill>
                <a:latin typeface="+mn-lt"/>
                <a:ea typeface="+mn-ea"/>
                <a:cs typeface="+mn-cs"/>
              </a:rPr>
              <a:t>年</a:t>
            </a:r>
            <a:r>
              <a:rPr lang="en-US" sz="1400">
                <a:solidFill>
                  <a:schemeClr val="dk1"/>
                </a:solidFill>
                <a:latin typeface="+mn-lt"/>
                <a:ea typeface="+mn-ea"/>
                <a:cs typeface="+mn-cs"/>
              </a:rPr>
              <a:t>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[4]</a:t>
            </a:r>
            <a:r>
              <a:rPr lang="zh-CN" altLang="en-US" sz="1400">
                <a:solidFill>
                  <a:schemeClr val="dk1"/>
                </a:solidFill>
                <a:latin typeface="+mn-lt"/>
                <a:ea typeface="+mn-ea"/>
                <a:cs typeface="+mn-cs"/>
              </a:rPr>
              <a:t>吴持恭，主编，</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水力学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（上册，第二版）。高等教育出版社，</a:t>
            </a:r>
            <a:r>
              <a:rPr lang="en-US" sz="1400">
                <a:solidFill>
                  <a:schemeClr val="dk1"/>
                </a:solidFill>
                <a:latin typeface="+mn-lt"/>
                <a:ea typeface="+mn-ea"/>
                <a:cs typeface="+mn-cs"/>
              </a:rPr>
              <a:t>1996</a:t>
            </a:r>
            <a:r>
              <a:rPr lang="zh-CN" altLang="en-US" sz="1400">
                <a:solidFill>
                  <a:schemeClr val="dk1"/>
                </a:solidFill>
                <a:latin typeface="+mn-lt"/>
                <a:ea typeface="+mn-ea"/>
                <a:cs typeface="+mn-cs"/>
              </a:rPr>
              <a:t>年</a:t>
            </a:r>
            <a:r>
              <a:rPr lang="en-US" sz="1400">
                <a:solidFill>
                  <a:schemeClr val="dk1"/>
                </a:solidFill>
                <a:latin typeface="+mn-lt"/>
                <a:ea typeface="+mn-ea"/>
                <a:cs typeface="+mn-cs"/>
              </a:rPr>
              <a:t>4</a:t>
            </a:r>
            <a:r>
              <a:rPr lang="zh-CN" altLang="en-US" sz="1400">
                <a:solidFill>
                  <a:schemeClr val="dk1"/>
                </a:solidFill>
                <a:latin typeface="+mn-lt"/>
                <a:ea typeface="+mn-ea"/>
                <a:cs typeface="+mn-cs"/>
              </a:rPr>
              <a:t>月。</a:t>
            </a:r>
          </a:p>
          <a:p>
            <a:r>
              <a:rPr lang="en-US" altLang="zh-CN" sz="1400" baseline="0">
                <a:solidFill>
                  <a:schemeClr val="dk1"/>
                </a:solidFill>
                <a:latin typeface="+mn-lt"/>
                <a:ea typeface="+mn-ea"/>
                <a:cs typeface="+mn-cs"/>
              </a:rPr>
              <a:t>[5]Bishop, A. W. (1955). “The use of the slip circle in the stability analysis of slopes.” </a:t>
            </a:r>
            <a:r>
              <a:rPr lang="en-US" altLang="zh-CN" sz="1400" i="1" baseline="0">
                <a:solidFill>
                  <a:schemeClr val="dk1"/>
                </a:solidFill>
                <a:latin typeface="+mn-lt"/>
                <a:ea typeface="+mn-ea"/>
                <a:cs typeface="+mn-cs"/>
              </a:rPr>
              <a:t>J. Geotechnique, 5(1), 7-17.</a:t>
            </a:r>
          </a:p>
          <a:p>
            <a:r>
              <a:rPr lang="en-US" altLang="zh-CN" sz="1400" baseline="0">
                <a:solidFill>
                  <a:schemeClr val="dk1"/>
                </a:solidFill>
                <a:latin typeface="+mn-lt"/>
                <a:ea typeface="+mn-ea"/>
                <a:cs typeface="+mn-cs"/>
              </a:rPr>
              <a:t>[6]Chang, D. S., &amp; Zhang, L. M. (2010). “Simulation of the erosion process of landslide dams due to overtopping considering variations in soil erodibility along [7]depth.” </a:t>
            </a:r>
            <a:r>
              <a:rPr lang="en-US" altLang="zh-CN" sz="1400" i="1" baseline="0">
                <a:solidFill>
                  <a:schemeClr val="dk1"/>
                </a:solidFill>
                <a:latin typeface="+mn-lt"/>
                <a:ea typeface="+mn-ea"/>
                <a:cs typeface="+mn-cs"/>
              </a:rPr>
              <a:t>Nat Hazards Earth Syst Sci, 10(4), 933-946.</a:t>
            </a:r>
          </a:p>
          <a:p>
            <a:r>
              <a:rPr lang="en-US" altLang="zh-CN" sz="1400" baseline="0">
                <a:solidFill>
                  <a:schemeClr val="dk1"/>
                </a:solidFill>
                <a:latin typeface="+mn-lt"/>
                <a:ea typeface="+mn-ea"/>
                <a:cs typeface="+mn-cs"/>
              </a:rPr>
              <a:t>[8]Chen, Z. Y. &amp; Wang, X. G. (2000). “Chaper12: Rock slope engineering.” </a:t>
            </a:r>
            <a:r>
              <a:rPr lang="en-US" altLang="zh-CN" sz="1400" i="1" baseline="0">
                <a:solidFill>
                  <a:schemeClr val="dk1"/>
                </a:solidFill>
                <a:latin typeface="+mn-lt"/>
                <a:ea typeface="+mn-ea"/>
                <a:cs typeface="+mn-cs"/>
              </a:rPr>
              <a:t>Large Dams in China, Pan, J. Z. &amp; He, J.</a:t>
            </a:r>
            <a:r>
              <a:rPr lang="en-US" altLang="zh-CN" sz="1400" baseline="0">
                <a:solidFill>
                  <a:schemeClr val="dk1"/>
                </a:solidFill>
                <a:latin typeface="+mn-lt"/>
                <a:ea typeface="+mn-ea"/>
                <a:cs typeface="+mn-cs"/>
              </a:rPr>
              <a:t>eds, China Hydropower Press, China, 695-721.</a:t>
            </a:r>
          </a:p>
          <a:p>
            <a:r>
              <a:rPr lang="en-US" altLang="zh-CN" sz="1400" baseline="0">
                <a:solidFill>
                  <a:schemeClr val="dk1"/>
                </a:solidFill>
                <a:latin typeface="+mn-lt"/>
                <a:ea typeface="+mn-ea"/>
                <a:cs typeface="+mn-cs"/>
              </a:rPr>
              <a:t>[9]Chen, Z. Y., &amp; Shao, C. M. (1988). “Evaluation of minimum factor of safety in slope stability analysis.” </a:t>
            </a:r>
            <a:r>
              <a:rPr lang="en-US" altLang="zh-CN" sz="1400" i="1" baseline="0">
                <a:solidFill>
                  <a:schemeClr val="dk1"/>
                </a:solidFill>
                <a:latin typeface="+mn-lt"/>
                <a:ea typeface="+mn-ea"/>
                <a:cs typeface="+mn-cs"/>
              </a:rPr>
              <a:t>Canadian Geotechnical Journal, 25(4), 735-748.</a:t>
            </a:r>
          </a:p>
          <a:p>
            <a:r>
              <a:rPr lang="en-US" altLang="zh-CN" sz="1400" baseline="0">
                <a:solidFill>
                  <a:schemeClr val="dk1"/>
                </a:solidFill>
                <a:latin typeface="+mn-lt"/>
                <a:ea typeface="+mn-ea"/>
                <a:cs typeface="+mn-cs"/>
              </a:rPr>
              <a:t>[10]Fread, D. L. (1984a). “DAMBRK: The NWS dam break flood forecasting model.” National Weather Service(NWS) Report, NOAA, Silver Spring, MA.</a:t>
            </a:r>
          </a:p>
          <a:p>
            <a:r>
              <a:rPr lang="en-US" altLang="zh-CN" sz="1400" baseline="0">
                <a:solidFill>
                  <a:schemeClr val="dk1"/>
                </a:solidFill>
                <a:latin typeface="+mn-lt"/>
                <a:ea typeface="+mn-ea"/>
                <a:cs typeface="+mn-cs"/>
              </a:rPr>
              <a:t>[11]Fread, D. L. (1988). “BREACH: An erosion model for earthen dam failures (Model description and user manual).”National Oceanic and Atmospheric [12]Administration, National Weather Service, Silver Spring, MD.</a:t>
            </a:r>
          </a:p>
          <a:p>
            <a:r>
              <a:rPr lang="en-US" altLang="zh-CN" sz="1400" baseline="0">
                <a:solidFill>
                  <a:schemeClr val="dk1"/>
                </a:solidFill>
                <a:latin typeface="+mn-lt"/>
                <a:ea typeface="+mn-ea"/>
                <a:cs typeface="+mn-cs"/>
              </a:rPr>
              <a:t>[13]Lowe, III, J., &amp; Karafiath (1959). “Stability of earth dam upon drawdown.” First Pan-American Conference on Soil Mechanics and Foundation Engineering. Mexico City.</a:t>
            </a:r>
            <a:endParaRPr lang="en-US" altLang="zh-CN" sz="1400" b="0">
              <a:solidFill>
                <a:srgbClr val="FF0000"/>
              </a:solidFill>
              <a:latin typeface="+mn-lt"/>
              <a:ea typeface="+mn-ea"/>
              <a:cs typeface="+mn-cs"/>
            </a:endParaRPr>
          </a:p>
        </xdr:txBody>
      </xdr:sp>
      <xdr:pic macro="[0]!Sheet3.其他hide">
        <xdr:nvPicPr>
          <xdr:cNvPr id="52" name="图片 51" descr="repeat.png">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8" cstate="print"/>
          <a:stretch>
            <a:fillRect/>
          </a:stretch>
        </xdr:blipFill>
        <xdr:spPr>
          <a:xfrm>
            <a:off x="9829800" y="13868400"/>
            <a:ext cx="838201" cy="838201"/>
          </a:xfrm>
          <a:prstGeom prst="rect">
            <a:avLst/>
          </a:prstGeom>
        </xdr:spPr>
      </xdr:pic>
    </xdr:grpSp>
    <xdr:clientData/>
  </xdr:twoCellAnchor>
  <xdr:twoCellAnchor>
    <xdr:from>
      <xdr:col>0</xdr:col>
      <xdr:colOff>0</xdr:colOff>
      <xdr:row>106</xdr:row>
      <xdr:rowOff>51195</xdr:rowOff>
    </xdr:from>
    <xdr:to>
      <xdr:col>18</xdr:col>
      <xdr:colOff>666994</xdr:colOff>
      <xdr:row>126</xdr:row>
      <xdr:rowOff>27213</xdr:rowOff>
    </xdr:to>
    <xdr:grpSp>
      <xdr:nvGrpSpPr>
        <xdr:cNvPr id="59" name="注意事项">
          <a:extLst>
            <a:ext uri="{FF2B5EF4-FFF2-40B4-BE49-F238E27FC236}">
              <a16:creationId xmlns:a16="http://schemas.microsoft.com/office/drawing/2014/main" id="{00000000-0008-0000-0500-00003B000000}"/>
            </a:ext>
          </a:extLst>
        </xdr:cNvPr>
        <xdr:cNvGrpSpPr/>
      </xdr:nvGrpSpPr>
      <xdr:grpSpPr>
        <a:xfrm>
          <a:off x="0" y="18434445"/>
          <a:ext cx="11930307" cy="3309768"/>
          <a:chOff x="-17010" y="19059524"/>
          <a:chExt cx="12272347" cy="2291122"/>
        </a:xfrm>
      </xdr:grpSpPr>
      <xdr:sp macro="" textlink="" fLocksText="0">
        <xdr:nvSpPr>
          <xdr:cNvPr id="36" name="TextBox 35">
            <a:extLst>
              <a:ext uri="{FF2B5EF4-FFF2-40B4-BE49-F238E27FC236}">
                <a16:creationId xmlns:a16="http://schemas.microsoft.com/office/drawing/2014/main" id="{00000000-0008-0000-0500-000024000000}"/>
              </a:ext>
            </a:extLst>
          </xdr:cNvPr>
          <xdr:cNvSpPr txBox="1"/>
        </xdr:nvSpPr>
        <xdr:spPr>
          <a:xfrm>
            <a:off x="-17010" y="19987128"/>
            <a:ext cx="12272347" cy="1363518"/>
          </a:xfrm>
          <a:prstGeom prst="rect">
            <a:avLst/>
          </a:prstGeom>
          <a:solidFill>
            <a:schemeClr val="bg1">
              <a:lumMod val="85000"/>
            </a:schemeClr>
          </a:solid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Cautions</a:t>
            </a:r>
          </a:p>
          <a:p>
            <a:pPr algn="l"/>
            <a:r>
              <a:rPr lang="zh-CN" altLang="en-US" sz="1800">
                <a:solidFill>
                  <a:schemeClr val="dk1"/>
                </a:solidFill>
                <a:latin typeface="+mn-lt"/>
                <a:ea typeface="+mn-ea"/>
                <a:cs typeface="+mn-cs"/>
              </a:rPr>
              <a:t>             本程序的执行需要与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边坡计算软件结合，但是现在还没有实现与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程序的结合，需要进行下一步工作</a:t>
            </a:r>
          </a:p>
        </xdr:txBody>
      </xdr:sp>
      <xdr:pic macro="[0]!Sheet3.注意事项hide">
        <xdr:nvPicPr>
          <xdr:cNvPr id="53" name="图片 52" descr="repeat.png">
            <a:extLst>
              <a:ext uri="{FF2B5EF4-FFF2-40B4-BE49-F238E27FC236}">
                <a16:creationId xmlns:a16="http://schemas.microsoft.com/office/drawing/2014/main" id="{00000000-0008-0000-0500-000035000000}"/>
              </a:ext>
            </a:extLst>
          </xdr:cNvPr>
          <xdr:cNvPicPr>
            <a:picLocks noChangeAspect="1"/>
          </xdr:cNvPicPr>
        </xdr:nvPicPr>
        <xdr:blipFill>
          <a:blip xmlns:r="http://schemas.openxmlformats.org/officeDocument/2006/relationships" r:embed="rId8" cstate="print"/>
          <a:stretch>
            <a:fillRect/>
          </a:stretch>
        </xdr:blipFill>
        <xdr:spPr>
          <a:xfrm>
            <a:off x="9810750" y="19059524"/>
            <a:ext cx="838201" cy="838201"/>
          </a:xfrm>
          <a:prstGeom prst="rect">
            <a:avLst/>
          </a:prstGeom>
        </xdr:spPr>
      </xdr:pic>
    </xdr:grpSp>
    <xdr:clientData/>
  </xdr:twoCellAnchor>
  <xdr:twoCellAnchor editAs="oneCell">
    <xdr:from>
      <xdr:col>0</xdr:col>
      <xdr:colOff>0</xdr:colOff>
      <xdr:row>0</xdr:row>
      <xdr:rowOff>0</xdr:rowOff>
    </xdr:from>
    <xdr:to>
      <xdr:col>2</xdr:col>
      <xdr:colOff>250371</xdr:colOff>
      <xdr:row>2</xdr:row>
      <xdr:rowOff>360441</xdr:rowOff>
    </xdr:to>
    <xdr:pic>
      <xdr:nvPicPr>
        <xdr:cNvPr id="44" name="Picture 2">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0" y="0"/>
          <a:ext cx="1488621" cy="1163262"/>
        </a:xfrm>
        <a:prstGeom prst="rect">
          <a:avLst/>
        </a:prstGeom>
      </xdr:spPr>
    </xdr:pic>
    <xdr:clientData/>
  </xdr:twoCellAnchor>
  <xdr:twoCellAnchor editAs="oneCell">
    <xdr:from>
      <xdr:col>6</xdr:col>
      <xdr:colOff>340179</xdr:colOff>
      <xdr:row>13</xdr:row>
      <xdr:rowOff>73176</xdr:rowOff>
    </xdr:from>
    <xdr:to>
      <xdr:col>10</xdr:col>
      <xdr:colOff>489858</xdr:colOff>
      <xdr:row>17</xdr:row>
      <xdr:rowOff>149678</xdr:rowOff>
    </xdr:to>
    <xdr:pic>
      <xdr:nvPicPr>
        <xdr:cNvPr id="45" name="图片 44">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10" cstate="print"/>
        <a:stretch>
          <a:fillRect/>
        </a:stretch>
      </xdr:blipFill>
      <xdr:spPr>
        <a:xfrm>
          <a:off x="3973286" y="3053140"/>
          <a:ext cx="2830286" cy="784074"/>
        </a:xfrm>
        <a:prstGeom prst="rect">
          <a:avLst/>
        </a:prstGeom>
      </xdr:spPr>
    </xdr:pic>
    <xdr:clientData/>
  </xdr:twoCellAnchor>
  <xdr:twoCellAnchor>
    <xdr:from>
      <xdr:col>1</xdr:col>
      <xdr:colOff>149678</xdr:colOff>
      <xdr:row>67</xdr:row>
      <xdr:rowOff>149678</xdr:rowOff>
    </xdr:from>
    <xdr:to>
      <xdr:col>3</xdr:col>
      <xdr:colOff>27214</xdr:colOff>
      <xdr:row>69</xdr:row>
      <xdr:rowOff>0</xdr:rowOff>
    </xdr:to>
    <xdr:sp macro="" textlink="">
      <xdr:nvSpPr>
        <xdr:cNvPr id="55" name="矩形 54">
          <a:extLst>
            <a:ext uri="{FF2B5EF4-FFF2-40B4-BE49-F238E27FC236}">
              <a16:creationId xmlns:a16="http://schemas.microsoft.com/office/drawing/2014/main" id="{00000000-0008-0000-0500-000037000000}"/>
            </a:ext>
          </a:extLst>
        </xdr:cNvPr>
        <xdr:cNvSpPr/>
      </xdr:nvSpPr>
      <xdr:spPr>
        <a:xfrm>
          <a:off x="775607" y="12681857"/>
          <a:ext cx="1047750" cy="204107"/>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rtlCol="0" anchor="ctr"/>
        <a:lstStyle/>
        <a:p>
          <a:pPr algn="ctr"/>
          <a:endParaRPr lang="zh-CN" altLang="en-US" sz="1100"/>
        </a:p>
      </xdr:txBody>
    </xdr:sp>
    <xdr:clientData/>
  </xdr:twoCellAnchor>
  <xdr:twoCellAnchor>
    <xdr:from>
      <xdr:col>1</xdr:col>
      <xdr:colOff>149678</xdr:colOff>
      <xdr:row>69</xdr:row>
      <xdr:rowOff>54429</xdr:rowOff>
    </xdr:from>
    <xdr:to>
      <xdr:col>3</xdr:col>
      <xdr:colOff>27214</xdr:colOff>
      <xdr:row>70</xdr:row>
      <xdr:rowOff>95250</xdr:rowOff>
    </xdr:to>
    <xdr:sp macro="" textlink="">
      <xdr:nvSpPr>
        <xdr:cNvPr id="60" name="矩形 59">
          <a:extLst>
            <a:ext uri="{FF2B5EF4-FFF2-40B4-BE49-F238E27FC236}">
              <a16:creationId xmlns:a16="http://schemas.microsoft.com/office/drawing/2014/main" id="{00000000-0008-0000-0500-00003C000000}"/>
            </a:ext>
          </a:extLst>
        </xdr:cNvPr>
        <xdr:cNvSpPr/>
      </xdr:nvSpPr>
      <xdr:spPr>
        <a:xfrm>
          <a:off x="775607" y="12940393"/>
          <a:ext cx="1047750" cy="217714"/>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rtlCol="0" anchor="ctr"/>
        <a:lstStyle/>
        <a:p>
          <a:pPr algn="ctr"/>
          <a:endParaRPr lang="zh-CN" altLang="en-US" sz="1100"/>
        </a:p>
      </xdr:txBody>
    </xdr:sp>
    <xdr:clientData/>
  </xdr:twoCellAnchor>
</xdr:wsDr>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47" xr6:uid="{00000000-000C-0000-FFFF-FFFF00000000}" r="B6" connectionId="3">
    <xmlCellPr id="1" xr6:uid="{00000000-0010-0000-0000-000001000000}" uniqueName="Z0">
      <xmlPr mapId="6" xpath="/IDBmodelinfo/Lake/Z0" xmlDataType="integer"/>
    </xmlCellPr>
  </singleXmlCell>
  <singleXmlCell id="48" xr6:uid="{00000000-000C-0000-FFFF-FFFF01000000}" r="B7" connectionId="3">
    <xmlCellPr id="1" xr6:uid="{00000000-0010-0000-0100-000001000000}" uniqueName="Qin">
      <xmlPr mapId="6" xpath="/IDBmodelinfo/Lake/Qin" xmlDataType="double"/>
    </xmlCellPr>
  </singleXmlCell>
  <singleXmlCell id="49" xr6:uid="{00000000-000C-0000-FFFF-FFFF02000000}" r="B8" connectionId="3">
    <xmlCellPr id="1" xr6:uid="{00000000-0010-0000-0200-000001000000}" uniqueName="Hr">
      <xmlPr mapId="6" xpath="/IDBmodelinfo/Lake/Hr" xmlDataType="integer"/>
    </xmlCellPr>
  </singleXmlCell>
  <singleXmlCell id="50" xr6:uid="{00000000-000C-0000-FFFF-FFFF03000000}" r="B11" connectionId="3">
    <xmlCellPr id="1" xr6:uid="{00000000-0010-0000-0300-000001000000}" uniqueName="p1">
      <xmlPr mapId="6" xpath="/IDBmodelinfo/Lake/p1" xmlDataType="integer"/>
    </xmlCellPr>
  </singleXmlCell>
  <singleXmlCell id="51" xr6:uid="{00000000-000C-0000-FFFF-FFFF04000000}" r="B12" connectionId="3">
    <xmlCellPr id="1" xr6:uid="{00000000-0010-0000-0400-000001000000}" uniqueName="p2">
      <xmlPr mapId="6" xpath="/IDBmodelinfo/Lake/p2" xmlDataType="double"/>
    </xmlCellPr>
  </singleXmlCell>
  <singleXmlCell id="52" xr6:uid="{00000000-000C-0000-FFFF-FFFF05000000}" r="B13" connectionId="3">
    <xmlCellPr id="1" xr6:uid="{00000000-0010-0000-0500-000001000000}" uniqueName="p3">
      <xmlPr mapId="6" xpath="/IDBmodelinfo/Lake/p3" xmlDataType="integer"/>
    </xmlCellPr>
  </singleXmlCell>
  <singleXmlCell id="53" xr6:uid="{00000000-000C-0000-FFFF-FFFF06000000}" r="H7" connectionId="3">
    <xmlCellPr id="1" xr6:uid="{00000000-0010-0000-0600-000001000000}" uniqueName="h0">
      <xmlPr mapId="6" xpath="/IDBmodelinfo/Lake/h0" xmlDataType="integer"/>
    </xmlCellPr>
  </singleXmlCell>
  <singleXmlCell id="54" xr6:uid="{00000000-000C-0000-FFFF-FFFF07000000}" r="H8" connectionId="3">
    <xmlCellPr id="1" xr6:uid="{00000000-0010-0000-0700-000001000000}" uniqueName="b0">
      <xmlPr mapId="6" xpath="/IDBmodelinfo/Lake/b0" xmlDataType="double"/>
    </xmlCellPr>
  </singleXmlCell>
  <singleXmlCell id="55" xr6:uid="{00000000-000C-0000-FFFF-FFFF08000000}" r="B22" connectionId="3">
    <xmlCellPr id="1" xr6:uid="{00000000-0010-0000-0800-000001000000}" uniqueName="vc">
      <xmlPr mapId="6" xpath="/IDBmodelinfo/Erosion/vc" xmlDataType="integer"/>
    </xmlCellPr>
  </singleXmlCell>
  <singleXmlCell id="56" xr6:uid="{00000000-000C-0000-FFFF-FFFF09000000}" r="B23" connectionId="3">
    <xmlCellPr id="1" xr6:uid="{00000000-0010-0000-0900-000001000000}" uniqueName="a">
      <xmlPr mapId="6" xpath="/IDBmodelinfo/Erosion/a" xmlDataType="double"/>
    </xmlCellPr>
  </singleXmlCell>
  <singleXmlCell id="57" xr6:uid="{00000000-000C-0000-FFFF-FFFF0A000000}" r="B24" connectionId="3">
    <xmlCellPr id="1" xr6:uid="{00000000-0010-0000-0A00-000001000000}" uniqueName="b">
      <xmlPr mapId="6" xpath="/IDBmodelinfo/Erosion/b" xmlDataType="integer"/>
    </xmlCellPr>
  </singleXmlCell>
  <singleXmlCell id="58" xr6:uid="{00000000-000C-0000-FFFF-FFFF0B000000}" r="B25" connectionId="3">
    <xmlCellPr id="1" xr6:uid="{00000000-0010-0000-0B00-000001000000}" uniqueName="tc">
      <xmlPr mapId="6" xpath="/IDBmodelinfo/Erosion/tc" xmlDataType="integer"/>
    </xmlCellPr>
  </singleXmlCell>
  <singleXmlCell id="59" xr6:uid="{00000000-000C-0000-FFFF-FFFF0C000000}" r="B17" connectionId="3">
    <xmlCellPr id="1" xr6:uid="{00000000-0010-0000-0C00-000001000000}" uniqueName="mq">
      <xmlPr mapId="6" xpath="/IDBmodelinfo/Erosion/mq" xmlDataType="double"/>
    </xmlCellPr>
  </singleXmlCell>
  <singleXmlCell id="60" xr6:uid="{00000000-000C-0000-FFFF-FFFF0D000000}" r="B18" connectionId="3">
    <xmlCellPr id="1" xr6:uid="{00000000-0010-0000-0D00-000001000000}" uniqueName="mb">
      <xmlPr mapId="6" xpath="/IDBmodelinfo/Erosion/mb" xmlDataType="integer"/>
    </xmlCellPr>
  </singleXmlCell>
  <singleXmlCell id="61" xr6:uid="{00000000-000C-0000-FFFF-FFFF0E000000}" r="B19" connectionId="3">
    <xmlCellPr id="1" xr6:uid="{00000000-0010-0000-0E00-000001000000}" uniqueName="m">
      <xmlPr mapId="6" xpath="/IDBmodelinfo/Erosion/m" xmlDataType="integer"/>
    </xmlCellPr>
  </singleXmlCell>
  <singleXmlCell id="62" xr6:uid="{00000000-000C-0000-FFFF-FFFF0F000000}" r="H10" connectionId="3">
    <xmlCellPr id="1" xr6:uid="{00000000-0010-0000-0F00-000001000000}" uniqueName="Coh">
      <xmlPr mapId="6" xpath="/IDBmodelinfo/Enlarge/Coh" xmlDataType="integer"/>
    </xmlCellPr>
  </singleXmlCell>
  <singleXmlCell id="63" xr6:uid="{00000000-000C-0000-FFFF-FFFF10000000}" r="H11" connectionId="3">
    <xmlCellPr id="1" xr6:uid="{00000000-0010-0000-1000-000001000000}" uniqueName="fai">
      <xmlPr mapId="6" xpath="/IDBmodelinfo/Enlarge/fai" xmlDataType="double"/>
    </xmlCellPr>
  </singleXmlCell>
  <singleXmlCell id="64" xr6:uid="{00000000-000C-0000-FFFF-FFFF11000000}" r="H12" connectionId="3">
    <xmlCellPr id="1" xr6:uid="{00000000-0010-0000-1100-000001000000}" uniqueName="gamma">
      <xmlPr mapId="6" xpath="/IDBmodelinfo/Enlarge/gamma" xmlDataType="integer"/>
    </xmlCellPr>
  </singleXmlCell>
  <singleXmlCell id="65" xr6:uid="{00000000-000C-0000-FFFF-FFFF12000000}" r="H13" connectionId="3">
    <xmlCellPr id="1" xr6:uid="{00000000-0010-0000-1200-000001000000}" uniqueName="beta1">
      <xmlPr mapId="6" xpath="/IDBmodelinfo/Enlarge/beta1" xmlDataType="integer"/>
    </xmlCellPr>
  </singleXmlCell>
  <singleXmlCell id="66" xr6:uid="{00000000-000C-0000-FFFF-FFFF13000000}" r="K10" connectionId="3">
    <xmlCellPr id="1" xr6:uid="{00000000-0010-0000-1300-000001000000}" uniqueName="m1">
      <xmlPr mapId="6" xpath="/IDBmodelinfo/Enlarge/m1" xmlDataType="double"/>
    </xmlCellPr>
  </singleXmlCell>
  <singleXmlCell id="67" xr6:uid="{00000000-000C-0000-FFFF-FFFF14000000}" r="K11" connectionId="3">
    <xmlCellPr id="1" xr6:uid="{00000000-0010-0000-1400-000001000000}" uniqueName="m2">
      <xmlPr mapId="6" xpath="/IDBmodelinfo/Enlarge/m2" xmlDataType="integer"/>
    </xmlCellPr>
  </singleXmlCell>
  <singleXmlCell id="68" xr6:uid="{00000000-000C-0000-FFFF-FFFF15000000}" r="H15" connectionId="3">
    <xmlCellPr id="1" xr6:uid="{00000000-0010-0000-1500-000001000000}" uniqueName="d50">
      <xmlPr mapId="6" xpath="/IDBmodelinfo/Enlarge/d50" xmlDataType="integer"/>
    </xmlCellPr>
  </singleXmlCell>
  <singleXmlCell id="69" xr6:uid="{00000000-000C-0000-FFFF-FFFF16000000}" r="H16" connectionId="3">
    <xmlCellPr id="1" xr6:uid="{00000000-0010-0000-1600-000001000000}" uniqueName="density">
      <xmlPr mapId="6" xpath="/IDBmodelinfo/Enlarge/density" xmlDataType="integer"/>
    </xmlCellPr>
  </singleXmlCell>
  <singleXmlCell id="70" xr6:uid="{00000000-000C-0000-FFFF-FFFF17000000}" r="H17" connectionId="3">
    <xmlCellPr id="1" xr6:uid="{00000000-0010-0000-1700-000001000000}" uniqueName="voidratio">
      <xmlPr mapId="6" xpath="/IDBmodelinfo/Enlarge/voidratio" xmlDataType="integer"/>
    </xmlCellPr>
  </singleXmlCell>
  <singleXmlCell id="71" xr6:uid="{00000000-000C-0000-FFFF-FFFF18000000}" r="H18" connectionId="3">
    <xmlCellPr id="1" xr6:uid="{00000000-0010-0000-1800-000001000000}" uniqueName="Gs">
      <xmlPr mapId="6" xpath="/IDBmodelinfo/Enlarge/Gs" xmlDataType="integer"/>
    </xmlCellPr>
  </singleXmlCell>
  <singleXmlCell id="72" xr6:uid="{00000000-000C-0000-FFFF-FFFF19000000}" r="H19" connectionId="3">
    <xmlCellPr id="1" xr6:uid="{00000000-0010-0000-1900-000001000000}" uniqueName="Len">
      <xmlPr mapId="6" xpath="/IDBmodelinfo/Enlarge/Len" xmlDataType="double"/>
    </xmlCellPr>
  </singleXmlCell>
  <singleXmlCell id="73" xr6:uid="{00000000-000C-0000-FFFF-FFFF1A000000}" r="H20" connectionId="3">
    <xmlCellPr id="1" xr6:uid="{00000000-0010-0000-1A00-000001000000}" uniqueName="roughness">
      <xmlPr mapId="6" xpath="/IDBmodelinfo/Enlarge/roughness" xmlDataType="integer"/>
    </xmlCellPr>
  </singleXmlCell>
</singleXmlCells>
</file>

<file path=xl/theme/theme1.xml><?xml version="1.0" encoding="utf-8"?>
<a:theme xmlns:a="http://schemas.openxmlformats.org/drawingml/2006/main" name="Office 主题">
  <a:themeElements>
    <a:clrScheme name="沉稳">
      <a:dk1>
        <a:sysClr val="windowText" lastClr="000000"/>
      </a:dk1>
      <a:lt1>
        <a:sysClr val="window" lastClr="FFFFFF"/>
      </a:lt1>
      <a:dk2>
        <a:srgbClr val="676A55"/>
      </a:dk2>
      <a:lt2>
        <a:srgbClr val="EAEBDE"/>
      </a:lt2>
      <a:accent1>
        <a:srgbClr val="72A376"/>
      </a:accent1>
      <a:accent2>
        <a:srgbClr val="B0CCB0"/>
      </a:accent2>
      <a:accent3>
        <a:srgbClr val="A8CDD7"/>
      </a:accent3>
      <a:accent4>
        <a:srgbClr val="C0BEAF"/>
      </a:accent4>
      <a:accent5>
        <a:srgbClr val="CEC597"/>
      </a:accent5>
      <a:accent6>
        <a:srgbClr val="E8B7B7"/>
      </a:accent6>
      <a:hlink>
        <a:srgbClr val="DB5353"/>
      </a:hlink>
      <a:folHlink>
        <a:srgbClr val="903638"/>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ctrlProp" Target="../ctrlProps/ctrlProp32.xml"/><Relationship Id="rId7" Type="http://schemas.openxmlformats.org/officeDocument/2006/relationships/ctrlProp" Target="../ctrlProps/ctrlProp18.x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27.xml"/><Relationship Id="rId20" Type="http://schemas.openxmlformats.org/officeDocument/2006/relationships/ctrlProp" Target="../ctrlProps/ctrlProp31.xml"/><Relationship Id="rId1" Type="http://schemas.openxmlformats.org/officeDocument/2006/relationships/printerSettings" Target="../printerSettings/printerSettings1.bin"/><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5" Type="http://schemas.openxmlformats.org/officeDocument/2006/relationships/image" Target="../media/image2.emf"/><Relationship Id="rId15" Type="http://schemas.openxmlformats.org/officeDocument/2006/relationships/ctrlProp" Target="../ctrlProps/ctrlProp26.xml"/><Relationship Id="rId23" Type="http://schemas.openxmlformats.org/officeDocument/2006/relationships/ctrlProp" Target="../ctrlProps/ctrlProp34.xml"/><Relationship Id="rId10" Type="http://schemas.openxmlformats.org/officeDocument/2006/relationships/ctrlProp" Target="../ctrlProps/ctrlProp21.xml"/><Relationship Id="rId19" Type="http://schemas.openxmlformats.org/officeDocument/2006/relationships/ctrlProp" Target="../ctrlProps/ctrlProp30.xml"/><Relationship Id="rId4" Type="http://schemas.openxmlformats.org/officeDocument/2006/relationships/control" Target="../activeX/activeX1.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tableSingleCells" Target="../tables/tableSingleCell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3.vml"/><Relationship Id="rId7" Type="http://schemas.openxmlformats.org/officeDocument/2006/relationships/ctrlProp" Target="../ctrlProps/ctrlProp41.xml"/><Relationship Id="rId2" Type="http://schemas.openxmlformats.org/officeDocument/2006/relationships/drawing" Target="../drawings/drawing5.xml"/><Relationship Id="rId1" Type="http://schemas.openxmlformats.org/officeDocument/2006/relationships/printerSettings" Target="../printerSettings/printerSettings2.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3.xml"/><Relationship Id="rId7" Type="http://schemas.openxmlformats.org/officeDocument/2006/relationships/ctrlProp" Target="../ctrlProps/ctrlProp47.xml"/><Relationship Id="rId2" Type="http://schemas.openxmlformats.org/officeDocument/2006/relationships/vmlDrawing" Target="../drawings/vmlDrawing4.vml"/><Relationship Id="rId1" Type="http://schemas.openxmlformats.org/officeDocument/2006/relationships/drawing" Target="../drawings/drawing7.xml"/><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1.xml"/><Relationship Id="rId13" Type="http://schemas.openxmlformats.org/officeDocument/2006/relationships/ctrlProp" Target="../ctrlProps/ctrlProp56.xml"/><Relationship Id="rId18" Type="http://schemas.openxmlformats.org/officeDocument/2006/relationships/ctrlProp" Target="../ctrlProps/ctrlProp61.xml"/><Relationship Id="rId3" Type="http://schemas.openxmlformats.org/officeDocument/2006/relationships/oleObject" Target="../embeddings/oleObject1.bin"/><Relationship Id="rId21" Type="http://schemas.openxmlformats.org/officeDocument/2006/relationships/ctrlProp" Target="../ctrlProps/ctrlProp64.xml"/><Relationship Id="rId7" Type="http://schemas.openxmlformats.org/officeDocument/2006/relationships/ctrlProp" Target="../ctrlProps/ctrlProp50.xml"/><Relationship Id="rId12" Type="http://schemas.openxmlformats.org/officeDocument/2006/relationships/ctrlProp" Target="../ctrlProps/ctrlProp55.xml"/><Relationship Id="rId17" Type="http://schemas.openxmlformats.org/officeDocument/2006/relationships/ctrlProp" Target="../ctrlProps/ctrlProp60.xml"/><Relationship Id="rId2" Type="http://schemas.openxmlformats.org/officeDocument/2006/relationships/vmlDrawing" Target="../drawings/vmlDrawing5.vml"/><Relationship Id="rId16" Type="http://schemas.openxmlformats.org/officeDocument/2006/relationships/ctrlProp" Target="../ctrlProps/ctrlProp59.xml"/><Relationship Id="rId20" Type="http://schemas.openxmlformats.org/officeDocument/2006/relationships/ctrlProp" Target="../ctrlProps/ctrlProp63.xml"/><Relationship Id="rId1" Type="http://schemas.openxmlformats.org/officeDocument/2006/relationships/drawing" Target="../drawings/drawing10.xml"/><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5" Type="http://schemas.openxmlformats.org/officeDocument/2006/relationships/ctrlProp" Target="../ctrlProps/ctrlProp58.xml"/><Relationship Id="rId10" Type="http://schemas.openxmlformats.org/officeDocument/2006/relationships/ctrlProp" Target="../ctrlProps/ctrlProp53.xml"/><Relationship Id="rId19" Type="http://schemas.openxmlformats.org/officeDocument/2006/relationships/ctrlProp" Target="../ctrlProps/ctrlProp62.xml"/><Relationship Id="rId4" Type="http://schemas.openxmlformats.org/officeDocument/2006/relationships/image" Target="../media/image5.emf"/><Relationship Id="rId9" Type="http://schemas.openxmlformats.org/officeDocument/2006/relationships/ctrlProp" Target="../ctrlProps/ctrlProp52.xml"/><Relationship Id="rId14" Type="http://schemas.openxmlformats.org/officeDocument/2006/relationships/ctrlProp" Target="../ctrlProps/ctrlProp57.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0E351-AED5-4526-B683-BD650BB70F95}">
  <sheetPr codeName="Sheet2"/>
  <dimension ref="A1:P34"/>
  <sheetViews>
    <sheetView tabSelected="1" workbookViewId="0">
      <selection activeCell="H27" sqref="H27"/>
    </sheetView>
  </sheetViews>
  <sheetFormatPr defaultRowHeight="13.5" x14ac:dyDescent="0.15"/>
  <cols>
    <col min="10" max="10" width="11.125" customWidth="1"/>
    <col min="12" max="12" width="11" customWidth="1"/>
    <col min="13" max="13" width="13" customWidth="1"/>
    <col min="14" max="14" width="12" customWidth="1"/>
    <col min="15" max="15" width="13.5" customWidth="1"/>
  </cols>
  <sheetData>
    <row r="1" spans="1:16" ht="37.5" customHeight="1" x14ac:dyDescent="0.15">
      <c r="A1" s="386" t="s">
        <v>325</v>
      </c>
      <c r="B1" s="386"/>
      <c r="C1" s="386"/>
      <c r="D1" s="386"/>
      <c r="E1" s="386"/>
      <c r="F1" s="386"/>
      <c r="G1" s="386"/>
      <c r="H1" s="386"/>
      <c r="I1" s="386"/>
      <c r="J1" s="386"/>
      <c r="K1" s="386"/>
      <c r="L1" s="386"/>
      <c r="M1" s="386"/>
      <c r="N1" s="386"/>
      <c r="O1" s="389" t="s">
        <v>328</v>
      </c>
      <c r="P1" s="389"/>
    </row>
    <row r="2" spans="1:16" ht="27.75" customHeight="1" x14ac:dyDescent="0.15">
      <c r="A2" s="387" t="s">
        <v>326</v>
      </c>
      <c r="B2" s="387"/>
      <c r="C2" s="387"/>
      <c r="D2" s="387"/>
      <c r="E2" s="387"/>
      <c r="F2" s="387"/>
      <c r="G2" s="387"/>
      <c r="H2" s="387"/>
      <c r="I2" s="387"/>
      <c r="J2" s="387"/>
      <c r="K2" s="387"/>
      <c r="L2" s="387"/>
      <c r="M2" s="387"/>
      <c r="N2" s="387"/>
      <c r="O2" s="1">
        <v>0</v>
      </c>
      <c r="P2" s="1"/>
    </row>
    <row r="3" spans="1:16" ht="30.75" customHeight="1" x14ac:dyDescent="0.15">
      <c r="A3" s="388" t="s">
        <v>327</v>
      </c>
      <c r="B3" s="388"/>
      <c r="C3" s="388"/>
      <c r="D3" s="388"/>
      <c r="E3" s="388"/>
      <c r="F3" s="388"/>
      <c r="G3" s="388"/>
      <c r="H3" s="388"/>
      <c r="I3" s="388"/>
      <c r="J3" s="388"/>
      <c r="K3" s="388"/>
      <c r="L3" s="388"/>
      <c r="M3" s="388"/>
      <c r="N3" s="388"/>
      <c r="O3" s="1"/>
      <c r="P3" s="1"/>
    </row>
    <row r="4" spans="1:16" ht="3" hidden="1" customHeight="1" x14ac:dyDescent="0.15">
      <c r="A4" s="376" t="s">
        <v>330</v>
      </c>
      <c r="B4" s="378"/>
      <c r="C4" s="376" t="s">
        <v>331</v>
      </c>
      <c r="D4" s="378"/>
      <c r="E4" s="376" t="s">
        <v>332</v>
      </c>
      <c r="F4" s="378"/>
      <c r="G4" s="376" t="s">
        <v>333</v>
      </c>
      <c r="H4" s="378"/>
      <c r="I4" s="376" t="s">
        <v>334</v>
      </c>
      <c r="J4" s="378"/>
      <c r="K4" s="376" t="s">
        <v>335</v>
      </c>
      <c r="L4" s="385"/>
      <c r="M4" s="385"/>
      <c r="N4" s="385"/>
      <c r="O4" s="385"/>
      <c r="P4" s="385"/>
    </row>
    <row r="5" spans="1:16" ht="15" customHeight="1" x14ac:dyDescent="0.15">
      <c r="A5" s="394" t="s">
        <v>329</v>
      </c>
      <c r="B5" s="394"/>
      <c r="C5" s="394"/>
      <c r="D5" s="394"/>
      <c r="E5" s="394"/>
      <c r="F5" s="394"/>
      <c r="G5" s="394"/>
      <c r="H5" s="394"/>
      <c r="I5" s="394"/>
      <c r="J5" s="394"/>
      <c r="K5" s="394"/>
      <c r="L5" s="394"/>
      <c r="M5" s="394"/>
      <c r="N5" s="394"/>
      <c r="O5" s="394"/>
      <c r="P5" s="372"/>
    </row>
    <row r="6" spans="1:16" ht="15" customHeight="1" x14ac:dyDescent="0.15">
      <c r="A6" s="394"/>
      <c r="B6" s="394"/>
      <c r="C6" s="394"/>
      <c r="D6" s="394"/>
      <c r="E6" s="394"/>
      <c r="F6" s="394"/>
      <c r="G6" s="394"/>
      <c r="H6" s="394"/>
      <c r="I6" s="394"/>
      <c r="J6" s="394"/>
      <c r="K6" s="394"/>
      <c r="L6" s="394"/>
      <c r="M6" s="394"/>
      <c r="N6" s="394"/>
      <c r="O6" s="394"/>
      <c r="P6" s="372"/>
    </row>
    <row r="7" spans="1:16" ht="15" customHeight="1" x14ac:dyDescent="0.15">
      <c r="A7" s="246"/>
      <c r="B7" s="246"/>
      <c r="C7" s="246"/>
      <c r="D7" s="246"/>
      <c r="E7" s="14"/>
      <c r="F7" s="14"/>
      <c r="G7" s="14"/>
      <c r="H7" s="14"/>
      <c r="I7" s="75"/>
      <c r="J7" s="75"/>
      <c r="K7" s="75"/>
      <c r="L7" s="75"/>
      <c r="M7" s="75"/>
      <c r="N7" s="119"/>
      <c r="O7" s="14"/>
      <c r="P7" s="14"/>
    </row>
    <row r="8" spans="1:16" ht="15" customHeight="1" x14ac:dyDescent="0.15">
      <c r="A8" s="253" t="s">
        <v>274</v>
      </c>
      <c r="B8" s="462">
        <v>2952.52</v>
      </c>
      <c r="C8" s="366" t="s">
        <v>336</v>
      </c>
      <c r="D8" s="357"/>
      <c r="E8" s="14"/>
      <c r="F8" s="14"/>
      <c r="G8" s="14"/>
      <c r="H8" s="14"/>
      <c r="I8" s="256" t="s">
        <v>232</v>
      </c>
      <c r="J8" s="382">
        <v>0.36</v>
      </c>
      <c r="K8" s="366" t="s">
        <v>343</v>
      </c>
      <c r="L8" s="245"/>
      <c r="M8" s="245"/>
      <c r="N8" s="395" t="s">
        <v>347</v>
      </c>
      <c r="O8" s="395"/>
      <c r="P8" s="14"/>
    </row>
    <row r="9" spans="1:16" ht="15" customHeight="1" x14ac:dyDescent="0.15">
      <c r="A9" s="253" t="s">
        <v>283</v>
      </c>
      <c r="B9" s="358">
        <v>850</v>
      </c>
      <c r="C9" s="366" t="s">
        <v>337</v>
      </c>
      <c r="D9" s="357"/>
      <c r="E9" s="14"/>
      <c r="F9" s="14"/>
      <c r="G9" s="14"/>
      <c r="H9" s="14"/>
      <c r="I9" s="256" t="s">
        <v>233</v>
      </c>
      <c r="J9" s="383">
        <v>0.9</v>
      </c>
      <c r="K9" s="366" t="s">
        <v>344</v>
      </c>
      <c r="L9" s="245"/>
      <c r="M9" s="245"/>
      <c r="N9" s="395"/>
      <c r="O9" s="395"/>
      <c r="P9" s="14"/>
    </row>
    <row r="10" spans="1:16" ht="15" customHeight="1" x14ac:dyDescent="0.15">
      <c r="A10" s="253" t="s">
        <v>275</v>
      </c>
      <c r="B10" s="358">
        <v>2905.75</v>
      </c>
      <c r="C10" s="366" t="s">
        <v>338</v>
      </c>
      <c r="D10" s="357"/>
      <c r="E10" s="14"/>
      <c r="F10" s="14"/>
      <c r="G10" s="14"/>
      <c r="H10" s="14"/>
      <c r="I10" s="373" t="s">
        <v>278</v>
      </c>
      <c r="J10" s="377">
        <v>1.4339999999999999</v>
      </c>
      <c r="K10" s="375" t="s">
        <v>345</v>
      </c>
      <c r="L10" s="14"/>
      <c r="M10" s="245"/>
      <c r="N10" s="119"/>
      <c r="O10" s="14"/>
      <c r="P10" s="14"/>
    </row>
    <row r="11" spans="1:16" ht="15" customHeight="1" x14ac:dyDescent="0.15">
      <c r="A11" s="69"/>
      <c r="B11" s="359"/>
      <c r="C11" s="65"/>
      <c r="D11" s="65"/>
      <c r="E11" s="14"/>
      <c r="F11" s="14"/>
      <c r="G11" s="14"/>
      <c r="H11" s="14"/>
      <c r="I11" s="256" t="s">
        <v>48</v>
      </c>
      <c r="J11" s="382">
        <v>0.8</v>
      </c>
      <c r="K11" s="366" t="s">
        <v>346</v>
      </c>
      <c r="L11" s="245"/>
      <c r="M11" s="14"/>
      <c r="N11" s="14"/>
      <c r="O11" s="14"/>
      <c r="P11" s="362"/>
    </row>
    <row r="12" spans="1:16" ht="15" customHeight="1" x14ac:dyDescent="0.15">
      <c r="A12" s="65"/>
      <c r="B12" s="392"/>
      <c r="C12" s="392"/>
      <c r="D12" s="392"/>
      <c r="E12" s="392"/>
      <c r="F12" s="392"/>
      <c r="G12" s="65"/>
      <c r="H12" s="14"/>
      <c r="I12" s="65"/>
      <c r="J12" s="77"/>
      <c r="K12" s="68"/>
      <c r="L12" s="68"/>
      <c r="M12" s="65"/>
      <c r="N12" s="119"/>
      <c r="O12" s="14"/>
      <c r="P12" s="362"/>
    </row>
    <row r="13" spans="1:16" ht="15" customHeight="1" x14ac:dyDescent="0.15">
      <c r="A13" s="65"/>
      <c r="B13" s="299"/>
      <c r="C13" s="299"/>
      <c r="D13" s="299"/>
      <c r="E13" s="299"/>
      <c r="F13" s="299"/>
      <c r="G13" s="65"/>
      <c r="H13" s="14"/>
      <c r="I13" s="14"/>
      <c r="J13" s="14"/>
      <c r="K13" s="14"/>
      <c r="L13" s="301"/>
      <c r="M13" s="301"/>
      <c r="N13" s="119"/>
      <c r="O13" s="14"/>
      <c r="P13" s="362"/>
    </row>
    <row r="14" spans="1:16" ht="15" customHeight="1" x14ac:dyDescent="0.15">
      <c r="A14" s="253" t="s">
        <v>247</v>
      </c>
      <c r="B14" s="78">
        <v>2956.4</v>
      </c>
      <c r="C14" s="368" t="s">
        <v>339</v>
      </c>
      <c r="D14" s="65"/>
      <c r="E14" s="65"/>
      <c r="F14" s="65"/>
      <c r="G14" s="65"/>
      <c r="H14" s="14"/>
      <c r="I14" s="253" t="s">
        <v>276</v>
      </c>
      <c r="J14" s="364">
        <v>4</v>
      </c>
      <c r="K14" s="368" t="s">
        <v>348</v>
      </c>
      <c r="L14" s="301"/>
      <c r="M14" s="301"/>
      <c r="N14" s="301"/>
      <c r="O14" s="14"/>
      <c r="P14" s="362"/>
    </row>
    <row r="15" spans="1:16" ht="15" customHeight="1" x14ac:dyDescent="0.15">
      <c r="A15" s="253" t="s">
        <v>241</v>
      </c>
      <c r="B15" s="461">
        <v>20</v>
      </c>
      <c r="C15" s="367" t="s">
        <v>340</v>
      </c>
      <c r="D15" s="257"/>
      <c r="E15" s="257"/>
      <c r="F15" s="68"/>
      <c r="G15" s="68"/>
      <c r="H15" s="14"/>
      <c r="I15" s="253" t="s">
        <v>237</v>
      </c>
      <c r="J15" s="264">
        <v>1.1000000000000001</v>
      </c>
      <c r="K15" s="368" t="s">
        <v>349</v>
      </c>
      <c r="L15" s="301"/>
      <c r="M15" s="301"/>
      <c r="N15" s="301"/>
      <c r="O15" s="14"/>
      <c r="P15" s="14"/>
    </row>
    <row r="16" spans="1:16" ht="15" customHeight="1" x14ac:dyDescent="0.15">
      <c r="A16" s="253"/>
      <c r="B16" s="361"/>
      <c r="C16" s="356"/>
      <c r="D16" s="257"/>
      <c r="E16" s="257"/>
      <c r="F16" s="68"/>
      <c r="G16" s="68"/>
      <c r="H16" s="14"/>
      <c r="I16" s="253" t="s">
        <v>238</v>
      </c>
      <c r="J16" s="365">
        <v>4.0000000000000002E-4</v>
      </c>
      <c r="K16" s="368" t="s">
        <v>350</v>
      </c>
      <c r="L16" s="14"/>
      <c r="M16" s="14"/>
      <c r="N16" s="14"/>
      <c r="O16" s="14"/>
      <c r="P16" s="14"/>
    </row>
    <row r="17" spans="1:16" ht="15" customHeight="1" x14ac:dyDescent="0.15">
      <c r="A17" s="299"/>
      <c r="B17" s="299"/>
      <c r="C17" s="299"/>
      <c r="D17" s="299"/>
      <c r="E17" s="299"/>
      <c r="F17" s="119"/>
      <c r="G17" s="14"/>
      <c r="H17" s="14"/>
      <c r="I17" s="279"/>
      <c r="J17" s="280"/>
      <c r="K17" s="363"/>
      <c r="L17" s="249"/>
      <c r="M17" s="249"/>
      <c r="N17" s="247"/>
      <c r="O17" s="68"/>
      <c r="P17" s="14"/>
    </row>
    <row r="18" spans="1:16" ht="15" customHeight="1" x14ac:dyDescent="0.25">
      <c r="A18" s="390" t="s">
        <v>341</v>
      </c>
      <c r="B18" s="390"/>
      <c r="C18" s="253" t="s">
        <v>251</v>
      </c>
      <c r="D18" s="253" t="s">
        <v>252</v>
      </c>
      <c r="E18" s="253" t="s">
        <v>284</v>
      </c>
      <c r="F18" s="119"/>
      <c r="G18" s="14"/>
      <c r="H18" s="14"/>
      <c r="I18" s="302" t="s">
        <v>279</v>
      </c>
      <c r="J18" s="278">
        <v>41</v>
      </c>
      <c r="K18" s="369" t="s">
        <v>351</v>
      </c>
      <c r="L18" s="302"/>
      <c r="M18" s="384"/>
      <c r="N18" s="281"/>
      <c r="O18" s="68"/>
      <c r="P18" s="14"/>
    </row>
    <row r="19" spans="1:16" ht="15" customHeight="1" x14ac:dyDescent="0.15">
      <c r="A19" s="390"/>
      <c r="B19" s="390"/>
      <c r="C19" s="364">
        <v>2900</v>
      </c>
      <c r="D19" s="364">
        <v>2935</v>
      </c>
      <c r="E19" s="364">
        <v>2960</v>
      </c>
      <c r="F19" s="119"/>
      <c r="G19" s="14"/>
      <c r="H19" s="14"/>
      <c r="I19" s="379" t="s">
        <v>285</v>
      </c>
      <c r="J19" s="258">
        <v>35</v>
      </c>
      <c r="K19" s="370" t="s">
        <v>352</v>
      </c>
      <c r="L19" s="253"/>
      <c r="M19" s="355"/>
      <c r="N19" s="281"/>
      <c r="O19" s="68"/>
      <c r="P19" s="14"/>
    </row>
    <row r="20" spans="1:16" ht="15" customHeight="1" x14ac:dyDescent="0.15">
      <c r="A20" s="390" t="s">
        <v>342</v>
      </c>
      <c r="B20" s="391"/>
      <c r="C20" s="253" t="s">
        <v>259</v>
      </c>
      <c r="D20" s="253" t="s">
        <v>260</v>
      </c>
      <c r="E20" s="253" t="s">
        <v>261</v>
      </c>
      <c r="F20" s="119"/>
      <c r="G20" s="14"/>
      <c r="H20" s="362"/>
      <c r="I20" s="253" t="s">
        <v>271</v>
      </c>
      <c r="J20" s="263">
        <v>18.5</v>
      </c>
      <c r="K20" s="370" t="s">
        <v>353</v>
      </c>
      <c r="L20" s="253"/>
      <c r="M20" s="355"/>
      <c r="N20" s="352"/>
      <c r="O20" s="68"/>
      <c r="P20" s="14"/>
    </row>
    <row r="21" spans="1:16" ht="12" customHeight="1" x14ac:dyDescent="0.15">
      <c r="A21" s="391"/>
      <c r="B21" s="391"/>
      <c r="C21" s="364">
        <v>49.5</v>
      </c>
      <c r="D21" s="364">
        <v>278.39999999999998</v>
      </c>
      <c r="E21" s="364">
        <v>642.5</v>
      </c>
      <c r="F21" s="119"/>
      <c r="G21" s="14"/>
      <c r="H21" s="362">
        <v>5</v>
      </c>
      <c r="I21" s="254" t="s">
        <v>288</v>
      </c>
      <c r="J21" s="354">
        <v>2905.75</v>
      </c>
      <c r="K21" s="370" t="s">
        <v>355</v>
      </c>
      <c r="L21" s="249"/>
      <c r="M21" s="249"/>
      <c r="N21" s="248"/>
      <c r="O21" s="68"/>
      <c r="P21" s="14"/>
    </row>
    <row r="22" spans="1:16" ht="15" customHeight="1" x14ac:dyDescent="0.15">
      <c r="A22" s="360"/>
      <c r="B22" s="360"/>
      <c r="C22" s="360"/>
      <c r="D22" s="360"/>
      <c r="E22" s="360"/>
      <c r="F22" s="119"/>
      <c r="G22" s="14"/>
      <c r="H22" s="362"/>
      <c r="I22" s="253" t="s">
        <v>280</v>
      </c>
      <c r="J22" s="354">
        <v>129</v>
      </c>
      <c r="K22" s="380" t="s">
        <v>354</v>
      </c>
      <c r="L22" s="250"/>
      <c r="M22" s="250"/>
      <c r="N22" s="248"/>
      <c r="O22" s="68"/>
      <c r="P22" s="14"/>
    </row>
    <row r="23" spans="1:16" ht="15" customHeight="1" x14ac:dyDescent="0.15">
      <c r="A23" s="14"/>
      <c r="B23" s="14"/>
      <c r="C23" s="14"/>
      <c r="D23" s="14"/>
      <c r="E23" s="14"/>
      <c r="F23" s="14"/>
      <c r="G23" s="14"/>
      <c r="H23" s="14"/>
      <c r="I23" s="14"/>
      <c r="J23" s="14"/>
      <c r="K23" s="14"/>
      <c r="L23" s="14"/>
      <c r="M23" s="14"/>
      <c r="N23" s="14"/>
      <c r="O23" s="14"/>
      <c r="P23" s="14"/>
    </row>
    <row r="24" spans="1:16" ht="15" customHeight="1" x14ac:dyDescent="0.15">
      <c r="A24" s="14"/>
      <c r="B24" s="14"/>
      <c r="C24" s="14"/>
      <c r="D24" s="14"/>
      <c r="E24" s="14"/>
      <c r="F24" s="14"/>
      <c r="G24" s="14"/>
      <c r="H24" s="14"/>
      <c r="I24" s="14"/>
      <c r="J24" s="14"/>
      <c r="K24" s="14"/>
      <c r="L24" s="14"/>
      <c r="M24" s="14"/>
      <c r="N24" s="14"/>
      <c r="O24" s="14"/>
      <c r="P24" s="14"/>
    </row>
    <row r="25" spans="1:16" ht="15" customHeight="1" x14ac:dyDescent="0.15">
      <c r="A25" s="14"/>
      <c r="B25" s="14"/>
      <c r="C25" s="14"/>
      <c r="D25" s="14"/>
      <c r="E25" s="14"/>
      <c r="F25" s="14"/>
      <c r="G25" s="14"/>
      <c r="H25" s="14"/>
      <c r="I25" s="14"/>
      <c r="J25" s="14"/>
      <c r="K25" s="14"/>
      <c r="L25" s="14"/>
      <c r="M25" s="14"/>
      <c r="N25" s="14"/>
      <c r="O25" s="14"/>
      <c r="P25" s="14"/>
    </row>
    <row r="26" spans="1:16" ht="15" customHeight="1" x14ac:dyDescent="0.15">
      <c r="A26" s="14"/>
      <c r="B26" s="14"/>
      <c r="C26" s="14"/>
      <c r="D26" s="14"/>
      <c r="E26" s="14"/>
      <c r="F26" s="14"/>
      <c r="G26" s="14"/>
      <c r="H26" s="14"/>
      <c r="I26" s="254"/>
      <c r="J26" s="14"/>
      <c r="K26" s="14"/>
      <c r="L26" s="14"/>
      <c r="M26" s="14"/>
      <c r="N26" s="14"/>
      <c r="O26" s="14"/>
      <c r="P26" s="14"/>
    </row>
    <row r="27" spans="1:16" ht="15" customHeight="1" x14ac:dyDescent="0.15">
      <c r="A27" s="14"/>
      <c r="B27" s="14"/>
      <c r="C27" s="14"/>
      <c r="D27" s="14"/>
      <c r="E27" s="14"/>
      <c r="F27" s="14"/>
      <c r="G27" s="14"/>
      <c r="H27" s="14"/>
      <c r="I27" s="14"/>
      <c r="J27" s="14"/>
      <c r="K27" s="14"/>
      <c r="L27" s="14"/>
      <c r="M27" s="14"/>
      <c r="N27" s="14"/>
      <c r="O27" s="14"/>
      <c r="P27" s="14"/>
    </row>
    <row r="28" spans="1:16" ht="15" customHeight="1" x14ac:dyDescent="0.15">
      <c r="A28" s="14"/>
      <c r="B28" s="14"/>
      <c r="C28" s="14"/>
      <c r="D28" s="14"/>
      <c r="E28" s="14"/>
      <c r="F28" s="14"/>
      <c r="G28" s="14"/>
      <c r="H28" s="14"/>
      <c r="I28" s="14"/>
      <c r="J28" s="14"/>
      <c r="K28" s="14"/>
      <c r="L28" s="14"/>
      <c r="M28" s="14"/>
      <c r="N28" s="14"/>
      <c r="O28" s="14"/>
      <c r="P28" s="14"/>
    </row>
    <row r="29" spans="1:16" ht="15" customHeight="1" x14ac:dyDescent="0.15">
      <c r="A29" s="14"/>
      <c r="B29" s="14"/>
      <c r="C29" s="14"/>
      <c r="D29" s="14"/>
      <c r="E29" s="14"/>
      <c r="F29" s="14"/>
      <c r="G29" s="14"/>
      <c r="H29" s="14"/>
      <c r="I29" s="14"/>
      <c r="J29" s="393"/>
      <c r="K29" s="393"/>
      <c r="L29" s="14"/>
      <c r="M29" s="14"/>
      <c r="N29" s="14"/>
      <c r="O29" s="14"/>
      <c r="P29" s="14"/>
    </row>
    <row r="30" spans="1:16" ht="15" customHeight="1" x14ac:dyDescent="0.15">
      <c r="A30" s="14"/>
      <c r="B30" s="14"/>
      <c r="C30" s="14"/>
      <c r="D30" s="14"/>
      <c r="E30" s="14"/>
      <c r="F30" s="14"/>
      <c r="G30" s="14"/>
      <c r="H30" s="14"/>
      <c r="I30" s="14"/>
      <c r="J30" s="393"/>
      <c r="K30" s="393"/>
      <c r="L30" s="14"/>
      <c r="M30" s="14"/>
      <c r="N30" s="14"/>
      <c r="O30" s="14"/>
      <c r="P30" s="14"/>
    </row>
    <row r="31" spans="1:16" ht="15" customHeight="1" x14ac:dyDescent="0.15">
      <c r="A31" s="14"/>
      <c r="B31" s="14"/>
      <c r="C31" s="14"/>
      <c r="D31" s="14"/>
      <c r="E31" s="14"/>
      <c r="F31" s="14"/>
      <c r="G31" s="14"/>
      <c r="H31" s="14"/>
      <c r="I31" s="14"/>
      <c r="J31" s="14"/>
      <c r="K31" s="14"/>
      <c r="L31" s="14"/>
      <c r="M31" s="14"/>
      <c r="N31" s="14"/>
      <c r="O31" s="14"/>
      <c r="P31" s="14"/>
    </row>
    <row r="32" spans="1:16" ht="15" customHeight="1" x14ac:dyDescent="0.15">
      <c r="A32" s="14"/>
      <c r="B32" s="14"/>
      <c r="C32" s="14"/>
      <c r="D32" s="14"/>
      <c r="E32" s="14"/>
      <c r="F32" s="14"/>
      <c r="G32" s="14"/>
      <c r="H32" s="14"/>
      <c r="I32" s="14"/>
      <c r="J32" s="14"/>
      <c r="K32" s="14"/>
      <c r="L32" s="14"/>
      <c r="M32" s="14"/>
      <c r="N32" s="14"/>
      <c r="O32" s="14"/>
      <c r="P32" s="14"/>
    </row>
    <row r="33" spans="1:16" ht="15" customHeight="1" x14ac:dyDescent="0.15">
      <c r="A33" s="14"/>
      <c r="B33" s="14"/>
      <c r="C33" s="14"/>
      <c r="D33" s="14"/>
      <c r="E33" s="14"/>
      <c r="F33" s="14"/>
      <c r="G33" s="14"/>
      <c r="H33" s="14"/>
      <c r="I33" s="14"/>
      <c r="J33" s="14"/>
      <c r="K33" s="14"/>
      <c r="L33" s="14"/>
      <c r="M33" s="14"/>
      <c r="N33" s="14"/>
      <c r="O33" s="14"/>
      <c r="P33" s="14"/>
    </row>
    <row r="34" spans="1:16" ht="15" customHeight="1" x14ac:dyDescent="0.15"/>
  </sheetData>
  <mergeCells count="11">
    <mergeCell ref="A20:B21"/>
    <mergeCell ref="B12:F12"/>
    <mergeCell ref="A18:B19"/>
    <mergeCell ref="J29:K30"/>
    <mergeCell ref="A5:O6"/>
    <mergeCell ref="N8:O9"/>
    <mergeCell ref="L4:P4"/>
    <mergeCell ref="A1:N1"/>
    <mergeCell ref="A2:N2"/>
    <mergeCell ref="A3:N3"/>
    <mergeCell ref="O1:P1"/>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4" r:id="rId3" name="Group box 1011">
              <controlPr defaultSize="0" autoFill="0" autoPict="0">
                <anchor moveWithCells="1">
                  <from>
                    <xdr:col>0</xdr:col>
                    <xdr:colOff>104775</xdr:colOff>
                    <xdr:row>6</xdr:row>
                    <xdr:rowOff>85725</xdr:rowOff>
                  </from>
                  <to>
                    <xdr:col>7</xdr:col>
                    <xdr:colOff>619125</xdr:colOff>
                    <xdr:row>10</xdr:row>
                    <xdr:rowOff>76200</xdr:rowOff>
                  </to>
                </anchor>
              </controlPr>
            </control>
          </mc:Choice>
        </mc:AlternateContent>
        <mc:AlternateContent xmlns:mc="http://schemas.openxmlformats.org/markup-compatibility/2006">
          <mc:Choice Requires="x14">
            <control shapeId="23555" r:id="rId4" name="Group box 1033">
              <controlPr defaultSize="0" autoFill="0" autoPict="0">
                <anchor moveWithCells="1">
                  <from>
                    <xdr:col>0</xdr:col>
                    <xdr:colOff>95250</xdr:colOff>
                    <xdr:row>16</xdr:row>
                    <xdr:rowOff>19050</xdr:rowOff>
                  </from>
                  <to>
                    <xdr:col>7</xdr:col>
                    <xdr:colOff>600075</xdr:colOff>
                    <xdr:row>22</xdr:row>
                    <xdr:rowOff>123825</xdr:rowOff>
                  </to>
                </anchor>
              </controlPr>
            </control>
          </mc:Choice>
        </mc:AlternateContent>
        <mc:AlternateContent xmlns:mc="http://schemas.openxmlformats.org/markup-compatibility/2006">
          <mc:Choice Requires="x14">
            <control shapeId="23559" r:id="rId5" name="Group box 1044">
              <controlPr defaultSize="0" autoFill="0" autoPict="0">
                <anchor moveWithCells="1">
                  <from>
                    <xdr:col>8</xdr:col>
                    <xdr:colOff>142875</xdr:colOff>
                    <xdr:row>12</xdr:row>
                    <xdr:rowOff>57150</xdr:rowOff>
                  </from>
                  <to>
                    <xdr:col>15</xdr:col>
                    <xdr:colOff>152400</xdr:colOff>
                    <xdr:row>16</xdr:row>
                    <xdr:rowOff>38100</xdr:rowOff>
                  </to>
                </anchor>
              </controlPr>
            </control>
          </mc:Choice>
        </mc:AlternateContent>
        <mc:AlternateContent xmlns:mc="http://schemas.openxmlformats.org/markup-compatibility/2006">
          <mc:Choice Requires="x14">
            <control shapeId="23562" r:id="rId6" name="Group box 1022">
              <controlPr defaultSize="0" autoFill="0" autoPict="0">
                <anchor moveWithCells="1">
                  <from>
                    <xdr:col>0</xdr:col>
                    <xdr:colOff>104775</xdr:colOff>
                    <xdr:row>10</xdr:row>
                    <xdr:rowOff>171450</xdr:rowOff>
                  </from>
                  <to>
                    <xdr:col>7</xdr:col>
                    <xdr:colOff>628650</xdr:colOff>
                    <xdr:row>15</xdr:row>
                    <xdr:rowOff>95250</xdr:rowOff>
                  </to>
                </anchor>
              </controlPr>
            </control>
          </mc:Choice>
        </mc:AlternateContent>
        <mc:AlternateContent xmlns:mc="http://schemas.openxmlformats.org/markup-compatibility/2006">
          <mc:Choice Requires="x14">
            <control shapeId="23563" r:id="rId7" name="Group Box 11">
              <controlPr defaultSize="0" autoFill="0" autoPict="0">
                <anchor moveWithCells="1">
                  <from>
                    <xdr:col>8</xdr:col>
                    <xdr:colOff>142875</xdr:colOff>
                    <xdr:row>16</xdr:row>
                    <xdr:rowOff>95250</xdr:rowOff>
                  </from>
                  <to>
                    <xdr:col>15</xdr:col>
                    <xdr:colOff>171450</xdr:colOff>
                    <xdr:row>22</xdr:row>
                    <xdr:rowOff>95250</xdr:rowOff>
                  </to>
                </anchor>
              </controlPr>
            </control>
          </mc:Choice>
        </mc:AlternateContent>
        <mc:AlternateContent xmlns:mc="http://schemas.openxmlformats.org/markup-compatibility/2006">
          <mc:Choice Requires="x14">
            <control shapeId="23566" r:id="rId8" name="Group Box 14">
              <controlPr defaultSize="0" autoFill="0" autoPict="0">
                <anchor moveWithCells="1">
                  <from>
                    <xdr:col>0</xdr:col>
                    <xdr:colOff>38100</xdr:colOff>
                    <xdr:row>4</xdr:row>
                    <xdr:rowOff>47625</xdr:rowOff>
                  </from>
                  <to>
                    <xdr:col>15</xdr:col>
                    <xdr:colOff>333375</xdr:colOff>
                    <xdr:row>23</xdr:row>
                    <xdr:rowOff>38100</xdr:rowOff>
                  </to>
                </anchor>
              </controlPr>
            </control>
          </mc:Choice>
        </mc:AlternateContent>
        <mc:AlternateContent xmlns:mc="http://schemas.openxmlformats.org/markup-compatibility/2006">
          <mc:Choice Requires="x14">
            <control shapeId="23569" r:id="rId9" name="Button 1022">
              <controlPr defaultSize="0" print="0" autoFill="0" autoPict="0" macro="[0]!Calculate_Click">
                <anchor moveWithCells="1" sizeWithCells="1">
                  <from>
                    <xdr:col>10</xdr:col>
                    <xdr:colOff>228600</xdr:colOff>
                    <xdr:row>25</xdr:row>
                    <xdr:rowOff>28575</xdr:rowOff>
                  </from>
                  <to>
                    <xdr:col>12</xdr:col>
                    <xdr:colOff>200025</xdr:colOff>
                    <xdr:row>28</xdr:row>
                    <xdr:rowOff>123825</xdr:rowOff>
                  </to>
                </anchor>
              </controlPr>
            </control>
          </mc:Choice>
        </mc:AlternateContent>
        <mc:AlternateContent xmlns:mc="http://schemas.openxmlformats.org/markup-compatibility/2006">
          <mc:Choice Requires="x14">
            <control shapeId="23571" r:id="rId10" name="Button 1011">
              <controlPr defaultSize="0" print="0" autoFill="0" autoPict="0" macro="[0]!Switchlgg222">
                <anchor moveWithCells="1" sizeWithCells="1">
                  <from>
                    <xdr:col>14</xdr:col>
                    <xdr:colOff>247650</xdr:colOff>
                    <xdr:row>0</xdr:row>
                    <xdr:rowOff>447675</xdr:rowOff>
                  </from>
                  <to>
                    <xdr:col>15</xdr:col>
                    <xdr:colOff>571500</xdr:colOff>
                    <xdr:row>2</xdr:row>
                    <xdr:rowOff>152400</xdr:rowOff>
                  </to>
                </anchor>
              </controlPr>
            </control>
          </mc:Choice>
        </mc:AlternateContent>
        <mc:AlternateContent xmlns:mc="http://schemas.openxmlformats.org/markup-compatibility/2006">
          <mc:Choice Requires="x14">
            <control shapeId="23572" r:id="rId11" name="Option button 1011">
              <controlPr defaultSize="0" autoFill="0" autoLine="0" autoPict="0" macro="[0]!B_Manually">
                <anchor moveWithCells="1">
                  <from>
                    <xdr:col>0</xdr:col>
                    <xdr:colOff>419100</xdr:colOff>
                    <xdr:row>11</xdr:row>
                    <xdr:rowOff>95250</xdr:rowOff>
                  </from>
                  <to>
                    <xdr:col>2</xdr:col>
                    <xdr:colOff>180975</xdr:colOff>
                    <xdr:row>12</xdr:row>
                    <xdr:rowOff>180975</xdr:rowOff>
                  </to>
                </anchor>
              </controlPr>
            </control>
          </mc:Choice>
        </mc:AlternateContent>
        <mc:AlternateContent xmlns:mc="http://schemas.openxmlformats.org/markup-compatibility/2006">
          <mc:Choice Requires="x14">
            <control shapeId="23573" r:id="rId12" name="Option button 1022">
              <controlPr defaultSize="0" autoFill="0" autoLine="0" autoPict="0" macro="[0]!B_Default">
                <anchor moveWithCells="1">
                  <from>
                    <xdr:col>2</xdr:col>
                    <xdr:colOff>57150</xdr:colOff>
                    <xdr:row>11</xdr:row>
                    <xdr:rowOff>85725</xdr:rowOff>
                  </from>
                  <to>
                    <xdr:col>5</xdr:col>
                    <xdr:colOff>152400</xdr:colOff>
                    <xdr:row>12</xdr:row>
                    <xdr:rowOff>171450</xdr:rowOff>
                  </to>
                </anchor>
              </controlPr>
            </control>
          </mc:Choice>
        </mc:AlternateContent>
        <mc:AlternateContent xmlns:mc="http://schemas.openxmlformats.org/markup-compatibility/2006">
          <mc:Choice Requires="x14">
            <control shapeId="23575" r:id="rId13" name="Option button 1033">
              <controlPr defaultSize="0" autoFill="0" autoLine="0" autoPict="0" macro="[0]!beta_Manually">
                <anchor moveWithCells="1">
                  <from>
                    <xdr:col>12</xdr:col>
                    <xdr:colOff>314325</xdr:colOff>
                    <xdr:row>20</xdr:row>
                    <xdr:rowOff>114300</xdr:rowOff>
                  </from>
                  <to>
                    <xdr:col>13</xdr:col>
                    <xdr:colOff>476250</xdr:colOff>
                    <xdr:row>22</xdr:row>
                    <xdr:rowOff>47625</xdr:rowOff>
                  </to>
                </anchor>
              </controlPr>
            </control>
          </mc:Choice>
        </mc:AlternateContent>
        <mc:AlternateContent xmlns:mc="http://schemas.openxmlformats.org/markup-compatibility/2006">
          <mc:Choice Requires="x14">
            <control shapeId="23576" r:id="rId14" name="Option button 1044">
              <controlPr defaultSize="0" autoFill="0" autoLine="0" autoPict="0" macro="[0]!beta_Default">
                <anchor moveWithCells="1">
                  <from>
                    <xdr:col>13</xdr:col>
                    <xdr:colOff>533400</xdr:colOff>
                    <xdr:row>20</xdr:row>
                    <xdr:rowOff>85725</xdr:rowOff>
                  </from>
                  <to>
                    <xdr:col>14</xdr:col>
                    <xdr:colOff>800100</xdr:colOff>
                    <xdr:row>22</xdr:row>
                    <xdr:rowOff>19050</xdr:rowOff>
                  </to>
                </anchor>
              </controlPr>
            </control>
          </mc:Choice>
        </mc:AlternateContent>
        <mc:AlternateContent xmlns:mc="http://schemas.openxmlformats.org/markup-compatibility/2006">
          <mc:Choice Requires="x14">
            <control shapeId="23578" r:id="rId15" name="Group Box 1055">
              <controlPr defaultSize="0" autoFill="0" autoPict="0">
                <anchor moveWithCells="1">
                  <from>
                    <xdr:col>8</xdr:col>
                    <xdr:colOff>152400</xdr:colOff>
                    <xdr:row>6</xdr:row>
                    <xdr:rowOff>76200</xdr:rowOff>
                  </from>
                  <to>
                    <xdr:col>15</xdr:col>
                    <xdr:colOff>219075</xdr:colOff>
                    <xdr:row>11</xdr:row>
                    <xdr:rowOff>76200</xdr:rowOff>
                  </to>
                </anchor>
              </controlPr>
            </control>
          </mc:Choice>
        </mc:AlternateContent>
        <mc:AlternateContent xmlns:mc="http://schemas.openxmlformats.org/markup-compatibility/2006">
          <mc:Choice Requires="x14">
            <control shapeId="23590" r:id="rId16" name="Option Button 1055">
              <controlPr defaultSize="0" autoFill="0" autoLine="0" autoPict="0" macro="[0]!mqb_Input">
                <anchor moveWithCells="1">
                  <from>
                    <xdr:col>11</xdr:col>
                    <xdr:colOff>523875</xdr:colOff>
                    <xdr:row>9</xdr:row>
                    <xdr:rowOff>104775</xdr:rowOff>
                  </from>
                  <to>
                    <xdr:col>13</xdr:col>
                    <xdr:colOff>180975</xdr:colOff>
                    <xdr:row>11</xdr:row>
                    <xdr:rowOff>76200</xdr:rowOff>
                  </to>
                </anchor>
              </controlPr>
            </control>
          </mc:Choice>
        </mc:AlternateContent>
        <mc:AlternateContent xmlns:mc="http://schemas.openxmlformats.org/markup-compatibility/2006">
          <mc:Choice Requires="x14">
            <control shapeId="23591" r:id="rId17" name="Option Button 1066">
              <controlPr defaultSize="0" autoFill="0" autoLine="0" autoPict="0" macro="[0]!C_Input">
                <anchor moveWithCells="1">
                  <from>
                    <xdr:col>13</xdr:col>
                    <xdr:colOff>85725</xdr:colOff>
                    <xdr:row>9</xdr:row>
                    <xdr:rowOff>133350</xdr:rowOff>
                  </from>
                  <to>
                    <xdr:col>14</xdr:col>
                    <xdr:colOff>228600</xdr:colOff>
                    <xdr:row>11</xdr:row>
                    <xdr:rowOff>47625</xdr:rowOff>
                  </to>
                </anchor>
              </controlPr>
            </control>
          </mc:Choice>
        </mc:AlternateContent>
        <mc:AlternateContent xmlns:mc="http://schemas.openxmlformats.org/markup-compatibility/2006">
          <mc:Choice Requires="x14">
            <control shapeId="23592" r:id="rId18" name="Option Button 1077">
              <controlPr defaultSize="0" autoFill="0" autoLine="0" autoPict="0" macro="[0]!m_Default">
                <anchor moveWithCells="1">
                  <from>
                    <xdr:col>14</xdr:col>
                    <xdr:colOff>209550</xdr:colOff>
                    <xdr:row>9</xdr:row>
                    <xdr:rowOff>152400</xdr:rowOff>
                  </from>
                  <to>
                    <xdr:col>15</xdr:col>
                    <xdr:colOff>228600</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1001"/>
  <sheetViews>
    <sheetView topLeftCell="A4" zoomScaleNormal="100" workbookViewId="0">
      <selection activeCell="H28" sqref="H28"/>
    </sheetView>
  </sheetViews>
  <sheetFormatPr defaultColWidth="10.5" defaultRowHeight="13.5" x14ac:dyDescent="0.15"/>
  <cols>
    <col min="1" max="1" width="8.875" style="44" customWidth="1"/>
    <col min="2" max="2" width="6.875" style="44" customWidth="1"/>
    <col min="3" max="3" width="12.375" style="44" customWidth="1"/>
    <col min="4" max="4" width="10.5" style="44" bestFit="1" customWidth="1"/>
    <col min="5" max="5" width="11.5" style="44" customWidth="1"/>
    <col min="6" max="6" width="12.125" style="44" customWidth="1"/>
    <col min="7" max="7" width="10.625" style="44" customWidth="1"/>
    <col min="8" max="8" width="9.5" style="44" customWidth="1"/>
    <col min="9" max="9" width="12.25" style="44" customWidth="1"/>
    <col min="10" max="10" width="10.625" style="44" customWidth="1"/>
    <col min="11" max="11" width="8.75" style="44" customWidth="1"/>
    <col min="12" max="12" width="14.125" style="44" customWidth="1"/>
    <col min="13" max="13" width="9.125" style="44" customWidth="1"/>
    <col min="14" max="14" width="7.5" style="44" customWidth="1"/>
    <col min="15" max="15" width="13.875" style="44" customWidth="1"/>
    <col min="16" max="16" width="8.375" style="44" customWidth="1"/>
    <col min="17" max="18" width="8.5" style="8" customWidth="1"/>
    <col min="19" max="20" width="6.5" style="30" customWidth="1"/>
    <col min="21" max="21" width="13.75" style="30" hidden="1" customWidth="1"/>
    <col min="22" max="22" width="12.875" style="30" hidden="1" customWidth="1"/>
    <col min="23" max="23" width="16.125" style="30" hidden="1" customWidth="1"/>
    <col min="24" max="24" width="11.125" style="30" hidden="1" customWidth="1"/>
    <col min="25" max="25" width="10.5" style="30" hidden="1" customWidth="1"/>
    <col min="26" max="26" width="15" style="132" hidden="1" customWidth="1"/>
    <col min="27" max="27" width="12.5" style="30" hidden="1" customWidth="1"/>
    <col min="28" max="28" width="10.5" style="8" hidden="1" customWidth="1"/>
    <col min="29" max="29" width="5.625" style="8" customWidth="1"/>
    <col min="30" max="30" width="6.375" style="8" customWidth="1"/>
    <col min="31" max="31" width="6" style="8" customWidth="1"/>
    <col min="32" max="32" width="7.5" style="8" customWidth="1"/>
    <col min="33" max="33" width="7.75" style="8" customWidth="1"/>
    <col min="34" max="34" width="10" style="8" customWidth="1"/>
    <col min="35" max="35" width="8.25" style="8" customWidth="1"/>
    <col min="36" max="36" width="7.5" style="8" customWidth="1"/>
    <col min="37" max="37" width="11.125" style="8" bestFit="1" customWidth="1"/>
    <col min="38" max="52" width="10.5" style="8"/>
    <col min="53" max="16384" width="10.5" style="30"/>
  </cols>
  <sheetData>
    <row r="1" spans="1:52" ht="39.75" customHeight="1" x14ac:dyDescent="0.15">
      <c r="A1" s="386" t="s">
        <v>289</v>
      </c>
      <c r="B1" s="386"/>
      <c r="C1" s="386"/>
      <c r="D1" s="386"/>
      <c r="E1" s="386"/>
      <c r="F1" s="386"/>
      <c r="G1" s="386"/>
      <c r="H1" s="386"/>
      <c r="I1" s="386"/>
      <c r="J1" s="386"/>
      <c r="K1" s="386"/>
      <c r="L1" s="400" t="s">
        <v>291</v>
      </c>
      <c r="M1" s="401"/>
      <c r="N1" s="303"/>
      <c r="O1" s="353"/>
      <c r="P1" s="303"/>
      <c r="Q1" s="303"/>
      <c r="R1" s="303"/>
      <c r="S1" s="303"/>
      <c r="T1" s="303"/>
      <c r="U1" s="303"/>
      <c r="V1" s="303"/>
      <c r="W1" s="303"/>
      <c r="X1" s="303"/>
      <c r="Y1" s="303"/>
      <c r="Z1" s="86"/>
      <c r="AA1" s="67"/>
      <c r="AB1" s="67"/>
      <c r="AC1" s="67"/>
      <c r="AD1" s="67"/>
      <c r="AE1" s="67"/>
      <c r="AF1" s="67"/>
      <c r="AG1" s="67"/>
      <c r="AH1" s="67"/>
      <c r="AI1" s="67"/>
      <c r="AJ1" s="67"/>
    </row>
    <row r="2" spans="1:52" s="309" customFormat="1" ht="22.5" customHeight="1" x14ac:dyDescent="0.15">
      <c r="A2" s="387" t="s">
        <v>290</v>
      </c>
      <c r="B2" s="387"/>
      <c r="C2" s="387"/>
      <c r="D2" s="387"/>
      <c r="E2" s="387"/>
      <c r="F2" s="387"/>
      <c r="G2" s="387"/>
      <c r="H2" s="387"/>
      <c r="I2" s="387"/>
      <c r="J2" s="387"/>
      <c r="K2" s="387"/>
      <c r="L2" s="304">
        <v>1</v>
      </c>
      <c r="M2" s="304"/>
      <c r="N2" s="305"/>
      <c r="O2" s="305"/>
      <c r="P2" s="305"/>
      <c r="Q2" s="305"/>
      <c r="R2" s="305"/>
      <c r="S2" s="305"/>
      <c r="T2" s="305"/>
      <c r="U2" s="305"/>
      <c r="V2" s="305"/>
      <c r="W2" s="305"/>
      <c r="X2" s="305"/>
      <c r="Y2" s="305"/>
      <c r="Z2" s="306"/>
      <c r="AA2" s="307"/>
      <c r="AB2" s="307"/>
      <c r="AC2" s="307"/>
      <c r="AD2" s="307"/>
      <c r="AE2" s="307"/>
      <c r="AF2" s="307"/>
      <c r="AG2" s="307"/>
      <c r="AH2" s="307"/>
      <c r="AI2" s="307"/>
      <c r="AJ2" s="307"/>
      <c r="AK2" s="308"/>
      <c r="AL2" s="308"/>
      <c r="AM2" s="308"/>
      <c r="AN2" s="308"/>
      <c r="AO2" s="308"/>
      <c r="AP2" s="308"/>
      <c r="AQ2" s="308"/>
      <c r="AR2" s="308"/>
      <c r="AS2" s="308"/>
      <c r="AT2" s="308"/>
      <c r="AU2" s="308"/>
      <c r="AV2" s="308"/>
      <c r="AW2" s="308"/>
      <c r="AX2" s="308"/>
      <c r="AY2" s="308"/>
      <c r="AZ2" s="308"/>
    </row>
    <row r="3" spans="1:52" ht="33" customHeight="1" x14ac:dyDescent="0.15">
      <c r="A3" s="388" t="s">
        <v>306</v>
      </c>
      <c r="B3" s="388"/>
      <c r="C3" s="388"/>
      <c r="D3" s="388"/>
      <c r="E3" s="388"/>
      <c r="F3" s="388"/>
      <c r="G3" s="388"/>
      <c r="H3" s="388"/>
      <c r="I3" s="388"/>
      <c r="J3" s="388"/>
      <c r="K3" s="388"/>
      <c r="L3" s="310"/>
      <c r="M3" s="310"/>
      <c r="N3" s="311"/>
      <c r="O3" s="342"/>
      <c r="P3" s="344"/>
      <c r="Q3" s="311"/>
      <c r="R3" s="311"/>
      <c r="S3" s="311"/>
      <c r="T3" s="311"/>
      <c r="U3" s="311"/>
      <c r="V3" s="311"/>
      <c r="W3" s="311"/>
      <c r="X3" s="311"/>
      <c r="Y3" s="311"/>
      <c r="Z3" s="86"/>
      <c r="AA3" s="67"/>
      <c r="AB3" s="67"/>
      <c r="AC3" s="67"/>
      <c r="AD3" s="67"/>
      <c r="AE3" s="67"/>
      <c r="AF3" s="67"/>
      <c r="AG3" s="67"/>
      <c r="AH3" s="67"/>
      <c r="AI3" s="67"/>
      <c r="AJ3" s="67"/>
    </row>
    <row r="4" spans="1:52" ht="35.25" customHeight="1" x14ac:dyDescent="0.15">
      <c r="A4" s="371" t="s">
        <v>292</v>
      </c>
      <c r="B4" s="351"/>
      <c r="C4" s="371" t="s">
        <v>293</v>
      </c>
      <c r="D4" s="351"/>
      <c r="E4" s="371" t="s">
        <v>294</v>
      </c>
      <c r="F4" s="351"/>
      <c r="G4" s="371" t="s">
        <v>295</v>
      </c>
      <c r="H4" s="351"/>
      <c r="I4" s="371" t="s">
        <v>296</v>
      </c>
      <c r="J4" s="351"/>
      <c r="K4" s="371" t="s">
        <v>297</v>
      </c>
      <c r="L4" s="405"/>
      <c r="M4" s="406"/>
      <c r="N4" s="312"/>
      <c r="O4" s="343"/>
      <c r="P4" s="312"/>
      <c r="Q4" s="312"/>
      <c r="R4" s="312"/>
      <c r="S4" s="311"/>
      <c r="T4" s="311"/>
      <c r="U4" s="311"/>
      <c r="V4" s="311"/>
      <c r="W4" s="311"/>
      <c r="X4" s="311"/>
      <c r="Y4" s="311"/>
      <c r="Z4" s="86"/>
      <c r="AA4" s="67"/>
      <c r="AB4" s="67"/>
      <c r="AC4" s="67"/>
      <c r="AD4" s="67"/>
      <c r="AE4" s="67"/>
      <c r="AF4" s="67"/>
      <c r="AG4" s="67"/>
      <c r="AH4" s="67"/>
      <c r="AI4" s="67"/>
      <c r="AJ4" s="67"/>
    </row>
    <row r="5" spans="1:52" ht="15" x14ac:dyDescent="0.15">
      <c r="A5" s="246"/>
      <c r="B5" s="246"/>
      <c r="C5" s="246"/>
      <c r="D5" s="246"/>
      <c r="E5" s="246"/>
      <c r="F5" s="246"/>
      <c r="G5" s="65"/>
      <c r="H5" s="392"/>
      <c r="I5" s="392"/>
      <c r="J5" s="392"/>
      <c r="K5" s="392"/>
      <c r="L5" s="392"/>
      <c r="M5" s="65"/>
      <c r="N5" s="398"/>
      <c r="O5" s="398"/>
      <c r="P5" s="398"/>
      <c r="Q5" s="398"/>
      <c r="R5" s="265"/>
      <c r="S5" s="67"/>
      <c r="T5" s="67"/>
      <c r="U5" s="67"/>
      <c r="V5" s="67"/>
      <c r="W5" s="67"/>
      <c r="X5" s="67"/>
      <c r="Y5" s="67"/>
      <c r="Z5" s="86"/>
      <c r="AA5" s="67"/>
      <c r="AB5" s="67"/>
      <c r="AC5" s="67"/>
      <c r="AD5" s="67"/>
      <c r="AE5" s="67"/>
      <c r="AF5" s="67"/>
      <c r="AG5" s="67"/>
      <c r="AH5" s="67"/>
      <c r="AI5" s="67"/>
      <c r="AJ5" s="67"/>
    </row>
    <row r="6" spans="1:52" ht="15" x14ac:dyDescent="0.15">
      <c r="A6" s="255" t="s">
        <v>240</v>
      </c>
      <c r="B6" s="467">
        <v>2952.52</v>
      </c>
      <c r="C6" s="374" t="s">
        <v>117</v>
      </c>
      <c r="D6" s="245"/>
      <c r="E6" s="245"/>
      <c r="F6" s="245"/>
      <c r="G6" s="65"/>
      <c r="H6" s="399"/>
      <c r="I6" s="399"/>
      <c r="J6" s="399"/>
      <c r="K6" s="399"/>
      <c r="L6" s="399"/>
      <c r="M6" s="65"/>
      <c r="N6" s="397"/>
      <c r="O6" s="397"/>
      <c r="P6" s="397"/>
      <c r="Q6" s="397"/>
      <c r="R6" s="266"/>
      <c r="S6" s="8"/>
      <c r="T6" s="8"/>
      <c r="U6" s="8"/>
      <c r="V6" s="8"/>
      <c r="W6" s="8"/>
      <c r="X6" s="8"/>
      <c r="Y6" s="8"/>
      <c r="Z6" s="87"/>
      <c r="AA6" s="67"/>
      <c r="AB6" s="67"/>
      <c r="AC6" s="67"/>
      <c r="AD6" s="67"/>
      <c r="AE6" s="67"/>
      <c r="AF6" s="67"/>
      <c r="AG6" s="67"/>
      <c r="AH6" s="67"/>
      <c r="AI6" s="67"/>
      <c r="AJ6" s="67"/>
    </row>
    <row r="7" spans="1:52" ht="12.75" customHeight="1" x14ac:dyDescent="0.15">
      <c r="A7" s="255" t="s">
        <v>286</v>
      </c>
      <c r="B7" s="259">
        <v>850</v>
      </c>
      <c r="C7" s="374" t="s">
        <v>298</v>
      </c>
      <c r="D7" s="245"/>
      <c r="E7" s="245"/>
      <c r="F7" s="245"/>
      <c r="G7" s="253" t="s">
        <v>247</v>
      </c>
      <c r="H7" s="78">
        <v>2956.4</v>
      </c>
      <c r="I7" s="374" t="s">
        <v>299</v>
      </c>
      <c r="J7" s="65"/>
      <c r="K7" s="65"/>
      <c r="L7" s="65"/>
      <c r="M7" s="65"/>
      <c r="N7" s="267"/>
      <c r="O7" s="267"/>
      <c r="P7" s="267"/>
      <c r="Q7" s="267"/>
      <c r="R7" s="268"/>
      <c r="S7" s="8"/>
      <c r="T7" s="8"/>
      <c r="U7" s="8"/>
      <c r="V7" s="8"/>
      <c r="W7" s="8"/>
      <c r="X7" s="8"/>
      <c r="Y7" s="8"/>
      <c r="Z7" s="87"/>
      <c r="AA7" s="67"/>
      <c r="AB7" s="67"/>
      <c r="AC7" s="67"/>
      <c r="AD7" s="67"/>
      <c r="AE7" s="67"/>
      <c r="AF7" s="67"/>
      <c r="AG7" s="67"/>
      <c r="AH7" s="67"/>
      <c r="AI7" s="67"/>
      <c r="AJ7" s="67"/>
    </row>
    <row r="8" spans="1:52" ht="14.25" customHeight="1" x14ac:dyDescent="0.15">
      <c r="A8" s="255" t="s">
        <v>231</v>
      </c>
      <c r="B8" s="259">
        <v>2905.75</v>
      </c>
      <c r="C8" s="374" t="s">
        <v>144</v>
      </c>
      <c r="D8" s="245"/>
      <c r="E8" s="245"/>
      <c r="F8" s="119"/>
      <c r="G8" s="253" t="s">
        <v>241</v>
      </c>
      <c r="H8" s="461">
        <v>20</v>
      </c>
      <c r="I8" s="374" t="s">
        <v>300</v>
      </c>
      <c r="J8" s="257"/>
      <c r="K8" s="257"/>
      <c r="L8" s="68"/>
      <c r="M8" s="68"/>
      <c r="N8" s="267"/>
      <c r="O8" s="267" t="s">
        <v>110</v>
      </c>
      <c r="P8" s="396"/>
      <c r="Q8" s="267"/>
      <c r="R8" s="67"/>
      <c r="S8" s="67"/>
      <c r="T8" s="67"/>
      <c r="U8" s="67"/>
      <c r="V8" s="67"/>
      <c r="W8" s="67"/>
      <c r="X8" s="67"/>
      <c r="Y8" s="67"/>
      <c r="Z8" s="86"/>
      <c r="AA8" s="67"/>
      <c r="AB8" s="67"/>
      <c r="AC8" s="67"/>
      <c r="AD8" s="67"/>
      <c r="AE8" s="67"/>
      <c r="AF8" s="67"/>
      <c r="AG8" s="67"/>
      <c r="AH8" s="67"/>
      <c r="AI8" s="67"/>
      <c r="AJ8" s="67"/>
    </row>
    <row r="9" spans="1:52" ht="18.75" customHeight="1" x14ac:dyDescent="0.15">
      <c r="A9" s="69"/>
      <c r="B9" s="70"/>
      <c r="C9" s="301"/>
      <c r="D9" s="301"/>
      <c r="E9" s="301"/>
      <c r="F9" s="119"/>
      <c r="G9" s="279"/>
      <c r="H9" s="280"/>
      <c r="I9" s="281"/>
      <c r="J9" s="249"/>
      <c r="K9" s="249"/>
      <c r="L9" s="247"/>
      <c r="M9" s="68"/>
      <c r="N9" s="267"/>
      <c r="O9" s="267" t="s">
        <v>226</v>
      </c>
      <c r="P9" s="396"/>
      <c r="Q9" s="267"/>
      <c r="R9" s="67"/>
      <c r="S9" s="67"/>
      <c r="T9" s="67"/>
      <c r="U9" s="67"/>
      <c r="V9" s="67"/>
      <c r="W9" s="67"/>
      <c r="X9" s="67"/>
      <c r="Y9" s="67"/>
      <c r="Z9" s="86"/>
      <c r="AA9" s="67"/>
      <c r="AB9" s="67"/>
      <c r="AC9" s="67"/>
      <c r="AD9" s="67"/>
      <c r="AE9" s="67"/>
      <c r="AF9" s="67"/>
      <c r="AG9" s="67"/>
      <c r="AH9" s="67"/>
      <c r="AI9" s="67"/>
      <c r="AJ9" s="67"/>
    </row>
    <row r="10" spans="1:52" ht="15.75" customHeight="1" x14ac:dyDescent="0.3">
      <c r="A10" s="299"/>
      <c r="B10" s="299"/>
      <c r="C10" s="299"/>
      <c r="D10" s="299"/>
      <c r="E10" s="299"/>
      <c r="F10" s="119"/>
      <c r="G10" s="302" t="s">
        <v>279</v>
      </c>
      <c r="H10" s="278">
        <v>41</v>
      </c>
      <c r="I10" s="374" t="s">
        <v>323</v>
      </c>
      <c r="J10" s="302" t="s">
        <v>272</v>
      </c>
      <c r="K10" s="345">
        <f>mminter(H12,H10,H11)</f>
        <v>0.53892666666666666</v>
      </c>
      <c r="L10" s="374" t="s">
        <v>317</v>
      </c>
      <c r="M10" s="68"/>
      <c r="N10" s="267">
        <v>5</v>
      </c>
      <c r="O10" s="267" t="s">
        <v>111</v>
      </c>
      <c r="P10" s="267"/>
      <c r="Q10" s="269"/>
      <c r="R10" s="72"/>
      <c r="S10" s="72"/>
      <c r="T10" s="72"/>
      <c r="U10" s="67"/>
      <c r="V10" s="67"/>
      <c r="W10" s="67"/>
      <c r="X10" s="67"/>
      <c r="Y10" s="67"/>
      <c r="Z10" s="86"/>
      <c r="AA10" s="67"/>
      <c r="AB10" s="67"/>
      <c r="AC10" s="67"/>
      <c r="AD10" s="67"/>
      <c r="AE10" s="67"/>
      <c r="AF10" s="67"/>
      <c r="AG10" s="67"/>
      <c r="AH10" s="67"/>
      <c r="AI10" s="67"/>
      <c r="AJ10" s="67"/>
    </row>
    <row r="11" spans="1:52" ht="16.5" x14ac:dyDescent="0.15">
      <c r="A11" s="255" t="s">
        <v>244</v>
      </c>
      <c r="B11" s="260">
        <v>0.13373333333333348</v>
      </c>
      <c r="C11" s="374" t="s">
        <v>307</v>
      </c>
      <c r="D11" s="301"/>
      <c r="E11" s="301"/>
      <c r="F11" s="119"/>
      <c r="G11" s="379" t="s">
        <v>285</v>
      </c>
      <c r="H11" s="258">
        <v>35</v>
      </c>
      <c r="I11" s="374" t="s">
        <v>324</v>
      </c>
      <c r="J11" s="253" t="s">
        <v>273</v>
      </c>
      <c r="K11" s="346">
        <f>mm2inter(H12,H11)</f>
        <v>3.2521008213801522E-2</v>
      </c>
      <c r="L11" s="374" t="s">
        <v>318</v>
      </c>
      <c r="M11" s="68"/>
      <c r="N11" s="267"/>
      <c r="O11" s="267" t="s">
        <v>112</v>
      </c>
      <c r="P11" s="267"/>
      <c r="Q11" s="269"/>
      <c r="R11" s="72"/>
      <c r="S11" s="72"/>
      <c r="T11" s="72"/>
      <c r="U11" s="67"/>
      <c r="V11" s="67"/>
      <c r="W11" s="67"/>
      <c r="X11" s="67"/>
      <c r="Y11" s="67"/>
      <c r="Z11" s="86"/>
      <c r="AA11" s="67"/>
      <c r="AB11" s="67"/>
      <c r="AC11" s="67"/>
      <c r="AD11" s="67"/>
      <c r="AE11" s="67"/>
      <c r="AF11" s="67"/>
      <c r="AG11" s="67"/>
      <c r="AH11" s="67"/>
      <c r="AI11" s="67"/>
      <c r="AJ11" s="67"/>
    </row>
    <row r="12" spans="1:52" ht="16.5" x14ac:dyDescent="0.15">
      <c r="A12" s="255" t="s">
        <v>245</v>
      </c>
      <c r="B12" s="260">
        <v>3.3972666666666571</v>
      </c>
      <c r="C12" s="374" t="s">
        <v>308</v>
      </c>
      <c r="D12" s="301"/>
      <c r="E12" s="301"/>
      <c r="F12" s="119"/>
      <c r="G12" s="253" t="s">
        <v>271</v>
      </c>
      <c r="H12" s="263">
        <v>18.5</v>
      </c>
      <c r="I12" s="374" t="s">
        <v>311</v>
      </c>
      <c r="J12" s="253" t="s">
        <v>287</v>
      </c>
      <c r="K12" s="258">
        <v>2905.75</v>
      </c>
      <c r="L12" s="381" t="s">
        <v>305</v>
      </c>
      <c r="M12" s="68"/>
      <c r="N12" s="267"/>
      <c r="O12" s="267" t="s">
        <v>227</v>
      </c>
      <c r="P12" s="267"/>
      <c r="Q12" s="269"/>
      <c r="R12" s="72"/>
      <c r="S12" s="72"/>
      <c r="T12" s="72"/>
      <c r="U12" s="67"/>
      <c r="V12" s="67"/>
      <c r="W12" s="67"/>
      <c r="X12" s="67"/>
      <c r="Y12" s="67"/>
      <c r="Z12" s="86"/>
      <c r="AA12" s="67"/>
      <c r="AB12" s="67"/>
      <c r="AC12" s="67"/>
      <c r="AD12" s="67"/>
      <c r="AE12" s="67"/>
      <c r="AF12" s="67"/>
      <c r="AG12" s="67"/>
      <c r="AH12" s="67"/>
      <c r="AI12" s="67"/>
      <c r="AJ12" s="67"/>
    </row>
    <row r="13" spans="1:52" ht="17.25" customHeight="1" x14ac:dyDescent="0.15">
      <c r="A13" s="255" t="s">
        <v>246</v>
      </c>
      <c r="B13" s="260">
        <v>64.612725000000012</v>
      </c>
      <c r="C13" s="374" t="s">
        <v>309</v>
      </c>
      <c r="D13" s="301"/>
      <c r="E13" s="301"/>
      <c r="F13" s="119"/>
      <c r="G13" s="253" t="s">
        <v>280</v>
      </c>
      <c r="H13" s="354">
        <v>129</v>
      </c>
      <c r="I13" s="374" t="s">
        <v>319</v>
      </c>
      <c r="J13" s="249"/>
      <c r="K13" s="249"/>
      <c r="L13" s="248"/>
      <c r="M13" s="68"/>
      <c r="N13" s="267"/>
      <c r="O13" s="267" t="s">
        <v>113</v>
      </c>
      <c r="P13" s="267"/>
      <c r="Q13" s="269"/>
      <c r="R13" s="72"/>
      <c r="S13" s="72"/>
      <c r="T13" s="72"/>
      <c r="U13" s="67"/>
      <c r="V13" s="67"/>
      <c r="W13" s="67"/>
      <c r="X13" s="67"/>
      <c r="Y13" s="67"/>
      <c r="Z13" s="86"/>
      <c r="AA13" s="67"/>
      <c r="AB13" s="67"/>
      <c r="AC13" s="67"/>
      <c r="AD13" s="67"/>
      <c r="AE13" s="67"/>
      <c r="AF13" s="67"/>
      <c r="AG13" s="67"/>
      <c r="AH13" s="67"/>
      <c r="AI13" s="67"/>
      <c r="AJ13" s="67"/>
    </row>
    <row r="14" spans="1:52" ht="17.25" customHeight="1" x14ac:dyDescent="0.15">
      <c r="A14" s="244" t="s">
        <v>159</v>
      </c>
      <c r="B14" s="244"/>
      <c r="C14" s="244"/>
      <c r="D14" s="244"/>
      <c r="E14" s="244"/>
      <c r="F14" s="119"/>
      <c r="G14" s="119"/>
      <c r="H14" s="119"/>
      <c r="I14" s="119"/>
      <c r="J14" s="250"/>
      <c r="K14" s="250"/>
      <c r="L14" s="248"/>
      <c r="M14" s="68"/>
      <c r="N14" s="267"/>
      <c r="O14" s="267" t="s">
        <v>114</v>
      </c>
      <c r="P14" s="267"/>
      <c r="Q14" s="269"/>
      <c r="R14" s="72"/>
      <c r="S14" s="72"/>
      <c r="T14" s="72"/>
      <c r="U14" s="67"/>
      <c r="V14" s="67"/>
      <c r="W14" s="67"/>
      <c r="X14" s="67"/>
      <c r="Y14" s="67"/>
      <c r="Z14" s="86"/>
      <c r="AA14" s="67"/>
      <c r="AB14" s="67"/>
      <c r="AC14" s="67"/>
      <c r="AD14" s="67"/>
      <c r="AE14" s="67"/>
      <c r="AF14" s="67"/>
      <c r="AG14" s="67"/>
      <c r="AH14" s="67"/>
      <c r="AI14" s="67"/>
      <c r="AJ14" s="67"/>
    </row>
    <row r="15" spans="1:52" ht="19.5" customHeight="1" x14ac:dyDescent="0.15">
      <c r="A15" s="75"/>
      <c r="B15" s="75"/>
      <c r="C15" s="75"/>
      <c r="D15" s="75"/>
      <c r="E15" s="75"/>
      <c r="F15" s="119"/>
      <c r="G15" s="254" t="s">
        <v>242</v>
      </c>
      <c r="H15" s="263">
        <v>5.0000000000000001E-3</v>
      </c>
      <c r="I15" s="374" t="s">
        <v>312</v>
      </c>
      <c r="J15" s="250"/>
      <c r="K15" s="250"/>
      <c r="L15" s="248"/>
      <c r="M15" s="68"/>
      <c r="N15" s="267"/>
      <c r="O15" s="270" t="s">
        <v>225</v>
      </c>
      <c r="P15" s="267"/>
      <c r="Q15" s="269"/>
      <c r="R15" s="72"/>
      <c r="S15" s="72"/>
      <c r="T15" s="72"/>
      <c r="U15" s="67"/>
      <c r="V15" s="67"/>
      <c r="W15" s="67"/>
      <c r="X15" s="67"/>
      <c r="Y15" s="67"/>
      <c r="Z15" s="86"/>
      <c r="AA15" s="67"/>
      <c r="AB15" s="67"/>
      <c r="AC15" s="67"/>
      <c r="AD15" s="67"/>
      <c r="AE15" s="67"/>
      <c r="AF15" s="67"/>
      <c r="AG15" s="67"/>
      <c r="AH15" s="67"/>
      <c r="AI15" s="67"/>
      <c r="AJ15" s="67"/>
    </row>
    <row r="16" spans="1:52" ht="18.75" customHeight="1" x14ac:dyDescent="0.15">
      <c r="A16" s="66"/>
      <c r="B16" s="66"/>
      <c r="C16" s="66"/>
      <c r="D16" s="66"/>
      <c r="E16" s="66"/>
      <c r="F16" s="119"/>
      <c r="G16" s="254" t="s">
        <v>243</v>
      </c>
      <c r="H16" s="263">
        <v>2650</v>
      </c>
      <c r="I16" s="374" t="s">
        <v>313</v>
      </c>
      <c r="J16" s="250"/>
      <c r="K16" s="250"/>
      <c r="L16" s="119"/>
      <c r="M16" s="68"/>
      <c r="N16" s="267"/>
      <c r="O16" s="270" t="s">
        <v>268</v>
      </c>
      <c r="P16" s="267"/>
      <c r="Q16" s="269"/>
      <c r="R16" s="72"/>
      <c r="S16" s="72"/>
      <c r="T16" s="72"/>
      <c r="U16" s="67"/>
      <c r="V16" s="67"/>
      <c r="W16" s="67"/>
      <c r="X16" s="67"/>
      <c r="Y16" s="67"/>
      <c r="Z16" s="86"/>
      <c r="AA16" s="67"/>
      <c r="AB16" s="67"/>
      <c r="AC16" s="67"/>
      <c r="AD16" s="67"/>
      <c r="AE16" s="67"/>
      <c r="AF16" s="67"/>
      <c r="AG16" s="67"/>
      <c r="AH16" s="67"/>
      <c r="AI16" s="67"/>
      <c r="AJ16" s="67"/>
    </row>
    <row r="17" spans="1:36" ht="17.25" customHeight="1" x14ac:dyDescent="0.15">
      <c r="A17" s="256" t="s">
        <v>232</v>
      </c>
      <c r="B17" s="259">
        <v>0.36</v>
      </c>
      <c r="C17" s="374" t="s">
        <v>161</v>
      </c>
      <c r="D17" s="245"/>
      <c r="E17" s="245"/>
      <c r="F17" s="119"/>
      <c r="G17" s="254" t="s">
        <v>228</v>
      </c>
      <c r="H17" s="263">
        <v>0.43</v>
      </c>
      <c r="I17" s="374" t="s">
        <v>314</v>
      </c>
      <c r="J17" s="251"/>
      <c r="K17" s="251"/>
      <c r="L17" s="119"/>
      <c r="M17" s="68"/>
      <c r="N17" s="72"/>
      <c r="O17" s="72"/>
      <c r="P17" s="271"/>
      <c r="Q17" s="72"/>
      <c r="R17" s="72"/>
      <c r="S17" s="72"/>
      <c r="T17" s="72"/>
      <c r="U17" s="67"/>
      <c r="V17" s="67"/>
      <c r="W17" s="67"/>
      <c r="X17" s="67"/>
      <c r="Y17" s="67"/>
      <c r="Z17" s="86"/>
      <c r="AA17" s="67"/>
      <c r="AB17" s="67"/>
      <c r="AC17" s="67"/>
      <c r="AD17" s="67"/>
      <c r="AE17" s="67"/>
      <c r="AF17" s="67"/>
      <c r="AG17" s="67"/>
      <c r="AH17" s="67"/>
      <c r="AI17" s="67"/>
      <c r="AJ17" s="67"/>
    </row>
    <row r="18" spans="1:36" ht="18" customHeight="1" x14ac:dyDescent="0.15">
      <c r="A18" s="256" t="s">
        <v>233</v>
      </c>
      <c r="B18" s="259">
        <v>0.9</v>
      </c>
      <c r="C18" s="374" t="s">
        <v>163</v>
      </c>
      <c r="D18" s="245"/>
      <c r="E18" s="245"/>
      <c r="F18" s="119"/>
      <c r="G18" s="253" t="s">
        <v>250</v>
      </c>
      <c r="H18" s="264">
        <v>2.65</v>
      </c>
      <c r="I18" s="374" t="s">
        <v>304</v>
      </c>
      <c r="J18" s="251"/>
      <c r="K18" s="251"/>
      <c r="L18" s="119"/>
      <c r="M18" s="68"/>
      <c r="N18" s="72"/>
      <c r="O18" s="347"/>
      <c r="P18" s="271"/>
      <c r="Q18" s="72"/>
      <c r="R18" s="72"/>
      <c r="S18" s="72"/>
      <c r="T18" s="72"/>
      <c r="U18" s="67"/>
      <c r="V18" s="67"/>
      <c r="W18" s="67"/>
      <c r="X18" s="67"/>
      <c r="Y18" s="67"/>
      <c r="Z18" s="86"/>
      <c r="AA18" s="67"/>
      <c r="AB18" s="67"/>
      <c r="AC18" s="67"/>
      <c r="AD18" s="67"/>
      <c r="AE18" s="67"/>
      <c r="AF18" s="67"/>
      <c r="AG18" s="67"/>
      <c r="AH18" s="67"/>
      <c r="AI18" s="67"/>
      <c r="AJ18" s="67"/>
    </row>
    <row r="19" spans="1:36" ht="15" x14ac:dyDescent="0.15">
      <c r="A19" s="256" t="s">
        <v>234</v>
      </c>
      <c r="B19" s="259">
        <v>0.8</v>
      </c>
      <c r="C19" s="374" t="s">
        <v>164</v>
      </c>
      <c r="D19" s="245"/>
      <c r="E19" s="245"/>
      <c r="F19" s="119"/>
      <c r="G19" s="253" t="s">
        <v>229</v>
      </c>
      <c r="H19" s="264">
        <v>36</v>
      </c>
      <c r="I19" s="374" t="s">
        <v>315</v>
      </c>
      <c r="J19" s="251"/>
      <c r="K19" s="251"/>
      <c r="L19" s="119"/>
      <c r="M19" s="68"/>
      <c r="N19" s="272"/>
      <c r="O19" s="272"/>
      <c r="P19" s="272"/>
      <c r="Q19" s="72"/>
      <c r="R19" s="72"/>
      <c r="S19" s="72"/>
      <c r="T19" s="72"/>
      <c r="U19" s="67"/>
      <c r="V19" s="67"/>
      <c r="W19" s="67"/>
      <c r="X19" s="67"/>
      <c r="Y19" s="67"/>
      <c r="Z19" s="86"/>
      <c r="AA19" s="67"/>
      <c r="AB19" s="67"/>
      <c r="AC19" s="67"/>
      <c r="AD19" s="67"/>
      <c r="AE19" s="67"/>
      <c r="AF19" s="67"/>
      <c r="AG19" s="67"/>
      <c r="AH19" s="67"/>
      <c r="AI19" s="67"/>
      <c r="AJ19" s="67"/>
    </row>
    <row r="20" spans="1:36" ht="15" x14ac:dyDescent="0.15">
      <c r="A20" s="65"/>
      <c r="B20" s="77"/>
      <c r="C20" s="68"/>
      <c r="D20" s="68"/>
      <c r="E20" s="65"/>
      <c r="F20" s="119"/>
      <c r="G20" s="253" t="s">
        <v>230</v>
      </c>
      <c r="H20" s="264">
        <v>2.5000000000000001E-2</v>
      </c>
      <c r="I20" s="374" t="s">
        <v>316</v>
      </c>
      <c r="J20" s="119"/>
      <c r="K20" s="119"/>
      <c r="L20" s="119"/>
      <c r="M20" s="71"/>
      <c r="N20" s="272"/>
      <c r="O20" s="348"/>
      <c r="P20" s="349"/>
      <c r="Q20" s="72"/>
      <c r="R20" s="72"/>
      <c r="S20" s="72"/>
      <c r="T20" s="72"/>
      <c r="U20" s="67"/>
      <c r="V20" s="67"/>
      <c r="W20" s="67"/>
      <c r="X20" s="67"/>
      <c r="Y20" s="67"/>
      <c r="Z20" s="86"/>
      <c r="AA20" s="67"/>
      <c r="AB20" s="67"/>
      <c r="AC20" s="67"/>
      <c r="AD20" s="67"/>
      <c r="AE20" s="67"/>
      <c r="AF20" s="67"/>
      <c r="AG20" s="67"/>
      <c r="AH20" s="67"/>
      <c r="AI20" s="67"/>
      <c r="AJ20" s="67"/>
    </row>
    <row r="21" spans="1:36" ht="15" x14ac:dyDescent="0.15">
      <c r="A21" s="243"/>
      <c r="B21" s="243"/>
      <c r="C21" s="243"/>
      <c r="D21" s="243"/>
      <c r="E21" s="243"/>
      <c r="F21" s="119"/>
      <c r="G21" s="119"/>
      <c r="H21" s="119"/>
      <c r="I21" s="119"/>
      <c r="J21" s="119"/>
      <c r="K21" s="68"/>
      <c r="L21" s="68"/>
      <c r="M21" s="71"/>
      <c r="N21" s="272"/>
      <c r="O21" s="348"/>
      <c r="P21" s="349"/>
      <c r="Q21" s="72"/>
      <c r="R21" s="72"/>
      <c r="S21" s="72"/>
      <c r="T21" s="72"/>
      <c r="U21" s="67"/>
      <c r="V21" s="67"/>
      <c r="W21" s="67"/>
      <c r="X21" s="67"/>
      <c r="Y21" s="67"/>
      <c r="Z21" s="86"/>
      <c r="AA21" s="67"/>
      <c r="AB21" s="67"/>
      <c r="AC21" s="67"/>
      <c r="AD21" s="67"/>
      <c r="AE21" s="67"/>
      <c r="AF21" s="67"/>
      <c r="AG21" s="67"/>
      <c r="AH21" s="67"/>
      <c r="AI21" s="67"/>
      <c r="AJ21" s="67"/>
    </row>
    <row r="22" spans="1:36" ht="15" x14ac:dyDescent="0.15">
      <c r="A22" s="255" t="s">
        <v>235</v>
      </c>
      <c r="B22" s="261">
        <v>4</v>
      </c>
      <c r="C22" s="374" t="s">
        <v>301</v>
      </c>
      <c r="D22" s="301"/>
      <c r="E22" s="301"/>
      <c r="F22" s="119"/>
      <c r="G22" s="119"/>
      <c r="H22" s="119"/>
      <c r="I22" s="119"/>
      <c r="J22" s="119"/>
      <c r="K22" s="68"/>
      <c r="L22" s="68"/>
      <c r="M22" s="71"/>
      <c r="N22" s="272"/>
      <c r="O22" s="348"/>
      <c r="P22" s="349"/>
      <c r="Q22" s="72"/>
      <c r="R22" s="72"/>
      <c r="S22" s="72"/>
      <c r="T22" s="72"/>
      <c r="U22" s="67"/>
      <c r="V22" s="67"/>
      <c r="W22" s="67"/>
      <c r="X22" s="67"/>
      <c r="Y22" s="67"/>
      <c r="Z22" s="86"/>
      <c r="AA22" s="67"/>
      <c r="AB22" s="67"/>
      <c r="AC22" s="67"/>
      <c r="AD22" s="67"/>
      <c r="AE22" s="67"/>
      <c r="AF22" s="67"/>
      <c r="AG22" s="67"/>
      <c r="AH22" s="67"/>
      <c r="AI22" s="67"/>
      <c r="AJ22" s="67"/>
    </row>
    <row r="23" spans="1:36" ht="15" x14ac:dyDescent="0.15">
      <c r="A23" s="255" t="s">
        <v>237</v>
      </c>
      <c r="B23" s="262">
        <v>1.1000000000000001</v>
      </c>
      <c r="C23" s="374" t="s">
        <v>302</v>
      </c>
      <c r="D23" s="301"/>
      <c r="E23" s="301"/>
      <c r="F23" s="301"/>
      <c r="G23" s="65"/>
      <c r="H23" s="119"/>
      <c r="I23" s="119"/>
      <c r="J23" s="119"/>
      <c r="K23" s="68"/>
      <c r="L23" s="68"/>
      <c r="M23" s="71"/>
      <c r="N23" s="272"/>
      <c r="O23" s="348"/>
      <c r="P23" s="349"/>
      <c r="Q23" s="72"/>
      <c r="R23" s="72"/>
      <c r="S23" s="72"/>
      <c r="T23" s="72"/>
      <c r="U23" s="67"/>
      <c r="V23" s="67"/>
      <c r="W23" s="67"/>
      <c r="X23" s="67"/>
      <c r="Y23" s="67"/>
      <c r="Z23" s="86"/>
      <c r="AA23" s="67"/>
      <c r="AB23" s="67"/>
      <c r="AC23" s="67"/>
      <c r="AD23" s="67"/>
      <c r="AE23" s="67"/>
      <c r="AF23" s="67"/>
      <c r="AG23" s="67"/>
      <c r="AH23" s="67"/>
      <c r="AI23" s="67"/>
      <c r="AJ23" s="67"/>
    </row>
    <row r="24" spans="1:36" ht="15" x14ac:dyDescent="0.15">
      <c r="A24" s="255" t="s">
        <v>238</v>
      </c>
      <c r="B24" s="275">
        <v>4.0000000000000002E-4</v>
      </c>
      <c r="C24" s="374" t="s">
        <v>303</v>
      </c>
      <c r="D24" s="301"/>
      <c r="E24" s="301"/>
      <c r="F24" s="301"/>
      <c r="G24" s="65"/>
      <c r="H24" s="65"/>
      <c r="I24" s="69"/>
      <c r="J24" s="71"/>
      <c r="K24" s="76"/>
      <c r="L24" s="71"/>
      <c r="M24" s="71"/>
      <c r="N24" s="272"/>
      <c r="O24" s="348"/>
      <c r="P24" s="349"/>
      <c r="Q24" s="72"/>
      <c r="R24" s="72"/>
      <c r="S24" s="72"/>
      <c r="T24" s="72"/>
      <c r="U24" s="67"/>
      <c r="V24" s="67"/>
      <c r="W24" s="67"/>
      <c r="X24" s="67"/>
      <c r="Y24" s="67"/>
      <c r="Z24" s="86"/>
      <c r="AA24" s="67"/>
      <c r="AB24" s="67"/>
      <c r="AC24" s="67"/>
      <c r="AD24" s="67"/>
      <c r="AE24" s="67"/>
      <c r="AF24" s="67"/>
      <c r="AG24" s="67"/>
      <c r="AH24" s="67"/>
      <c r="AI24" s="67"/>
      <c r="AJ24" s="67"/>
    </row>
    <row r="25" spans="1:36" ht="15" x14ac:dyDescent="0.15">
      <c r="A25" s="255" t="s">
        <v>236</v>
      </c>
      <c r="B25" s="244"/>
      <c r="C25" s="374" t="s">
        <v>310</v>
      </c>
      <c r="D25" s="374"/>
      <c r="E25" s="374"/>
      <c r="F25" s="301"/>
      <c r="G25" s="65"/>
      <c r="H25" s="65"/>
      <c r="I25" s="69"/>
      <c r="J25" s="69"/>
      <c r="K25" s="76"/>
      <c r="L25" s="69"/>
      <c r="M25" s="69"/>
      <c r="N25" s="272"/>
      <c r="O25" s="350"/>
      <c r="P25" s="349"/>
      <c r="Q25" s="313"/>
      <c r="R25" s="78"/>
      <c r="S25" s="78"/>
      <c r="T25" s="72"/>
      <c r="U25" s="67"/>
      <c r="V25" s="67"/>
      <c r="W25" s="67"/>
      <c r="X25" s="67"/>
      <c r="Y25" s="67"/>
      <c r="Z25" s="86"/>
      <c r="AA25" s="67"/>
      <c r="AB25" s="67"/>
      <c r="AC25" s="67"/>
      <c r="AD25" s="67"/>
      <c r="AE25" s="67"/>
      <c r="AF25" s="67"/>
      <c r="AG25" s="67"/>
      <c r="AH25" s="67"/>
      <c r="AI25" s="67"/>
      <c r="AJ25" s="67"/>
    </row>
    <row r="26" spans="1:36" ht="15.75" x14ac:dyDescent="0.15">
      <c r="A26" s="300"/>
      <c r="B26" s="70"/>
      <c r="C26" s="403"/>
      <c r="D26" s="403"/>
      <c r="E26" s="403"/>
      <c r="F26" s="403"/>
      <c r="G26" s="65"/>
      <c r="H26" s="65"/>
      <c r="I26" s="79"/>
      <c r="J26" s="80"/>
      <c r="K26" s="80"/>
      <c r="L26" s="80"/>
      <c r="M26" s="80"/>
      <c r="N26" s="272"/>
      <c r="O26" s="348"/>
      <c r="P26" s="349"/>
      <c r="Q26" s="67"/>
      <c r="R26" s="67"/>
      <c r="S26" s="67"/>
      <c r="T26" s="67"/>
      <c r="U26" s="67"/>
      <c r="V26" s="67"/>
      <c r="W26" s="67"/>
      <c r="X26" s="67"/>
      <c r="Y26" s="67"/>
      <c r="Z26" s="86"/>
      <c r="AA26" s="67"/>
      <c r="AB26" s="67"/>
      <c r="AC26" s="67"/>
      <c r="AD26" s="67"/>
      <c r="AE26" s="67"/>
      <c r="AF26" s="67"/>
      <c r="AG26" s="67"/>
      <c r="AH26" s="67"/>
      <c r="AI26" s="67"/>
      <c r="AJ26" s="67"/>
    </row>
    <row r="27" spans="1:36" ht="15" customHeight="1" x14ac:dyDescent="0.15">
      <c r="A27" s="65"/>
      <c r="B27" s="65"/>
      <c r="C27" s="65"/>
      <c r="D27" s="65"/>
      <c r="E27" s="65"/>
      <c r="F27" s="65"/>
      <c r="G27" s="65"/>
      <c r="H27" s="65"/>
      <c r="I27" s="65"/>
      <c r="J27" s="65"/>
      <c r="K27" s="65"/>
      <c r="L27" s="65"/>
      <c r="M27" s="65"/>
      <c r="N27" s="272"/>
      <c r="O27" s="348"/>
      <c r="P27" s="349"/>
      <c r="Q27" s="67"/>
      <c r="R27" s="273"/>
      <c r="S27" s="67"/>
      <c r="T27" s="67"/>
      <c r="U27" s="67"/>
      <c r="V27" s="67"/>
      <c r="W27" s="67"/>
      <c r="X27" s="67"/>
      <c r="Y27" s="67"/>
      <c r="Z27" s="86"/>
      <c r="AA27" s="67"/>
      <c r="AB27" s="67"/>
      <c r="AC27" s="67"/>
      <c r="AD27" s="67"/>
      <c r="AE27" s="67"/>
      <c r="AF27" s="67"/>
      <c r="AG27" s="67"/>
      <c r="AH27" s="67"/>
      <c r="AI27" s="67"/>
      <c r="AJ27" s="67"/>
    </row>
    <row r="28" spans="1:36" ht="15" x14ac:dyDescent="0.15">
      <c r="A28" s="65"/>
      <c r="B28" s="65"/>
      <c r="C28" s="65"/>
      <c r="D28" s="65"/>
      <c r="E28" s="65"/>
      <c r="F28" s="65"/>
      <c r="G28" s="65"/>
      <c r="H28" s="65"/>
      <c r="I28" s="65"/>
      <c r="J28" s="65"/>
      <c r="K28" s="65"/>
      <c r="L28" s="65"/>
      <c r="M28" s="65"/>
      <c r="N28" s="67"/>
      <c r="O28" s="348"/>
      <c r="P28" s="349"/>
      <c r="Q28" s="67"/>
      <c r="R28" s="67"/>
      <c r="S28" s="67"/>
      <c r="T28" s="67"/>
      <c r="U28" s="67"/>
      <c r="V28" s="67"/>
      <c r="W28" s="67"/>
      <c r="X28" s="67"/>
      <c r="Y28" s="67"/>
      <c r="Z28" s="86"/>
      <c r="AA28" s="67"/>
      <c r="AB28" s="67"/>
      <c r="AC28" s="67"/>
      <c r="AD28" s="67"/>
      <c r="AE28" s="67"/>
      <c r="AF28" s="67"/>
      <c r="AG28" s="67"/>
      <c r="AH28" s="67"/>
      <c r="AI28" s="67"/>
      <c r="AJ28" s="67"/>
    </row>
    <row r="29" spans="1:36" ht="18" x14ac:dyDescent="0.15">
      <c r="A29" s="65"/>
      <c r="B29" s="283" t="s">
        <v>281</v>
      </c>
      <c r="C29" s="315">
        <f>MAX(AK58:AK327)-MAX(AL58:AL327)</f>
        <v>543.18594747209704</v>
      </c>
      <c r="D29" s="82" t="s">
        <v>282</v>
      </c>
      <c r="E29" s="407" t="s">
        <v>322</v>
      </c>
      <c r="F29" s="407"/>
      <c r="G29" s="301"/>
      <c r="H29" s="65"/>
      <c r="I29" s="65"/>
      <c r="J29" s="65"/>
      <c r="K29" s="65"/>
      <c r="L29" s="65"/>
      <c r="M29" s="65"/>
      <c r="N29" s="67"/>
      <c r="O29" s="348"/>
      <c r="P29" s="349"/>
      <c r="Q29" s="67"/>
      <c r="R29" s="67"/>
      <c r="S29" s="67"/>
      <c r="T29" s="67"/>
      <c r="U29" s="67"/>
      <c r="V29" s="67"/>
      <c r="W29" s="67"/>
      <c r="X29" s="67"/>
      <c r="Y29" s="67"/>
      <c r="Z29" s="86"/>
      <c r="AA29" s="67"/>
      <c r="AB29" s="67"/>
      <c r="AC29" s="67"/>
      <c r="AD29" s="67"/>
      <c r="AE29" s="67"/>
      <c r="AF29" s="67"/>
      <c r="AG29" s="67"/>
      <c r="AH29" s="67"/>
      <c r="AI29" s="67"/>
      <c r="AJ29" s="67"/>
    </row>
    <row r="30" spans="1:36" ht="18" x14ac:dyDescent="0.15">
      <c r="A30" s="65"/>
      <c r="B30" s="282" t="s">
        <v>248</v>
      </c>
      <c r="C30" s="81">
        <f>MAX(G56:G329)</f>
        <v>30907.518821112488</v>
      </c>
      <c r="D30" s="314" t="s">
        <v>119</v>
      </c>
      <c r="E30" s="407" t="s">
        <v>320</v>
      </c>
      <c r="F30" s="407"/>
      <c r="G30" s="285"/>
      <c r="H30" s="65"/>
      <c r="I30" s="65"/>
      <c r="J30" s="65"/>
      <c r="K30" s="65"/>
      <c r="L30" s="65"/>
      <c r="M30" s="65"/>
      <c r="N30" s="67"/>
      <c r="O30" s="350"/>
      <c r="P30" s="349"/>
      <c r="Q30" s="67"/>
      <c r="R30" s="67"/>
      <c r="S30" s="67"/>
      <c r="T30" s="67"/>
      <c r="U30" s="67"/>
      <c r="V30" s="67"/>
      <c r="W30" s="67"/>
      <c r="X30" s="67"/>
      <c r="Y30" s="67"/>
      <c r="Z30" s="86"/>
      <c r="AA30" s="67"/>
      <c r="AB30" s="67"/>
      <c r="AC30" s="67"/>
      <c r="AD30" s="67"/>
      <c r="AE30" s="67"/>
      <c r="AF30" s="67"/>
      <c r="AG30" s="67"/>
      <c r="AH30" s="67"/>
      <c r="AI30" s="67"/>
      <c r="AJ30" s="67"/>
    </row>
    <row r="31" spans="1:36" ht="16.5" x14ac:dyDescent="0.15">
      <c r="A31" s="65"/>
      <c r="B31" s="283" t="s">
        <v>249</v>
      </c>
      <c r="C31" s="315">
        <f>INDEX(AJ62:AJ2080,MATCH(MAX(G62:G2080),G62:G2080,0))</f>
        <v>5.8086618891070145</v>
      </c>
      <c r="D31" s="82" t="s">
        <v>6</v>
      </c>
      <c r="E31" s="407" t="s">
        <v>321</v>
      </c>
      <c r="F31" s="407"/>
      <c r="G31" s="285"/>
      <c r="H31" s="65"/>
      <c r="I31" s="65"/>
      <c r="J31" s="65"/>
      <c r="K31" s="65"/>
      <c r="L31" s="65"/>
      <c r="M31" s="65"/>
      <c r="N31" s="67"/>
      <c r="O31" s="350"/>
      <c r="P31" s="349"/>
      <c r="Q31" s="67"/>
      <c r="R31" s="67"/>
      <c r="S31" s="67"/>
      <c r="T31" s="67"/>
      <c r="U31" s="67"/>
      <c r="V31" s="67"/>
      <c r="W31" s="67"/>
      <c r="X31" s="67"/>
      <c r="Y31" s="67"/>
      <c r="Z31" s="86"/>
      <c r="AA31" s="67"/>
      <c r="AB31" s="67"/>
      <c r="AC31" s="67"/>
      <c r="AD31" s="67"/>
      <c r="AE31" s="67"/>
      <c r="AF31" s="67"/>
      <c r="AG31" s="67"/>
      <c r="AH31" s="67"/>
      <c r="AI31" s="67"/>
      <c r="AJ31" s="67"/>
    </row>
    <row r="32" spans="1:36" ht="18" customHeight="1" x14ac:dyDescent="0.15">
      <c r="A32" s="65"/>
      <c r="B32" s="284" t="s">
        <v>239</v>
      </c>
      <c r="C32" s="127">
        <f>err(B8,B11,B12)</f>
        <v>1.3603106465788897E-2</v>
      </c>
      <c r="D32" s="128"/>
      <c r="E32" s="407" t="s">
        <v>239</v>
      </c>
      <c r="F32" s="407"/>
      <c r="G32" s="65"/>
      <c r="H32" s="65"/>
      <c r="I32" s="65"/>
      <c r="J32" s="65"/>
      <c r="K32" s="65"/>
      <c r="L32" s="65"/>
      <c r="M32" s="65"/>
      <c r="N32" s="67"/>
      <c r="O32" s="350"/>
      <c r="P32" s="349"/>
      <c r="Q32" s="67"/>
      <c r="R32" s="67"/>
      <c r="S32" s="67"/>
      <c r="T32" s="67"/>
      <c r="U32" s="67"/>
      <c r="V32" s="67"/>
      <c r="W32" s="67"/>
      <c r="X32" s="67"/>
      <c r="Y32" s="67"/>
      <c r="Z32" s="86"/>
      <c r="AA32" s="67"/>
      <c r="AB32" s="67"/>
      <c r="AC32" s="67"/>
      <c r="AD32" s="67"/>
      <c r="AE32" s="67"/>
      <c r="AF32" s="67"/>
      <c r="AG32" s="67"/>
      <c r="AH32" s="67"/>
      <c r="AI32" s="67"/>
      <c r="AJ32" s="67"/>
    </row>
    <row r="33" spans="1:36" ht="25.5" customHeight="1" x14ac:dyDescent="0.15">
      <c r="A33" s="65"/>
      <c r="B33" s="254"/>
      <c r="C33" s="71"/>
      <c r="D33" s="359"/>
      <c r="E33" s="408"/>
      <c r="F33" s="408"/>
      <c r="G33" s="65"/>
      <c r="H33" s="65"/>
      <c r="I33" s="65"/>
      <c r="J33" s="65"/>
      <c r="K33" s="65"/>
      <c r="L33" s="65"/>
      <c r="M33" s="65"/>
      <c r="N33" s="67"/>
      <c r="O33" s="348"/>
      <c r="P33" s="349"/>
      <c r="Q33" s="67"/>
      <c r="R33" s="67"/>
      <c r="S33" s="67"/>
      <c r="T33" s="67"/>
      <c r="U33" s="67"/>
      <c r="V33" s="67"/>
      <c r="W33" s="67"/>
      <c r="X33" s="67"/>
      <c r="Y33" s="67"/>
      <c r="Z33" s="86"/>
      <c r="AA33" s="67"/>
      <c r="AB33" s="67"/>
      <c r="AC33" s="67"/>
      <c r="AD33" s="67"/>
      <c r="AE33" s="67"/>
      <c r="AF33" s="67"/>
      <c r="AG33" s="67"/>
      <c r="AH33" s="67"/>
      <c r="AI33" s="67"/>
      <c r="AJ33" s="67"/>
    </row>
    <row r="34" spans="1:36" ht="21.75" customHeight="1" x14ac:dyDescent="0.15">
      <c r="A34" s="65"/>
      <c r="B34" s="65"/>
      <c r="C34" s="65"/>
      <c r="D34" s="65"/>
      <c r="E34" s="65"/>
      <c r="F34" s="65"/>
      <c r="G34" s="65"/>
      <c r="H34" s="65"/>
      <c r="I34" s="65"/>
      <c r="J34" s="65"/>
      <c r="K34" s="65"/>
      <c r="L34" s="65"/>
      <c r="M34" s="65"/>
      <c r="N34" s="67" t="s">
        <v>277</v>
      </c>
      <c r="O34" s="348"/>
      <c r="P34" s="349"/>
      <c r="Q34" s="67"/>
      <c r="R34" s="67"/>
      <c r="S34" s="67"/>
      <c r="T34" s="67"/>
      <c r="U34" s="67"/>
      <c r="V34" s="67"/>
      <c r="W34" s="67"/>
      <c r="X34" s="67"/>
      <c r="Y34" s="67"/>
      <c r="Z34" s="86"/>
      <c r="AA34" s="67"/>
      <c r="AB34" s="67"/>
      <c r="AC34" s="67"/>
      <c r="AD34" s="67"/>
      <c r="AE34" s="67"/>
      <c r="AF34" s="67"/>
      <c r="AG34" s="67"/>
      <c r="AH34" s="67"/>
      <c r="AI34" s="67"/>
      <c r="AJ34" s="67"/>
    </row>
    <row r="35" spans="1:36" ht="15" x14ac:dyDescent="0.15">
      <c r="A35" s="65"/>
      <c r="B35" s="65"/>
      <c r="C35" s="65"/>
      <c r="D35" s="65"/>
      <c r="E35" s="65"/>
      <c r="F35" s="65"/>
      <c r="G35" s="65"/>
      <c r="H35" s="65"/>
      <c r="I35" s="65"/>
      <c r="J35" s="65"/>
      <c r="K35" s="68"/>
      <c r="L35" s="65"/>
      <c r="M35" s="65"/>
      <c r="N35" s="67"/>
      <c r="O35" s="67"/>
      <c r="P35" s="67"/>
      <c r="Q35" s="67"/>
      <c r="R35" s="67"/>
      <c r="S35" s="67"/>
      <c r="T35" s="67"/>
      <c r="U35" s="67"/>
      <c r="V35" s="67"/>
      <c r="W35" s="67"/>
      <c r="X35" s="67"/>
      <c r="Y35" s="67"/>
      <c r="Z35" s="86"/>
      <c r="AA35" s="67"/>
      <c r="AB35" s="67"/>
      <c r="AC35" s="67"/>
      <c r="AD35" s="67"/>
      <c r="AE35" s="67"/>
      <c r="AF35" s="67"/>
      <c r="AG35" s="67"/>
      <c r="AH35" s="67"/>
      <c r="AI35" s="67"/>
      <c r="AJ35" s="67"/>
    </row>
    <row r="36" spans="1:36" ht="22.5" customHeight="1" x14ac:dyDescent="0.15">
      <c r="A36" s="65"/>
      <c r="B36" s="65"/>
      <c r="C36" s="65"/>
      <c r="D36" s="65"/>
      <c r="E36" s="65"/>
      <c r="F36" s="65"/>
      <c r="G36" s="65"/>
      <c r="H36" s="65"/>
      <c r="I36" s="65"/>
      <c r="J36" s="65"/>
      <c r="K36" s="65"/>
      <c r="L36" s="65"/>
      <c r="M36" s="65"/>
      <c r="N36" s="67"/>
      <c r="O36" s="67"/>
      <c r="P36" s="67"/>
      <c r="Q36" s="67"/>
      <c r="R36" s="67"/>
      <c r="S36" s="67"/>
      <c r="T36" s="67"/>
      <c r="U36" s="67"/>
      <c r="V36" s="67"/>
      <c r="W36" s="67"/>
      <c r="X36" s="67"/>
      <c r="Y36" s="67"/>
      <c r="Z36" s="86"/>
      <c r="AA36" s="67"/>
      <c r="AB36" s="67"/>
      <c r="AC36" s="67"/>
      <c r="AD36" s="67"/>
      <c r="AE36" s="67"/>
      <c r="AF36" s="67"/>
      <c r="AG36" s="67"/>
      <c r="AH36" s="67"/>
      <c r="AI36" s="67"/>
      <c r="AJ36" s="67"/>
    </row>
    <row r="37" spans="1:36" ht="15" x14ac:dyDescent="0.15">
      <c r="A37" s="65"/>
      <c r="B37" s="65"/>
      <c r="C37" s="65"/>
      <c r="D37" s="65"/>
      <c r="E37" s="65"/>
      <c r="F37" s="65"/>
      <c r="G37" s="65"/>
      <c r="H37" s="65"/>
      <c r="I37" s="65"/>
      <c r="J37" s="65"/>
      <c r="K37" s="65"/>
      <c r="L37" s="65"/>
      <c r="M37" s="65"/>
      <c r="N37" s="67"/>
      <c r="O37" s="67"/>
      <c r="P37" s="67"/>
      <c r="Q37" s="67"/>
      <c r="R37" s="67"/>
      <c r="S37" s="67"/>
      <c r="T37" s="67"/>
      <c r="U37" s="67"/>
      <c r="V37" s="67"/>
      <c r="W37" s="67"/>
      <c r="X37" s="67"/>
      <c r="Y37" s="67"/>
      <c r="Z37" s="86"/>
      <c r="AA37" s="67"/>
      <c r="AB37" s="67"/>
      <c r="AC37" s="67"/>
      <c r="AD37" s="67"/>
      <c r="AE37" s="67"/>
      <c r="AF37" s="67"/>
      <c r="AG37" s="67"/>
      <c r="AH37" s="67"/>
      <c r="AI37" s="67"/>
      <c r="AJ37" s="67"/>
    </row>
    <row r="38" spans="1:36" ht="20.25" customHeight="1" x14ac:dyDescent="0.15">
      <c r="A38" s="65"/>
      <c r="B38" s="65"/>
      <c r="C38" s="65"/>
      <c r="D38" s="65"/>
      <c r="E38" s="65"/>
      <c r="F38" s="65"/>
      <c r="G38" s="65"/>
      <c r="H38" s="65"/>
      <c r="I38" s="65"/>
      <c r="J38" s="65"/>
      <c r="K38" s="65"/>
      <c r="L38" s="65"/>
      <c r="M38" s="65"/>
      <c r="N38" s="67"/>
      <c r="O38" s="67"/>
      <c r="P38" s="67"/>
      <c r="Q38" s="67"/>
      <c r="R38" s="67"/>
      <c r="S38" s="67"/>
      <c r="T38" s="67"/>
      <c r="U38" s="67"/>
      <c r="V38" s="67"/>
      <c r="W38" s="67"/>
      <c r="X38" s="67"/>
      <c r="Y38" s="67"/>
      <c r="Z38" s="86"/>
      <c r="AA38" s="67"/>
      <c r="AB38" s="67"/>
      <c r="AC38" s="67"/>
      <c r="AD38" s="67"/>
      <c r="AE38" s="67"/>
      <c r="AF38" s="67"/>
      <c r="AG38" s="67"/>
      <c r="AH38" s="67"/>
      <c r="AI38" s="67"/>
      <c r="AJ38" s="67"/>
    </row>
    <row r="39" spans="1:36" ht="15" x14ac:dyDescent="0.15">
      <c r="A39" s="65"/>
      <c r="B39" s="65"/>
      <c r="C39" s="65"/>
      <c r="D39" s="65"/>
      <c r="E39" s="65"/>
      <c r="F39" s="65"/>
      <c r="G39" s="65"/>
      <c r="H39" s="65"/>
      <c r="I39" s="65"/>
      <c r="J39" s="65"/>
      <c r="K39" s="65"/>
      <c r="L39" s="65"/>
      <c r="M39" s="65"/>
      <c r="N39" s="67"/>
      <c r="O39" s="67"/>
      <c r="P39" s="67"/>
      <c r="Q39" s="67"/>
      <c r="R39" s="67"/>
      <c r="S39" s="67"/>
      <c r="T39" s="67"/>
      <c r="U39" s="67"/>
      <c r="V39" s="67"/>
      <c r="W39" s="67"/>
      <c r="X39" s="67"/>
      <c r="Y39" s="67"/>
      <c r="Z39" s="86"/>
      <c r="AA39" s="67"/>
      <c r="AB39" s="67"/>
      <c r="AC39" s="67"/>
      <c r="AD39" s="67"/>
      <c r="AE39" s="67"/>
      <c r="AF39" s="67"/>
      <c r="AG39" s="67"/>
      <c r="AH39" s="67"/>
      <c r="AI39" s="67"/>
      <c r="AJ39" s="67"/>
    </row>
    <row r="40" spans="1:36" ht="23.25" customHeight="1" x14ac:dyDescent="0.15">
      <c r="A40" s="65"/>
      <c r="B40" s="65"/>
      <c r="C40" s="65"/>
      <c r="D40" s="65"/>
      <c r="E40" s="65"/>
      <c r="F40" s="65"/>
      <c r="G40" s="65"/>
      <c r="H40" s="65"/>
      <c r="I40" s="65"/>
      <c r="J40" s="65"/>
      <c r="K40" s="65"/>
      <c r="L40" s="65"/>
      <c r="M40" s="65"/>
      <c r="N40" s="67"/>
      <c r="O40" s="67"/>
      <c r="P40" s="67"/>
      <c r="Q40" s="67"/>
      <c r="R40" s="67"/>
      <c r="S40" s="67"/>
      <c r="T40" s="67"/>
      <c r="U40" s="67"/>
      <c r="V40" s="67"/>
      <c r="W40" s="67"/>
      <c r="X40" s="67"/>
      <c r="Y40" s="67"/>
      <c r="Z40" s="86"/>
      <c r="AA40" s="67"/>
      <c r="AB40" s="67"/>
      <c r="AC40" s="67"/>
      <c r="AD40" s="67"/>
      <c r="AE40" s="67"/>
      <c r="AF40" s="67"/>
      <c r="AG40" s="67"/>
      <c r="AH40" s="67"/>
      <c r="AI40" s="67"/>
      <c r="AJ40" s="67"/>
    </row>
    <row r="41" spans="1:36" ht="21.75" customHeight="1" x14ac:dyDescent="0.15">
      <c r="A41" s="65"/>
      <c r="B41" s="65"/>
      <c r="C41" s="65"/>
      <c r="D41" s="65"/>
      <c r="E41" s="65"/>
      <c r="F41" s="65"/>
      <c r="G41" s="65"/>
      <c r="H41" s="65"/>
      <c r="I41" s="65"/>
      <c r="J41" s="65"/>
      <c r="K41" s="65"/>
      <c r="L41" s="65"/>
      <c r="M41" s="65"/>
      <c r="N41" s="67"/>
      <c r="O41" s="67"/>
      <c r="P41" s="67"/>
      <c r="Q41" s="67"/>
      <c r="R41" s="67"/>
      <c r="S41" s="67"/>
      <c r="T41" s="67"/>
      <c r="U41" s="67"/>
      <c r="V41" s="67"/>
      <c r="W41" s="67"/>
      <c r="X41" s="67"/>
      <c r="Y41" s="67"/>
      <c r="Z41" s="86"/>
      <c r="AA41" s="67"/>
      <c r="AB41" s="67"/>
      <c r="AC41" s="67"/>
      <c r="AD41" s="67"/>
      <c r="AE41" s="67"/>
      <c r="AF41" s="67"/>
      <c r="AG41" s="67"/>
      <c r="AH41" s="67"/>
      <c r="AI41" s="67"/>
      <c r="AJ41" s="67"/>
    </row>
    <row r="42" spans="1:36" ht="21.75" customHeight="1" x14ac:dyDescent="0.15">
      <c r="A42" s="65"/>
      <c r="B42" s="65"/>
      <c r="C42" s="65"/>
      <c r="D42" s="65"/>
      <c r="E42" s="65"/>
      <c r="F42" s="65"/>
      <c r="G42" s="65"/>
      <c r="H42" s="65"/>
      <c r="I42" s="65"/>
      <c r="J42" s="65"/>
      <c r="K42" s="65"/>
      <c r="L42" s="65"/>
      <c r="M42" s="65"/>
      <c r="N42" s="67"/>
      <c r="O42" s="67"/>
      <c r="P42" s="67"/>
      <c r="Q42" s="67"/>
      <c r="R42" s="67"/>
      <c r="S42" s="67"/>
      <c r="T42" s="67"/>
      <c r="U42" s="67"/>
      <c r="V42" s="67"/>
      <c r="W42" s="67"/>
      <c r="X42" s="67"/>
      <c r="Y42" s="67"/>
      <c r="Z42" s="86"/>
      <c r="AA42" s="67"/>
      <c r="AB42" s="67"/>
      <c r="AC42" s="67"/>
      <c r="AD42" s="67"/>
      <c r="AE42" s="67"/>
      <c r="AF42" s="67"/>
      <c r="AG42" s="67"/>
      <c r="AH42" s="67"/>
      <c r="AI42" s="67"/>
      <c r="AJ42" s="67"/>
    </row>
    <row r="43" spans="1:36" ht="19.5" customHeight="1" x14ac:dyDescent="0.15">
      <c r="A43" s="65"/>
      <c r="B43" s="65"/>
      <c r="C43" s="65"/>
      <c r="D43" s="65"/>
      <c r="E43" s="65"/>
      <c r="F43" s="65"/>
      <c r="G43" s="65"/>
      <c r="H43" s="65"/>
      <c r="I43" s="65"/>
      <c r="J43" s="65"/>
      <c r="K43" s="65"/>
      <c r="L43" s="65"/>
      <c r="M43" s="65"/>
      <c r="N43" s="67"/>
      <c r="O43" s="67"/>
      <c r="P43" s="67"/>
      <c r="Q43" s="67"/>
      <c r="R43" s="67"/>
      <c r="S43" s="67"/>
      <c r="T43" s="67"/>
      <c r="U43" s="67"/>
      <c r="V43" s="67"/>
      <c r="W43" s="67"/>
      <c r="X43" s="67"/>
      <c r="Y43" s="67"/>
      <c r="Z43" s="86"/>
      <c r="AA43" s="67"/>
      <c r="AB43" s="67"/>
      <c r="AC43" s="67"/>
      <c r="AD43" s="67"/>
      <c r="AE43" s="67"/>
      <c r="AF43" s="67"/>
      <c r="AG43" s="67"/>
      <c r="AH43" s="67"/>
      <c r="AI43" s="67"/>
      <c r="AJ43" s="67"/>
    </row>
    <row r="44" spans="1:36" ht="31.5" customHeight="1" x14ac:dyDescent="0.15">
      <c r="A44" s="65"/>
      <c r="B44" s="65"/>
      <c r="C44" s="65"/>
      <c r="D44" s="65"/>
      <c r="E44" s="65"/>
      <c r="F44" s="65"/>
      <c r="G44" s="65"/>
      <c r="H44" s="65"/>
      <c r="I44" s="65"/>
      <c r="J44" s="65"/>
      <c r="K44" s="65"/>
      <c r="L44" s="65"/>
      <c r="M44" s="65"/>
      <c r="N44" s="67"/>
      <c r="O44" s="67"/>
      <c r="P44" s="67"/>
      <c r="Q44" s="67"/>
      <c r="R44" s="67"/>
      <c r="S44" s="67"/>
      <c r="T44" s="67"/>
      <c r="U44" s="67"/>
      <c r="V44" s="67"/>
      <c r="W44" s="67"/>
      <c r="X44" s="67"/>
      <c r="Y44" s="67"/>
      <c r="Z44" s="86"/>
      <c r="AA44" s="67"/>
      <c r="AB44" s="67"/>
      <c r="AC44" s="67"/>
      <c r="AD44" s="67"/>
      <c r="AE44" s="67"/>
      <c r="AF44" s="67"/>
      <c r="AG44" s="67"/>
      <c r="AH44" s="67"/>
      <c r="AI44" s="67"/>
      <c r="AJ44" s="67"/>
    </row>
    <row r="45" spans="1:36" ht="28.5" customHeight="1" x14ac:dyDescent="0.15">
      <c r="A45" s="65"/>
      <c r="B45" s="65"/>
      <c r="C45" s="65"/>
      <c r="D45" s="65"/>
      <c r="E45" s="65"/>
      <c r="F45" s="65"/>
      <c r="G45" s="65"/>
      <c r="H45" s="65"/>
      <c r="I45" s="65"/>
      <c r="J45" s="65"/>
      <c r="K45" s="65"/>
      <c r="L45" s="65"/>
      <c r="M45" s="65"/>
      <c r="N45" s="67"/>
      <c r="O45" s="67"/>
      <c r="P45" s="67"/>
      <c r="Q45" s="67"/>
      <c r="R45" s="67"/>
      <c r="S45" s="67"/>
      <c r="T45" s="67"/>
      <c r="U45" s="67"/>
      <c r="V45" s="67"/>
      <c r="W45" s="67"/>
      <c r="X45" s="67"/>
      <c r="Y45" s="67"/>
      <c r="Z45" s="86"/>
      <c r="AA45" s="67"/>
      <c r="AB45" s="67"/>
      <c r="AC45" s="67"/>
      <c r="AD45" s="67"/>
      <c r="AE45" s="67"/>
      <c r="AF45" s="67"/>
      <c r="AG45" s="67"/>
      <c r="AH45" s="67"/>
      <c r="AI45" s="67"/>
      <c r="AJ45" s="67"/>
    </row>
    <row r="46" spans="1:36" ht="26.25" customHeight="1" x14ac:dyDescent="0.15">
      <c r="A46" s="65"/>
      <c r="B46" s="65"/>
      <c r="C46" s="65"/>
      <c r="D46" s="65"/>
      <c r="E46" s="65"/>
      <c r="F46" s="65"/>
      <c r="G46" s="65"/>
      <c r="H46" s="65"/>
      <c r="I46" s="65"/>
      <c r="J46" s="65"/>
      <c r="K46" s="65"/>
      <c r="L46" s="65"/>
      <c r="M46" s="65"/>
      <c r="N46" s="67"/>
      <c r="O46" s="67">
        <f>TAN((175 - 90) * 3.141592 / 180)</f>
        <v>11.430011671703156</v>
      </c>
      <c r="P46" s="67"/>
      <c r="Q46" s="67"/>
      <c r="R46" s="67"/>
      <c r="S46" s="67"/>
      <c r="T46" s="67"/>
      <c r="U46" s="67"/>
      <c r="V46" s="67"/>
      <c r="W46" s="67"/>
      <c r="X46" s="67"/>
      <c r="Y46" s="67"/>
      <c r="Z46" s="86"/>
      <c r="AA46" s="67"/>
      <c r="AB46" s="67"/>
      <c r="AC46" s="67"/>
      <c r="AD46" s="67"/>
      <c r="AE46" s="67"/>
      <c r="AF46" s="67"/>
      <c r="AG46" s="67"/>
      <c r="AH46" s="67"/>
      <c r="AI46" s="67"/>
      <c r="AJ46" s="67"/>
    </row>
    <row r="47" spans="1:36" ht="30" customHeight="1" x14ac:dyDescent="0.15">
      <c r="A47" s="65"/>
      <c r="B47" s="65"/>
      <c r="C47" s="404" t="s">
        <v>270</v>
      </c>
      <c r="D47" s="404"/>
      <c r="E47" s="65"/>
      <c r="F47" s="65"/>
      <c r="G47" s="65"/>
      <c r="H47" s="65"/>
      <c r="I47" s="404" t="s">
        <v>269</v>
      </c>
      <c r="J47" s="404"/>
      <c r="K47" s="65"/>
      <c r="L47" s="65"/>
      <c r="M47" s="65"/>
      <c r="N47" s="67"/>
      <c r="O47" s="67"/>
      <c r="P47" s="67"/>
      <c r="Q47" s="67"/>
      <c r="R47" s="67"/>
      <c r="S47" s="67"/>
      <c r="T47" s="67"/>
      <c r="U47" s="67"/>
      <c r="V47" s="67"/>
      <c r="W47" s="67"/>
      <c r="X47" s="67"/>
      <c r="Y47" s="67"/>
      <c r="Z47" s="86"/>
      <c r="AA47" s="67"/>
      <c r="AB47" s="67"/>
      <c r="AC47" s="67"/>
      <c r="AD47" s="67"/>
      <c r="AE47" s="67"/>
      <c r="AF47" s="67"/>
      <c r="AG47" s="67"/>
      <c r="AH47" s="67"/>
      <c r="AI47" s="67"/>
      <c r="AJ47" s="67"/>
    </row>
    <row r="48" spans="1:36" ht="21.75" customHeight="1" x14ac:dyDescent="0.15">
      <c r="A48" s="65"/>
      <c r="B48" s="65"/>
      <c r="C48" s="65"/>
      <c r="D48" s="65"/>
      <c r="E48" s="65"/>
      <c r="F48" s="65"/>
      <c r="G48" s="65"/>
      <c r="H48" s="65"/>
      <c r="I48" s="65"/>
      <c r="J48" s="65"/>
      <c r="K48" s="65"/>
      <c r="L48" s="65"/>
      <c r="M48" s="65"/>
      <c r="N48" s="67"/>
      <c r="O48" s="67"/>
      <c r="P48" s="67"/>
      <c r="Q48" s="67"/>
      <c r="R48" s="67"/>
      <c r="S48" s="67"/>
      <c r="T48" s="67"/>
      <c r="U48" s="67"/>
      <c r="V48" s="67"/>
      <c r="W48" s="67"/>
      <c r="X48" s="67"/>
      <c r="Y48" s="67"/>
      <c r="Z48" s="86"/>
      <c r="AA48" s="67"/>
      <c r="AB48" s="67"/>
      <c r="AC48" s="67"/>
      <c r="AD48" s="67"/>
      <c r="AE48" s="67"/>
      <c r="AF48" s="67"/>
      <c r="AG48" s="67"/>
      <c r="AH48" s="67"/>
      <c r="AI48" s="67"/>
      <c r="AJ48" s="67"/>
    </row>
    <row r="49" spans="1:53" ht="30" customHeight="1" thickBot="1" x14ac:dyDescent="0.2">
      <c r="A49" s="65"/>
      <c r="B49" s="65"/>
      <c r="C49" s="65"/>
      <c r="D49" s="65"/>
      <c r="E49" s="65"/>
      <c r="F49" s="65"/>
      <c r="G49" s="65"/>
      <c r="H49" s="65"/>
      <c r="I49" s="65"/>
      <c r="J49" s="65"/>
      <c r="K49" s="65"/>
      <c r="L49" s="65"/>
      <c r="M49" s="65"/>
      <c r="N49" s="67"/>
      <c r="O49" s="67"/>
      <c r="P49" s="67"/>
      <c r="Q49" s="67"/>
      <c r="R49" s="274"/>
      <c r="S49" s="67"/>
      <c r="T49" s="67"/>
      <c r="U49" s="67"/>
      <c r="V49" s="67"/>
      <c r="W49" s="67"/>
      <c r="X49" s="67"/>
      <c r="Y49" s="67"/>
      <c r="Z49" s="86"/>
      <c r="AA49" s="67"/>
      <c r="AB49" s="67"/>
      <c r="AC49" s="67"/>
      <c r="AD49" s="67"/>
      <c r="AE49" s="67"/>
      <c r="AF49" s="67"/>
      <c r="AG49" s="67"/>
      <c r="AH49" s="67"/>
      <c r="AI49" s="67"/>
      <c r="AJ49" s="67"/>
    </row>
    <row r="50" spans="1:53" ht="15" x14ac:dyDescent="0.15">
      <c r="A50" s="83"/>
      <c r="B50" s="84"/>
      <c r="C50" s="84"/>
      <c r="D50" s="84"/>
      <c r="E50" s="84"/>
      <c r="F50" s="84"/>
      <c r="G50" s="84"/>
      <c r="H50" s="84"/>
      <c r="I50" s="84"/>
      <c r="J50" s="84"/>
      <c r="K50" s="84" t="s">
        <v>105</v>
      </c>
      <c r="L50" s="252">
        <f>B25</f>
        <v>0</v>
      </c>
      <c r="M50" s="84"/>
      <c r="N50" s="84"/>
      <c r="O50" s="84"/>
      <c r="P50" s="84"/>
      <c r="Q50" s="85"/>
      <c r="R50" s="93"/>
      <c r="S50" s="85"/>
      <c r="T50" s="121"/>
      <c r="U50" s="121"/>
      <c r="V50" s="121"/>
      <c r="W50" s="121"/>
      <c r="X50" s="121">
        <v>9</v>
      </c>
      <c r="Y50" s="121"/>
      <c r="Z50" s="122"/>
      <c r="AA50" s="122"/>
      <c r="AB50" s="122"/>
      <c r="AC50" s="122"/>
      <c r="AD50" s="122"/>
      <c r="AE50" s="122"/>
      <c r="AF50" s="122"/>
      <c r="AG50" s="122"/>
      <c r="AH50" s="86"/>
      <c r="AI50" s="86"/>
      <c r="AJ50" s="86"/>
      <c r="AK50" s="87"/>
    </row>
    <row r="51" spans="1:53" ht="15" x14ac:dyDescent="0.15">
      <c r="A51" s="88"/>
      <c r="B51" s="89" t="s">
        <v>120</v>
      </c>
      <c r="C51" s="89">
        <f>B6</f>
        <v>2952.52</v>
      </c>
      <c r="D51" s="90"/>
      <c r="E51" s="89" t="s">
        <v>12</v>
      </c>
      <c r="F51" s="90">
        <f>B8</f>
        <v>2905.75</v>
      </c>
      <c r="G51" s="90" t="s">
        <v>13</v>
      </c>
      <c r="H51" s="90">
        <v>742.5</v>
      </c>
      <c r="I51" s="90"/>
      <c r="J51" s="91"/>
      <c r="K51" s="92" t="s">
        <v>10</v>
      </c>
      <c r="L51" s="90">
        <f>B22</f>
        <v>4</v>
      </c>
      <c r="M51" s="90"/>
      <c r="N51" s="90"/>
      <c r="O51" s="89" t="s">
        <v>7</v>
      </c>
      <c r="P51" s="90">
        <f>B17</f>
        <v>0.36</v>
      </c>
      <c r="Q51" s="91"/>
      <c r="R51" s="89" t="s">
        <v>43</v>
      </c>
      <c r="S51" s="90">
        <f>1-27.8*(P53-0.67)^3</f>
        <v>0.93892339999999996</v>
      </c>
      <c r="T51" s="316">
        <f>(S54*S53*C55)^2</f>
        <v>2.8341735671955877</v>
      </c>
      <c r="U51" s="122"/>
      <c r="V51" s="122"/>
      <c r="W51" s="122" t="s">
        <v>104</v>
      </c>
      <c r="X51" s="122">
        <v>9</v>
      </c>
      <c r="Y51" s="122"/>
      <c r="Z51" s="122"/>
      <c r="AA51" s="122"/>
      <c r="AB51" s="122"/>
      <c r="AC51" s="122"/>
      <c r="AD51" s="122"/>
      <c r="AE51" s="122"/>
      <c r="AF51" s="122"/>
      <c r="AG51" s="122"/>
      <c r="AH51" s="86"/>
      <c r="AI51" s="86"/>
      <c r="AJ51" s="86"/>
      <c r="AK51" s="87"/>
    </row>
    <row r="52" spans="1:53" ht="15" x14ac:dyDescent="0.15">
      <c r="A52" s="88"/>
      <c r="B52" s="89" t="s">
        <v>5</v>
      </c>
      <c r="C52" s="89">
        <f>I9</f>
        <v>0</v>
      </c>
      <c r="D52" s="90"/>
      <c r="E52" s="89" t="s">
        <v>56</v>
      </c>
      <c r="F52" s="91">
        <f>B11*2</f>
        <v>0.26746666666666696</v>
      </c>
      <c r="G52" s="90" t="s">
        <v>14</v>
      </c>
      <c r="H52" s="90">
        <v>704.5</v>
      </c>
      <c r="I52" s="90"/>
      <c r="J52" s="90"/>
      <c r="K52" s="92" t="s">
        <v>44</v>
      </c>
      <c r="L52" s="90">
        <f>B23</f>
        <v>1.1000000000000001</v>
      </c>
      <c r="M52" s="90"/>
      <c r="N52" s="90"/>
      <c r="O52" s="89" t="s">
        <v>8</v>
      </c>
      <c r="P52" s="90">
        <f>B18</f>
        <v>0.9</v>
      </c>
      <c r="Q52" s="91"/>
      <c r="R52" s="91" t="s">
        <v>54</v>
      </c>
      <c r="S52" s="90">
        <f>P51*P52*4.427</f>
        <v>1.434348</v>
      </c>
      <c r="T52" s="123"/>
      <c r="U52" s="122"/>
      <c r="V52" s="122"/>
      <c r="W52" s="122"/>
      <c r="X52" s="122">
        <v>9</v>
      </c>
      <c r="Y52" s="122"/>
      <c r="Z52" s="122"/>
      <c r="AA52" s="122"/>
      <c r="AB52" s="122"/>
      <c r="AC52" s="122"/>
      <c r="AD52" s="122"/>
      <c r="AE52" s="122"/>
      <c r="AF52" s="122"/>
      <c r="AG52" s="122"/>
      <c r="AH52" s="86"/>
      <c r="AI52" s="86"/>
      <c r="AJ52" s="86"/>
      <c r="AK52" s="87"/>
    </row>
    <row r="53" spans="1:53" ht="27" x14ac:dyDescent="0.15">
      <c r="A53" s="88"/>
      <c r="B53" s="89" t="s">
        <v>45</v>
      </c>
      <c r="C53" s="90">
        <f>B7</f>
        <v>850</v>
      </c>
      <c r="D53" s="90"/>
      <c r="E53" s="89" t="s">
        <v>46</v>
      </c>
      <c r="F53" s="90">
        <f>B12</f>
        <v>3.3972666666666571</v>
      </c>
      <c r="G53" s="89"/>
      <c r="H53" s="89"/>
      <c r="I53" s="89"/>
      <c r="J53" s="90"/>
      <c r="K53" s="92" t="s">
        <v>47</v>
      </c>
      <c r="L53" s="90">
        <f>B24</f>
        <v>4.0000000000000002E-4</v>
      </c>
      <c r="M53" s="90">
        <f>1/L53</f>
        <v>2500</v>
      </c>
      <c r="N53" s="90"/>
      <c r="O53" s="94" t="s">
        <v>48</v>
      </c>
      <c r="P53" s="90">
        <f>B19</f>
        <v>0.8</v>
      </c>
      <c r="Q53" s="91"/>
      <c r="R53" s="89" t="s">
        <v>55</v>
      </c>
      <c r="S53" s="90">
        <f>P51*P52*S51</f>
        <v>0.30421118159999999</v>
      </c>
      <c r="T53" s="65" t="s">
        <v>134</v>
      </c>
      <c r="U53" s="65" t="s">
        <v>136</v>
      </c>
      <c r="V53" s="65" t="s">
        <v>131</v>
      </c>
      <c r="W53" s="65" t="s">
        <v>132</v>
      </c>
      <c r="X53" s="65" t="s">
        <v>128</v>
      </c>
      <c r="Y53" s="65" t="s">
        <v>129</v>
      </c>
      <c r="Z53" s="122" t="s">
        <v>130</v>
      </c>
      <c r="AA53" s="65" t="s">
        <v>133</v>
      </c>
      <c r="AB53" s="122"/>
      <c r="AC53" s="122"/>
      <c r="AD53" s="122"/>
      <c r="AE53" s="122"/>
      <c r="AF53" s="122"/>
      <c r="AG53" s="122"/>
      <c r="AH53" s="86"/>
      <c r="AI53" s="86"/>
      <c r="AJ53" s="86"/>
      <c r="AK53" s="87"/>
    </row>
    <row r="54" spans="1:53" ht="15" x14ac:dyDescent="0.15">
      <c r="A54" s="88"/>
      <c r="B54" s="89" t="s">
        <v>9</v>
      </c>
      <c r="C54" s="90">
        <v>9.8000000000000007</v>
      </c>
      <c r="D54" s="90"/>
      <c r="E54" s="89" t="s">
        <v>49</v>
      </c>
      <c r="F54" s="89">
        <f>B13</f>
        <v>64.612725000000012</v>
      </c>
      <c r="G54" s="89"/>
      <c r="H54" s="89"/>
      <c r="I54" s="89"/>
      <c r="J54" s="90"/>
      <c r="K54" s="92" t="s">
        <v>50</v>
      </c>
      <c r="L54" s="90">
        <f>0</f>
        <v>0</v>
      </c>
      <c r="M54" s="90"/>
      <c r="N54" s="90"/>
      <c r="O54" s="89" t="s">
        <v>51</v>
      </c>
      <c r="P54" s="90">
        <f>B26</f>
        <v>0</v>
      </c>
      <c r="Q54" s="91"/>
      <c r="R54" s="89" t="s">
        <v>106</v>
      </c>
      <c r="S54" s="90">
        <f>1/P53</f>
        <v>1.25</v>
      </c>
      <c r="T54" s="65"/>
      <c r="U54" s="124">
        <v>207</v>
      </c>
      <c r="V54" s="65">
        <f>B61-B8</f>
        <v>50.650000000000091</v>
      </c>
      <c r="W54" s="65">
        <v>4.3960175796680687</v>
      </c>
      <c r="X54" s="65">
        <f>B11*(V54^2-W54^2)+B12*(V54-W54)</f>
        <v>497.63522228085668</v>
      </c>
      <c r="Y54" s="65">
        <v>3.254594753473278</v>
      </c>
      <c r="Z54" s="122">
        <v>192.15162074433553</v>
      </c>
      <c r="AA54" s="125">
        <f>(Z54-X54-Y54)/Z54</f>
        <v>-1.6067426082280172</v>
      </c>
      <c r="AB54" s="122"/>
      <c r="AC54" s="122"/>
      <c r="AD54" s="122"/>
      <c r="AE54" s="122"/>
      <c r="AF54" s="122"/>
      <c r="AG54" s="122"/>
      <c r="AH54" s="86"/>
      <c r="AI54" s="86"/>
      <c r="AJ54" s="86"/>
      <c r="AK54" s="87"/>
    </row>
    <row r="55" spans="1:53" s="8" customFormat="1" ht="15" x14ac:dyDescent="0.15">
      <c r="A55" s="95"/>
      <c r="B55" s="89" t="s">
        <v>52</v>
      </c>
      <c r="C55" s="90">
        <f>SQRT(2*C54)</f>
        <v>4.4271887242357311</v>
      </c>
      <c r="D55" s="90"/>
      <c r="E55" s="91" t="s">
        <v>57</v>
      </c>
      <c r="F55" s="90">
        <f>(H51-Calculation!F51)^2*0.063+Calculation!F53*(H51-Calculation!F51)+44</f>
        <v>287512.84832083335</v>
      </c>
      <c r="G55" s="90">
        <f>($H$52-Calculation!$F$51)^2*0.063+Calculation!$F$53*($H$52-Calculation!$F$51)+44</f>
        <v>297832.36518750002</v>
      </c>
      <c r="H55" s="90">
        <f>F55-G55</f>
        <v>-10319.516866666672</v>
      </c>
      <c r="I55" s="90"/>
      <c r="J55" s="90"/>
      <c r="K55" s="89" t="s">
        <v>63</v>
      </c>
      <c r="L55" s="90">
        <f>H20</f>
        <v>2.5000000000000001E-2</v>
      </c>
      <c r="M55" s="91"/>
      <c r="N55" s="91"/>
      <c r="O55" s="91"/>
      <c r="P55" s="89"/>
      <c r="Q55" s="89"/>
      <c r="R55" s="89" t="s">
        <v>11</v>
      </c>
      <c r="S55" s="90">
        <f>S53*S54</f>
        <v>0.38026397699999998</v>
      </c>
      <c r="T55" s="123"/>
      <c r="U55" s="122"/>
      <c r="V55" s="122"/>
      <c r="W55" s="122"/>
      <c r="X55" s="122"/>
      <c r="Y55" s="122"/>
      <c r="Z55" s="122"/>
      <c r="AA55" s="122"/>
      <c r="AB55" s="122"/>
      <c r="AC55" s="122"/>
      <c r="AD55" s="122"/>
      <c r="AE55" s="122"/>
      <c r="AF55" s="122"/>
      <c r="AG55" s="122"/>
      <c r="AH55" s="86"/>
      <c r="AI55" s="86"/>
      <c r="AJ55" s="86"/>
      <c r="AK55" s="87"/>
    </row>
    <row r="56" spans="1:53" s="8" customFormat="1" ht="15.75" thickBot="1" x14ac:dyDescent="0.2">
      <c r="A56" s="96"/>
      <c r="B56" s="97"/>
      <c r="C56" s="97"/>
      <c r="D56" s="402"/>
      <c r="E56" s="402"/>
      <c r="F56" s="402"/>
      <c r="G56" s="402"/>
      <c r="H56" s="97"/>
      <c r="I56" s="97"/>
      <c r="J56" s="97"/>
      <c r="K56" s="97"/>
      <c r="L56" s="97"/>
      <c r="M56" s="97"/>
      <c r="N56" s="97"/>
      <c r="O56" s="97"/>
      <c r="P56" s="97"/>
      <c r="Q56" s="98"/>
      <c r="R56" s="98"/>
      <c r="S56" s="98"/>
      <c r="T56" s="126"/>
      <c r="U56" s="126">
        <v>-7.9</v>
      </c>
      <c r="V56" s="126"/>
      <c r="W56" s="126"/>
      <c r="X56" s="126"/>
      <c r="Y56" s="126"/>
      <c r="Z56" s="126"/>
      <c r="AA56" s="122"/>
      <c r="AB56" s="122"/>
      <c r="AC56" s="122"/>
      <c r="AD56" s="122"/>
      <c r="AE56" s="122"/>
      <c r="AF56" s="122"/>
      <c r="AG56" s="122"/>
      <c r="AH56" s="86"/>
      <c r="AI56" s="86"/>
      <c r="AJ56" s="86"/>
      <c r="AK56" s="87"/>
    </row>
    <row r="57" spans="1:53" s="33" customFormat="1" ht="17.25" x14ac:dyDescent="0.15">
      <c r="A57" s="99" t="s">
        <v>61</v>
      </c>
      <c r="B57" s="338" t="s">
        <v>68</v>
      </c>
      <c r="C57" s="338" t="s">
        <v>263</v>
      </c>
      <c r="D57" s="317" t="s">
        <v>15</v>
      </c>
      <c r="E57" s="317" t="s">
        <v>5</v>
      </c>
      <c r="F57" s="338" t="s">
        <v>121</v>
      </c>
      <c r="G57" s="338" t="s">
        <v>16</v>
      </c>
      <c r="H57" s="317" t="s">
        <v>17</v>
      </c>
      <c r="I57" s="317" t="s">
        <v>6</v>
      </c>
      <c r="J57" s="338" t="s">
        <v>101</v>
      </c>
      <c r="K57" s="317" t="s">
        <v>18</v>
      </c>
      <c r="L57" s="318" t="s">
        <v>19</v>
      </c>
      <c r="M57" s="339" t="s">
        <v>20</v>
      </c>
      <c r="N57" s="318" t="s">
        <v>21</v>
      </c>
      <c r="O57" s="318" t="s">
        <v>22</v>
      </c>
      <c r="P57" s="318" t="s">
        <v>23</v>
      </c>
      <c r="Q57" s="318" t="s">
        <v>24</v>
      </c>
      <c r="R57" s="318" t="s">
        <v>25</v>
      </c>
      <c r="S57" s="318" t="s">
        <v>26</v>
      </c>
      <c r="T57" s="339" t="s">
        <v>27</v>
      </c>
      <c r="U57" s="319" t="s">
        <v>28</v>
      </c>
      <c r="V57" s="319" t="s">
        <v>29</v>
      </c>
      <c r="W57" s="319" t="s">
        <v>30</v>
      </c>
      <c r="X57" s="319" t="s">
        <v>31</v>
      </c>
      <c r="Y57" s="319" t="s">
        <v>32</v>
      </c>
      <c r="Z57" s="319" t="s">
        <v>33</v>
      </c>
      <c r="AA57" s="320" t="s">
        <v>34</v>
      </c>
      <c r="AB57" s="320" t="s">
        <v>35</v>
      </c>
      <c r="AC57" s="321" t="s">
        <v>36</v>
      </c>
      <c r="AD57" s="321" t="s">
        <v>41</v>
      </c>
      <c r="AE57" s="321" t="s">
        <v>42</v>
      </c>
      <c r="AF57" s="321" t="s">
        <v>14</v>
      </c>
      <c r="AG57" s="321" t="s">
        <v>37</v>
      </c>
      <c r="AH57" s="321" t="s">
        <v>19</v>
      </c>
      <c r="AI57" s="321" t="s">
        <v>38</v>
      </c>
      <c r="AJ57" s="340" t="s">
        <v>39</v>
      </c>
      <c r="AK57" s="341" t="s">
        <v>223</v>
      </c>
      <c r="AL57" s="32" t="s">
        <v>127</v>
      </c>
      <c r="AM57" s="11"/>
      <c r="AN57" s="11"/>
      <c r="AO57" s="11"/>
    </row>
    <row r="58" spans="1:53" s="34" customFormat="1" ht="15.75" x14ac:dyDescent="0.15">
      <c r="A58" s="100" t="s">
        <v>62</v>
      </c>
      <c r="B58" s="101" t="s">
        <v>58</v>
      </c>
      <c r="C58" s="102" t="s">
        <v>58</v>
      </c>
      <c r="D58" s="102" t="s">
        <v>53</v>
      </c>
      <c r="E58" s="102" t="s">
        <v>58</v>
      </c>
      <c r="F58" s="102" t="s">
        <v>58</v>
      </c>
      <c r="G58" s="103" t="s">
        <v>59</v>
      </c>
      <c r="H58" s="102" t="s">
        <v>60</v>
      </c>
      <c r="I58" s="102" t="s">
        <v>122</v>
      </c>
      <c r="J58" s="102"/>
      <c r="K58" s="102"/>
      <c r="L58" s="104" t="s">
        <v>60</v>
      </c>
      <c r="M58" s="104" t="s">
        <v>60</v>
      </c>
      <c r="N58" s="104"/>
      <c r="O58" s="104"/>
      <c r="P58" s="104"/>
      <c r="Q58" s="104"/>
      <c r="R58" s="104"/>
      <c r="S58" s="105"/>
      <c r="T58" s="105"/>
      <c r="U58" s="106"/>
      <c r="V58" s="106"/>
      <c r="W58" s="107"/>
      <c r="X58" s="106"/>
      <c r="Y58" s="106"/>
      <c r="Z58" s="106"/>
      <c r="AA58" s="106"/>
      <c r="AB58" s="106"/>
      <c r="AC58" s="108"/>
      <c r="AD58" s="108"/>
      <c r="AE58" s="108"/>
      <c r="AF58" s="108"/>
      <c r="AG58" s="108"/>
      <c r="AH58" s="108" t="s">
        <v>266</v>
      </c>
      <c r="AI58" s="108" t="s">
        <v>264</v>
      </c>
      <c r="AJ58" s="108" t="s">
        <v>265</v>
      </c>
      <c r="AK58" s="109" t="s">
        <v>267</v>
      </c>
      <c r="AL58" s="109" t="s">
        <v>267</v>
      </c>
      <c r="AM58" s="12"/>
      <c r="AN58" s="12"/>
      <c r="AO58" s="12"/>
      <c r="AP58" s="8"/>
      <c r="AQ58" s="8"/>
      <c r="AR58" s="8"/>
      <c r="AS58" s="8"/>
      <c r="AT58" s="8"/>
      <c r="AU58" s="8"/>
      <c r="AV58" s="8"/>
      <c r="AW58" s="8"/>
      <c r="AX58" s="8"/>
      <c r="AY58" s="8"/>
      <c r="AZ58" s="8"/>
      <c r="BA58" s="8"/>
    </row>
    <row r="59" spans="1:53" s="34" customFormat="1" ht="32.25" customHeight="1" thickBot="1" x14ac:dyDescent="0.2">
      <c r="A59" s="110" t="s">
        <v>123</v>
      </c>
      <c r="B59" s="97"/>
      <c r="C59" s="97"/>
      <c r="D59" s="97" t="s">
        <v>124</v>
      </c>
      <c r="E59" s="97"/>
      <c r="F59" s="97"/>
      <c r="G59" s="97" t="s">
        <v>40</v>
      </c>
      <c r="H59" s="93"/>
      <c r="I59" s="97"/>
      <c r="J59" s="97"/>
      <c r="K59" s="97"/>
      <c r="L59" s="322"/>
      <c r="M59" s="322"/>
      <c r="N59" s="322" t="s">
        <v>125</v>
      </c>
      <c r="O59" s="322"/>
      <c r="P59" s="322"/>
      <c r="Q59" s="323"/>
      <c r="R59" s="322"/>
      <c r="S59" s="322"/>
      <c r="T59" s="322"/>
      <c r="U59" s="324"/>
      <c r="V59" s="324"/>
      <c r="W59" s="324"/>
      <c r="X59" s="324"/>
      <c r="Y59" s="324"/>
      <c r="Z59" s="324"/>
      <c r="AA59" s="324"/>
      <c r="AB59" s="324"/>
      <c r="AC59" s="325" t="s">
        <v>40</v>
      </c>
      <c r="AD59" s="111"/>
      <c r="AE59" s="111"/>
      <c r="AF59" s="325"/>
      <c r="AG59" s="325"/>
      <c r="AH59" s="325"/>
      <c r="AI59" s="325" t="s">
        <v>40</v>
      </c>
      <c r="AJ59" s="325"/>
      <c r="AK59" s="326"/>
      <c r="AL59" s="36"/>
      <c r="AM59" s="12"/>
      <c r="AN59" s="12"/>
      <c r="AO59" s="12"/>
      <c r="AP59" s="8"/>
      <c r="AQ59" s="8"/>
      <c r="AR59" s="8"/>
      <c r="AS59" s="8"/>
      <c r="AT59" s="8"/>
      <c r="AU59" s="8"/>
      <c r="AV59" s="8"/>
      <c r="AW59" s="8"/>
      <c r="AX59" s="8"/>
      <c r="AY59" s="8"/>
      <c r="AZ59" s="8"/>
      <c r="BA59" s="8"/>
    </row>
    <row r="60" spans="1:53" s="39" customFormat="1" ht="15" x14ac:dyDescent="0.15">
      <c r="A60" s="112" t="s">
        <v>126</v>
      </c>
      <c r="B60" s="113"/>
      <c r="C60" s="113"/>
      <c r="D60" s="113"/>
      <c r="E60" s="113"/>
      <c r="F60" s="113"/>
      <c r="G60" s="113"/>
      <c r="H60" s="113"/>
      <c r="I60" s="113"/>
      <c r="J60" s="113"/>
      <c r="K60" s="117"/>
      <c r="L60" s="327">
        <f>(1-$P$54)*O61*R61+C53</f>
        <v>31083.775647552528</v>
      </c>
      <c r="M60" s="327">
        <f>M61*(B61-C61+N61/2)/$S$54</f>
        <v>18.614212453685166</v>
      </c>
      <c r="N60" s="328">
        <f>L60/M60</f>
        <v>1669.8947497721661</v>
      </c>
      <c r="O60" s="329"/>
      <c r="P60" s="327">
        <f>((1-$P$54)*O61*R61+C53)/(M61*(B61-C61+N61/2)/$S$54)</f>
        <v>1669.8947497721661</v>
      </c>
      <c r="Q60" s="113"/>
      <c r="R60" s="277" t="str">
        <f>IF(H60&gt;0, rate1(1,$L$52,$L$51,$L$54,L60,$L$53,$L$50,P60),"")</f>
        <v/>
      </c>
      <c r="S60" s="113"/>
      <c r="T60" s="276"/>
      <c r="U60" s="113"/>
      <c r="V60" s="114"/>
      <c r="W60" s="114"/>
      <c r="X60" s="114"/>
      <c r="Y60" s="114"/>
      <c r="Z60" s="108" t="str">
        <f>IF(H60&gt;0, rate1(1,$L$52,$L$51,$L$54,U60,$L$53,$L$50,Y60),"")</f>
        <v/>
      </c>
      <c r="AA60" s="113"/>
      <c r="AB60" s="113"/>
      <c r="AC60" s="276"/>
      <c r="AD60" s="113"/>
      <c r="AE60" s="113"/>
      <c r="AF60" s="113"/>
      <c r="AG60" s="113"/>
      <c r="AH60" s="113"/>
      <c r="AI60" s="113"/>
      <c r="AJ60" s="113"/>
      <c r="AK60" s="115"/>
      <c r="AL60" s="37"/>
      <c r="AM60" s="38"/>
      <c r="AN60" s="38"/>
      <c r="AO60" s="12"/>
      <c r="AP60" s="8"/>
      <c r="AQ60" s="8"/>
      <c r="AR60" s="8"/>
      <c r="AS60" s="8"/>
      <c r="AT60" s="8"/>
      <c r="AU60" s="8"/>
      <c r="AV60" s="8"/>
      <c r="AW60" s="8"/>
      <c r="AX60" s="8"/>
      <c r="AY60" s="8"/>
      <c r="AZ60" s="8"/>
      <c r="BA60" s="8"/>
    </row>
    <row r="61" spans="1:53" ht="15" x14ac:dyDescent="0.15">
      <c r="A61" s="116"/>
      <c r="B61" s="330">
        <f>H7</f>
        <v>2956.4</v>
      </c>
      <c r="C61" s="330">
        <f>B6</f>
        <v>2952.52</v>
      </c>
      <c r="D61" s="330">
        <f>$L$51</f>
        <v>4</v>
      </c>
      <c r="E61" s="328">
        <f>H8</f>
        <v>20</v>
      </c>
      <c r="F61" s="330">
        <f>E61</f>
        <v>20</v>
      </c>
      <c r="G61" s="328">
        <f>F61*$S$53*$C$55*(B61-C61+N61)^1.5</f>
        <v>568.67224106090259</v>
      </c>
      <c r="H61" s="328">
        <v>0.08</v>
      </c>
      <c r="I61" s="328">
        <f>(B61-C61)*B$19</f>
        <v>3.1040000000000876</v>
      </c>
      <c r="J61" s="328">
        <f>$B$7</f>
        <v>850</v>
      </c>
      <c r="K61" s="331">
        <v>1</v>
      </c>
      <c r="L61" s="330">
        <f>D61+H61*K61</f>
        <v>4.08</v>
      </c>
      <c r="M61" s="328">
        <f>(D61+L61)/2</f>
        <v>4.04</v>
      </c>
      <c r="N61" s="328">
        <f>2*($P$53*M61/$S$52/$S$51)^2-(B61-C61)*2</f>
        <v>3.7586958253000091</v>
      </c>
      <c r="O61" s="328">
        <f>wh(B61,$F$51,$F$52,$F$53)</f>
        <v>16.944453333333364</v>
      </c>
      <c r="P61" s="332">
        <f>$C$54*$L$55*$L$55*M61*M61/(($B$19*(B61-C61))^0.333)*1000</f>
        <v>68.558118911799767</v>
      </c>
      <c r="Q61" s="328">
        <f>M61/$S$54*(B61-C61+N61/2)*E61-J61</f>
        <v>-477.71575092629661</v>
      </c>
      <c r="R61" s="277">
        <f>IF(H61&gt;0, rate1(1,$L$52,$L$51,$L$54,L61,$L$53,$L$50,P61),"")</f>
        <v>1784.2874628522966</v>
      </c>
      <c r="S61" s="328">
        <f>Q61/O61/R61</f>
        <v>-1.5800730828171256E-2</v>
      </c>
      <c r="T61" s="328">
        <f>N61/(1-S61)</f>
        <v>3.7002294950463219</v>
      </c>
      <c r="U61" s="328">
        <f>L61-K61*H61</f>
        <v>4</v>
      </c>
      <c r="V61" s="328">
        <f>(D61+U61)/2</f>
        <v>4</v>
      </c>
      <c r="W61" s="328">
        <f>2*($P$53*V61/$S$52/$S$51)^2-(B61-C61)*2</f>
        <v>3.5317320118615854</v>
      </c>
      <c r="X61" s="328">
        <f>V61/$S$54*(B61-C61+W61/2)*F61-J61</f>
        <v>-488.66457562042228</v>
      </c>
      <c r="Y61" s="328">
        <f>$C$54*$L$55*$L$55*V61*V61/(($B$19*(B61-C61))^0.333)*1000</f>
        <v>67.20725312400721</v>
      </c>
      <c r="Z61" s="108">
        <f>IF(H61&gt;0, rate1(1,$L$52,$L$51,$L$54,U61,$L$53,$L$50,Y61),"")</f>
        <v>1774.0788299500086</v>
      </c>
      <c r="AA61" s="328">
        <f>X61/O61/Z61</f>
        <v>-1.6255876142964944E-2</v>
      </c>
      <c r="AB61" s="328">
        <v>-1.0000000000000001E-5</v>
      </c>
      <c r="AC61" s="328">
        <f>delta_z(N61,S61,H61,AE61,AB61)</f>
        <v>3.7002294950463219</v>
      </c>
      <c r="AD61" s="328">
        <f>H61/AC61*K61</f>
        <v>2.1620280608837888E-2</v>
      </c>
      <c r="AE61" s="333">
        <f>AD61</f>
        <v>2.1620280608837888E-2</v>
      </c>
      <c r="AF61" s="328">
        <f>B61-(AC61-N61)</f>
        <v>2956.4584663302539</v>
      </c>
      <c r="AG61" s="328">
        <f>C61-AC61</f>
        <v>2948.8197705049538</v>
      </c>
      <c r="AH61" s="328">
        <f>$S$54*$S$53*$C$55*SQRT(AF61-AG61)</f>
        <v>4.6528904775325373</v>
      </c>
      <c r="AI61" s="328">
        <f>AC61/R61*1000000</f>
        <v>2073.7855149927859</v>
      </c>
      <c r="AJ61" s="333">
        <f>AI61/3600</f>
        <v>0.57605153194244052</v>
      </c>
      <c r="AK61" s="334"/>
      <c r="AL61" s="42"/>
      <c r="BA61" s="8"/>
    </row>
    <row r="62" spans="1:53" ht="15" x14ac:dyDescent="0.15">
      <c r="A62" s="116"/>
      <c r="B62" s="328">
        <f>AF61</f>
        <v>2956.4584663302539</v>
      </c>
      <c r="C62" s="328">
        <f>AG61</f>
        <v>2948.8197705049538</v>
      </c>
      <c r="D62" s="328">
        <f>AH61</f>
        <v>4.6528904775325373</v>
      </c>
      <c r="E62" s="328">
        <f>IF(H62&gt;0,IF(AND(C62&lt;$B$6,C62&gt;$K$12),bb2wang($B$6,$K$12,C62,$H$8,$H$9,I62,$H$10,$H$11,$K$10,$K$11,$H$13),E61)," ")</f>
        <v>39.458237274345564</v>
      </c>
      <c r="F62" s="328">
        <f>(E62+E61)/2</f>
        <v>29.729118637172782</v>
      </c>
      <c r="G62" s="328">
        <f>F62*$S$53*$C$55*(B62-C62+N62)^1.5</f>
        <v>889.69489129327656</v>
      </c>
      <c r="H62" s="313">
        <f>dv(S61)</f>
        <v>0.08</v>
      </c>
      <c r="I62" s="328">
        <f>(B62-C62)*B$19</f>
        <v>6.1109566602401175</v>
      </c>
      <c r="J62" s="328">
        <f t="shared" ref="J62:J125" si="0">$B$7</f>
        <v>850</v>
      </c>
      <c r="K62" s="335">
        <f>INT(IF((1-S61-0.015)&gt;0,1,-1))</f>
        <v>1</v>
      </c>
      <c r="L62" s="323">
        <f>D62+K62*H62</f>
        <v>4.7328904775325373</v>
      </c>
      <c r="M62" s="323">
        <f>(D62+L62)/2</f>
        <v>4.6928904775325373</v>
      </c>
      <c r="N62" s="328">
        <f>2*($P$53*M62/$S$52/$S$51)^2-(B62-C62)*2</f>
        <v>0.26512772160164388</v>
      </c>
      <c r="O62" s="328">
        <f t="shared" ref="O62:O125" si="1">IF(wh(B61,$F$51,$F$52,$F$53)&gt;0,wh(B61,$F$51,$F$52,$F$53),O61)</f>
        <v>16.944453333333364</v>
      </c>
      <c r="P62" s="332">
        <f>$C$54*$L$55*$L$55*M62*M62/(($B$19*(B62-C62))^0.333)*1000</f>
        <v>73.826548636254572</v>
      </c>
      <c r="Q62" s="328">
        <f>M62/$S$54*(B62-C62+N62/2)*E62-J62</f>
        <v>301.22313202931923</v>
      </c>
      <c r="R62" s="277">
        <f>IF(H62&gt;0, rate1(1,$L$52,$L$51,$L$54,L62,$L$53,$L$50,P62),"")</f>
        <v>1821.5006242164523</v>
      </c>
      <c r="S62" s="323">
        <f>Q62/O62/R62</f>
        <v>9.7595868548330123E-3</v>
      </c>
      <c r="T62" s="323">
        <f>N62/(1-S62)</f>
        <v>0.26774076081136144</v>
      </c>
      <c r="U62" s="328">
        <f t="shared" ref="U62:U125" si="2">L62-K62*H62</f>
        <v>4.6528904775325373</v>
      </c>
      <c r="V62" s="336">
        <f>(D62+U62)/2</f>
        <v>4.6528904775325373</v>
      </c>
      <c r="W62" s="328">
        <f>2*($P$53*V62/$S$52/$S$51)^2-(B62-C62)*2</f>
        <v>1.3025866362514904E-3</v>
      </c>
      <c r="X62" s="328">
        <f>V62/$S$54*(B62-C62+W62/2)*F62-J62</f>
        <v>-4.6217011785415707</v>
      </c>
      <c r="Y62" s="328">
        <f>$C$54*$L$55*$L$55*V62*V62/(($B$19*(B62-C62))^0.333)*1000</f>
        <v>72.573386346952589</v>
      </c>
      <c r="Z62" s="108">
        <f>IF(H62&gt;0, rate1(1,$L$52,$L$51,$L$54,U62,$L$53,$L$50,Y62),"")</f>
        <v>1813.0041611498484</v>
      </c>
      <c r="AA62" s="336">
        <f>X62/O62/Z62</f>
        <v>-1.5044421733094337E-4</v>
      </c>
      <c r="AB62" s="336">
        <f>W62/(1-AA62)</f>
        <v>1.3023906991021048E-3</v>
      </c>
      <c r="AC62" s="328">
        <f>delta_z(N62,S62,H62,AE61,AB62)</f>
        <v>0.26774076081136144</v>
      </c>
      <c r="AD62" s="328">
        <f>H62/AC62*K62</f>
        <v>0.29879649164201988</v>
      </c>
      <c r="AE62" s="328">
        <f>(AD62-AD61)/(AC62+AC61)*2</f>
        <v>0.13970679877148925</v>
      </c>
      <c r="AF62" s="328">
        <f>B62-(AC62-N62)</f>
        <v>2956.4558532910441</v>
      </c>
      <c r="AG62" s="328">
        <f>C62-AC62</f>
        <v>2948.5520297441426</v>
      </c>
      <c r="AH62" s="328">
        <f>$S$54*$S$53*$C$55*SQRT(AF62-AG62)</f>
        <v>4.7329491626687101</v>
      </c>
      <c r="AI62" s="328">
        <f>AC62/R62*1000000</f>
        <v>146.98911285113309</v>
      </c>
      <c r="AJ62" s="328">
        <f>AJ61+AI62/3600</f>
        <v>0.61688184106775523</v>
      </c>
      <c r="AK62" s="337">
        <f>AK61+AI61*G61/1000000</f>
        <v>1.1793042562905856</v>
      </c>
      <c r="AL62" s="42">
        <f>AL61+AI61*J61/1000000</f>
        <v>1.7627176877438679</v>
      </c>
      <c r="BA62" s="8"/>
    </row>
    <row r="63" spans="1:53" ht="15" x14ac:dyDescent="0.15">
      <c r="A63" s="116"/>
      <c r="B63" s="328">
        <f>IF(H63&gt;0, AF62,"")</f>
        <v>2956.4558532910441</v>
      </c>
      <c r="C63" s="328">
        <f>IF(H63&gt;0, AG62,"")</f>
        <v>2948.5520297441426</v>
      </c>
      <c r="D63" s="328">
        <f>IF(H63&gt;0, AH62,"")</f>
        <v>4.7329491626687101</v>
      </c>
      <c r="E63" s="328">
        <f t="shared" ref="E63:E126" si="3">IF(H63&gt;0,IF(AND(C63&lt;$B$6,C63&gt;$K$12),bb2wang($B$6,$K$12,C63,$H$8,$H$9,I63,$H$10,$H$11,$K$10,$K$11,$H$13),E62)," ")</f>
        <v>40.555750143326371</v>
      </c>
      <c r="F63" s="328">
        <f>IF(H63&gt;0, (E63+E62)/2,"")</f>
        <v>40.006993708835964</v>
      </c>
      <c r="G63" s="328">
        <f>IF(H63&gt;0, F63*$S$53*$C$55*(B63-C63+N63)^1.5,"")</f>
        <v>1259.0777256996578</v>
      </c>
      <c r="H63" s="313">
        <f>dv(S62)</f>
        <v>0.08</v>
      </c>
      <c r="I63" s="328">
        <f>IF(H63&gt;0, (B63-C63)*B$19,"")</f>
        <v>6.3230588375212395</v>
      </c>
      <c r="J63" s="328">
        <f t="shared" si="0"/>
        <v>850</v>
      </c>
      <c r="K63" s="335">
        <f>IF(H63&gt;0, IF((1-S62-0.015)&gt;0,1,-1),"")</f>
        <v>1</v>
      </c>
      <c r="L63" s="323">
        <f>IF(H63&gt;0, D63+K63*H63,"")</f>
        <v>4.8129491626687102</v>
      </c>
      <c r="M63" s="323">
        <f>IF(H63&gt;0, (D63+L63)/2,"")</f>
        <v>4.7729491626687102</v>
      </c>
      <c r="N63" s="328">
        <f>IF(H63&gt;0, 2*($P$53*M63/$S$52/$S$51)^2-(B63-C63)*2,"")</f>
        <v>0.26969293852690868</v>
      </c>
      <c r="O63" s="328">
        <f t="shared" si="1"/>
        <v>16.960091127798592</v>
      </c>
      <c r="P63" s="332">
        <f t="shared" ref="P63:P126" si="4">IF(H63&gt;0, $C$54*$L$55*$L$55*M63*M63/(($B$19*(B63-C63))^0.333)*1000,"")</f>
        <v>75.504171261896786</v>
      </c>
      <c r="Q63" s="328">
        <f>IF(H63&gt;0, M63/$S$54*(B63-C63+N63/2)*E63-J63,"")</f>
        <v>394.839716136569</v>
      </c>
      <c r="R63" s="277">
        <f>IF(H63&gt;0, rate1(1,$L$52,$L$51,$L$54,L63,$L$53,$L$50,P63),"")</f>
        <v>1832.551301974001</v>
      </c>
      <c r="S63" s="323">
        <f>IF(H63&gt;0, Q63/O63/R63,"")</f>
        <v>1.2703883665611527E-2</v>
      </c>
      <c r="T63" s="323">
        <f>IF(H63&gt;0, N63/(1-S63),"")</f>
        <v>0.27316317168168225</v>
      </c>
      <c r="U63" s="328">
        <f t="shared" si="2"/>
        <v>4.7329491626687101</v>
      </c>
      <c r="V63" s="336">
        <f>IF(H63&gt;0, (D63+U63)/2,"")</f>
        <v>4.7329491626687101</v>
      </c>
      <c r="W63" s="328">
        <f>IF(H63&gt;0, 2*($P$53*V63/$S$52/$S$51)^2-(B63-C63)*2,"")</f>
        <v>1.3477974726168185E-3</v>
      </c>
      <c r="X63" s="328">
        <f>IF(H63&gt;0, V63/$S$54*(B63-C63+W63/2)*F63-J63,"")</f>
        <v>347.38002271639812</v>
      </c>
      <c r="Y63" s="328">
        <f t="shared" ref="Y63:Y126" si="5">IF(H63&gt;0, $C$54*$L$55*$L$55*V63*V63/(($B$19*(B63-C63))^0.333)*1000,"")</f>
        <v>74.243939317637498</v>
      </c>
      <c r="Z63" s="108">
        <f>IF(H63&gt;0, rate1(1,$L$52,$L$51,$L$54,U63,$L$53,$L$50,Y63),"")</f>
        <v>1824.2840756797582</v>
      </c>
      <c r="AA63" s="336">
        <f>IF(H63&gt;0, X63/O63/Z63,"")</f>
        <v>1.1227529133357624E-2</v>
      </c>
      <c r="AB63" s="336">
        <f>IF(H63&gt;0, W63/(1-AA63),"")</f>
        <v>1.363101737081633E-3</v>
      </c>
      <c r="AC63" s="328">
        <f>IF(H63&gt;0, delta_z(N63,S63,H63,AE62,AB63),"")</f>
        <v>0.27316317168168225</v>
      </c>
      <c r="AD63" s="328">
        <f>IF(H63&gt;0, H63/AC63*K63,"")</f>
        <v>0.29286524793036234</v>
      </c>
      <c r="AE63" s="328">
        <f>IF(H63&gt;0, (AD63-AD62)/(AC63+AC62)*2,"")</f>
        <v>-2.1930858163002245E-2</v>
      </c>
      <c r="AF63" s="328">
        <f>IF(H63&gt;0, B63-(AC63-N63),"")</f>
        <v>2956.4523830578892</v>
      </c>
      <c r="AG63" s="328">
        <f>IF(H63&gt;0, C63-AC63,"")</f>
        <v>2948.2788665724611</v>
      </c>
      <c r="AH63" s="328">
        <f>IF(H63&gt;0, $S$54*$S$53*$C$55*SQRT(AF63-AG63),"")</f>
        <v>4.8130202964497926</v>
      </c>
      <c r="AI63" s="328">
        <f>IF(H63&gt;0, AC63/R63*1000000,"")</f>
        <v>149.06167777536942</v>
      </c>
      <c r="AJ63" s="328">
        <f>IF(H63&gt;0, AJ62+AI63/3600,"")</f>
        <v>0.65828786267202455</v>
      </c>
      <c r="AK63" s="337">
        <f>IF(H63&gt;0, AK62+AI62*G62/1000000,"")</f>
        <v>1.3100797190699696</v>
      </c>
      <c r="AL63" s="42">
        <f>IF(H63&gt;0, AL62+AI62*J62/1000000,"")</f>
        <v>1.887658433667331</v>
      </c>
      <c r="BA63" s="8"/>
    </row>
    <row r="64" spans="1:53" ht="15" x14ac:dyDescent="0.15">
      <c r="A64" s="116"/>
      <c r="B64" s="328">
        <f t="shared" ref="B64:B127" si="6">IF(H64&gt;0, AF63,"")</f>
        <v>2956.4523830578892</v>
      </c>
      <c r="C64" s="328">
        <f t="shared" ref="C64:C127" si="7">IF(H64&gt;0, AG63,"")</f>
        <v>2948.2788665724611</v>
      </c>
      <c r="D64" s="328">
        <f t="shared" ref="D64:D127" si="8">IF(H64&gt;0, AH63,"")</f>
        <v>4.8130202964497926</v>
      </c>
      <c r="E64" s="328">
        <f t="shared" si="3"/>
        <v>41.681866881983652</v>
      </c>
      <c r="F64" s="328">
        <f t="shared" ref="F64:F127" si="9">IF(H64&gt;0, (E64+E63)/2,"")</f>
        <v>41.118808512655008</v>
      </c>
      <c r="G64" s="328">
        <f t="shared" ref="G64:G127" si="10">IF(H64&gt;0, F64*$S$53*$C$55*(B64-C64+N64)^1.5,"")</f>
        <v>1359.7445421585153</v>
      </c>
      <c r="H64" s="313">
        <f t="shared" ref="H64:H93" si="11">dv(S63)</f>
        <v>0.08</v>
      </c>
      <c r="I64" s="328">
        <f t="shared" ref="I64:I127" si="12">IF(H64&gt;0, (B64-C64)*B$19,"")</f>
        <v>6.5388131883424654</v>
      </c>
      <c r="J64" s="328">
        <f t="shared" si="0"/>
        <v>850</v>
      </c>
      <c r="K64" s="335">
        <f t="shared" ref="K64:K127" si="13">IF(H64&gt;0, IF((1-S63-0.015)&gt;0,1,-1),"")</f>
        <v>1</v>
      </c>
      <c r="L64" s="323">
        <f t="shared" ref="L64:L127" si="14">IF(H64&gt;0, D64+K64*H64,"")</f>
        <v>4.8930202964497926</v>
      </c>
      <c r="M64" s="323">
        <f t="shared" ref="M64:M127" si="15">IF(H64&gt;0, (D64+L64)/2,"")</f>
        <v>4.8530202964497926</v>
      </c>
      <c r="N64" s="328">
        <f t="shared" ref="N64:N127" si="16">IF(H64&gt;0, 2*($P$53*M64/$S$52/$S$51)^2-(B64-C64)*2,"")</f>
        <v>0.27425963676843423</v>
      </c>
      <c r="O64" s="328">
        <f t="shared" si="1"/>
        <v>16.95939222691128</v>
      </c>
      <c r="P64" s="332">
        <f t="shared" si="4"/>
        <v>77.191443897009378</v>
      </c>
      <c r="Q64" s="328">
        <f t="shared" ref="Q64:Q127" si="17">IF(H64&gt;0, M64/$S$54*(B64-C64+N64/2)*E64-J64,"")</f>
        <v>494.88161381440227</v>
      </c>
      <c r="R64" s="277">
        <f>IF(H64&gt;0, rate1(1,$L$52,$L$51,$L$54,L64,$L$53,$L$50,P64),"")</f>
        <v>1843.3083216653972</v>
      </c>
      <c r="S64" s="323">
        <f t="shared" ref="S64:S127" si="18">IF(H64&gt;0, Q64/O64/R64,"")</f>
        <v>1.5830442359046033E-2</v>
      </c>
      <c r="T64" s="323">
        <f t="shared" ref="T64:T127" si="19">IF(H64&gt;0, N64/(1-S64),"")</f>
        <v>0.27867112393298593</v>
      </c>
      <c r="U64" s="328">
        <f t="shared" si="2"/>
        <v>4.8130202964497926</v>
      </c>
      <c r="V64" s="336">
        <f t="shared" ref="V64:V127" si="20">IF(H64&gt;0, (D64+U64)/2,"")</f>
        <v>4.8130202964497926</v>
      </c>
      <c r="W64" s="328">
        <f t="shared" ref="W64:W127" si="21">IF(H64&gt;0, 2*($P$53*V64/$S$52/$S$51)^2-(B64-C64)*2,"")</f>
        <v>1.3937867914322055E-3</v>
      </c>
      <c r="X64" s="328">
        <f t="shared" ref="X64:X127" si="22">IF(H64&gt;0, V64/$S$54*(B64-C64+W64/2)*F64-J64,"")</f>
        <v>444.17847456315894</v>
      </c>
      <c r="Y64" s="328">
        <f t="shared" si="5"/>
        <v>75.924219412901138</v>
      </c>
      <c r="Z64" s="108">
        <f>IF(H64&gt;0, rate1(1,$L$52,$L$51,$L$54,U64,$L$53,$L$50,Y64),"")</f>
        <v>1835.262084739272</v>
      </c>
      <c r="AA64" s="336">
        <f t="shared" ref="AA64:AA127" si="23">IF(H64&gt;0, X64/O64/Z64,"")</f>
        <v>1.4270826672043267E-2</v>
      </c>
      <c r="AB64" s="336">
        <f t="shared" ref="AB64:AB127" si="24">IF(H64&gt;0, W64/(1-AA64),"")</f>
        <v>1.4139652443546846E-3</v>
      </c>
      <c r="AC64" s="328">
        <f t="shared" ref="AC64:AC127" si="25">IF(H64&gt;0, delta_z(N64,S64,H64,AE63,AB64),"")</f>
        <v>0.27867112393298593</v>
      </c>
      <c r="AD64" s="328">
        <f t="shared" ref="AD64:AD127" si="26">IF(H64&gt;0, H64/AC64*K64,"")</f>
        <v>0.28707674792756133</v>
      </c>
      <c r="AE64" s="328">
        <f t="shared" ref="AE64:AE127" si="27">IF(H64&gt;0, (AD64-AD63)/(AC64+AC63)*2,"")</f>
        <v>-2.0979123801478889E-2</v>
      </c>
      <c r="AF64" s="328">
        <f t="shared" ref="AF64:AF127" si="28">IF(H64&gt;0, B64-(AC64-N64),"")</f>
        <v>2956.4479715707248</v>
      </c>
      <c r="AG64" s="328">
        <f t="shared" ref="AG64:AG127" si="29">IF(H64&gt;0, C64-AC64,"")</f>
        <v>2948.0001954485283</v>
      </c>
      <c r="AH64" s="328">
        <f t="shared" ref="AH64:AH127" si="30">IF(H64&gt;0, $S$54*$S$53*$C$55*SQRT(AF64-AG64),"")</f>
        <v>4.8931036967466124</v>
      </c>
      <c r="AI64" s="328">
        <f t="shared" ref="AI64:AI127" si="31">IF(H64&gt;0, AC64/R64*1000000,"")</f>
        <v>151.17987623536112</v>
      </c>
      <c r="AJ64" s="328">
        <f t="shared" ref="AJ64:AJ127" si="32">IF(H64&gt;0, AJ63+AI64/3600,"")</f>
        <v>0.70028227273740262</v>
      </c>
      <c r="AK64" s="337">
        <f t="shared" ref="AK64:AK127" si="33">IF(H64&gt;0, AK63+AI63*G63/1000000,"")</f>
        <v>1.497759957312357</v>
      </c>
      <c r="AL64" s="42">
        <f t="shared" ref="AL64:AL127" si="34">IF(H64&gt;0, AL63+AI63*J63/1000000,"")</f>
        <v>2.0143608597763949</v>
      </c>
      <c r="BA64" s="8"/>
    </row>
    <row r="65" spans="1:53" ht="15" x14ac:dyDescent="0.15">
      <c r="A65" s="116"/>
      <c r="B65" s="328">
        <f t="shared" si="6"/>
        <v>2956.4479715707248</v>
      </c>
      <c r="C65" s="328">
        <f t="shared" si="7"/>
        <v>2948.0001954485283</v>
      </c>
      <c r="D65" s="328">
        <f t="shared" si="8"/>
        <v>4.8931036967466124</v>
      </c>
      <c r="E65" s="328">
        <f t="shared" si="3"/>
        <v>42.837057444576807</v>
      </c>
      <c r="F65" s="328">
        <f t="shared" si="9"/>
        <v>42.259462163280233</v>
      </c>
      <c r="G65" s="328">
        <f t="shared" si="10"/>
        <v>1467.2194379540483</v>
      </c>
      <c r="H65" s="313">
        <f t="shared" si="11"/>
        <v>0.08</v>
      </c>
      <c r="I65" s="328">
        <f t="shared" si="12"/>
        <v>6.7582208977572016</v>
      </c>
      <c r="J65" s="328">
        <f t="shared" si="0"/>
        <v>850</v>
      </c>
      <c r="K65" s="335">
        <f t="shared" si="13"/>
        <v>1</v>
      </c>
      <c r="L65" s="323">
        <f t="shared" si="14"/>
        <v>4.9731036967466125</v>
      </c>
      <c r="M65" s="323">
        <f t="shared" si="15"/>
        <v>4.9331036967466124</v>
      </c>
      <c r="N65" s="328">
        <f t="shared" si="16"/>
        <v>0.27882780629603232</v>
      </c>
      <c r="O65" s="328">
        <f t="shared" si="1"/>
        <v>16.958464055216762</v>
      </c>
      <c r="P65" s="332">
        <f t="shared" si="4"/>
        <v>78.888263950121356</v>
      </c>
      <c r="Q65" s="328">
        <f t="shared" si="17"/>
        <v>601.71356803855451</v>
      </c>
      <c r="R65" s="277">
        <f>IF(H65&gt;0, rate1(1,$L$52,$L$51,$L$54,L65,$L$53,$L$50,P65),"")</f>
        <v>1853.7821048359947</v>
      </c>
      <c r="S65" s="323">
        <f t="shared" si="18"/>
        <v>1.9140117688284154E-2</v>
      </c>
      <c r="T65" s="323">
        <f t="shared" si="19"/>
        <v>0.28426874350175663</v>
      </c>
      <c r="U65" s="328">
        <f t="shared" si="2"/>
        <v>4.8931036967466124</v>
      </c>
      <c r="V65" s="336">
        <f t="shared" si="20"/>
        <v>4.8931036967466124</v>
      </c>
      <c r="W65" s="328">
        <f t="shared" si="21"/>
        <v>1.4405548452813832E-3</v>
      </c>
      <c r="X65" s="328">
        <f t="shared" si="22"/>
        <v>547.58359890176644</v>
      </c>
      <c r="Y65" s="328">
        <f t="shared" si="5"/>
        <v>77.614121963961708</v>
      </c>
      <c r="Z65" s="108">
        <f>IF(H65&gt;0, rate1(1,$L$52,$L$51,$L$54,U65,$L$53,$L$50,Y65),"")</f>
        <v>1845.9489675081825</v>
      </c>
      <c r="AA65" s="336">
        <f t="shared" si="23"/>
        <v>1.7492191613070886E-2</v>
      </c>
      <c r="AB65" s="336">
        <f t="shared" si="24"/>
        <v>1.4662019303912414E-3</v>
      </c>
      <c r="AC65" s="328">
        <f t="shared" si="25"/>
        <v>0.28426874350175663</v>
      </c>
      <c r="AD65" s="328">
        <f t="shared" si="26"/>
        <v>0.2814238351164543</v>
      </c>
      <c r="AE65" s="328">
        <f t="shared" si="27"/>
        <v>-2.0083540492048468E-2</v>
      </c>
      <c r="AF65" s="328">
        <f t="shared" si="28"/>
        <v>2956.4425306335193</v>
      </c>
      <c r="AG65" s="328">
        <f t="shared" si="29"/>
        <v>2947.7159267050265</v>
      </c>
      <c r="AH65" s="328">
        <f t="shared" si="30"/>
        <v>4.9731991902114006</v>
      </c>
      <c r="AI65" s="328">
        <f t="shared" si="31"/>
        <v>153.34528408715332</v>
      </c>
      <c r="AJ65" s="328">
        <f t="shared" si="32"/>
        <v>0.74287818498383407</v>
      </c>
      <c r="AK65" s="337">
        <f t="shared" si="33"/>
        <v>1.7033259689075892</v>
      </c>
      <c r="AL65" s="42">
        <f t="shared" si="34"/>
        <v>2.1428637545764517</v>
      </c>
      <c r="BA65" s="8"/>
    </row>
    <row r="66" spans="1:53" ht="15" x14ac:dyDescent="0.15">
      <c r="A66" s="116"/>
      <c r="B66" s="328">
        <f t="shared" si="6"/>
        <v>2956.4425306335193</v>
      </c>
      <c r="C66" s="328">
        <f t="shared" si="7"/>
        <v>2947.7159267050265</v>
      </c>
      <c r="D66" s="328">
        <f t="shared" si="8"/>
        <v>4.9731991902114006</v>
      </c>
      <c r="E66" s="328">
        <f t="shared" si="3"/>
        <v>44.021800297421557</v>
      </c>
      <c r="F66" s="328">
        <f t="shared" si="9"/>
        <v>43.429428870999182</v>
      </c>
      <c r="G66" s="328">
        <f t="shared" si="10"/>
        <v>1581.8839220126381</v>
      </c>
      <c r="H66" s="313">
        <f t="shared" si="11"/>
        <v>0.08</v>
      </c>
      <c r="I66" s="328">
        <f t="shared" si="12"/>
        <v>6.9812831427942008</v>
      </c>
      <c r="J66" s="328">
        <f t="shared" si="0"/>
        <v>850</v>
      </c>
      <c r="K66" s="335">
        <f t="shared" si="13"/>
        <v>1</v>
      </c>
      <c r="L66" s="323">
        <f t="shared" si="14"/>
        <v>5.0531991902114006</v>
      </c>
      <c r="M66" s="323">
        <f t="shared" si="15"/>
        <v>5.0131991902114006</v>
      </c>
      <c r="N66" s="328">
        <f t="shared" si="16"/>
        <v>0.28339743757362967</v>
      </c>
      <c r="O66" s="328">
        <f t="shared" si="1"/>
        <v>16.957284129449867</v>
      </c>
      <c r="P66" s="332">
        <f t="shared" si="4"/>
        <v>80.594531626078947</v>
      </c>
      <c r="Q66" s="328">
        <f t="shared" si="17"/>
        <v>715.7169492743451</v>
      </c>
      <c r="R66" s="277">
        <f>IF(H66&gt;0, rate1(1,$L$52,$L$51,$L$54,L66,$L$53,$L$50,P66),"")</f>
        <v>1863.9826273745252</v>
      </c>
      <c r="S66" s="323">
        <f t="shared" si="18"/>
        <v>2.2643478527753721E-2</v>
      </c>
      <c r="T66" s="323">
        <f t="shared" si="19"/>
        <v>0.28996321336939812</v>
      </c>
      <c r="U66" s="328">
        <f t="shared" si="2"/>
        <v>4.9731991902114006</v>
      </c>
      <c r="V66" s="336">
        <f t="shared" si="20"/>
        <v>4.9731991902114006</v>
      </c>
      <c r="W66" s="328">
        <f t="shared" si="21"/>
        <v>1.4881018850694261E-3</v>
      </c>
      <c r="X66" s="328">
        <f t="shared" si="22"/>
        <v>657.96843872882391</v>
      </c>
      <c r="Y66" s="328">
        <f t="shared" si="5"/>
        <v>79.31354518625507</v>
      </c>
      <c r="Z66" s="108">
        <f>IF(H66&gt;0, rate1(1,$L$52,$L$51,$L$54,U66,$L$53,$L$50,Y66),"")</f>
        <v>1856.3550401766192</v>
      </c>
      <c r="AA66" s="336">
        <f t="shared" si="23"/>
        <v>2.0901994222945548E-2</v>
      </c>
      <c r="AB66" s="336">
        <f t="shared" si="24"/>
        <v>1.5198702032779693E-3</v>
      </c>
      <c r="AC66" s="328">
        <f t="shared" si="25"/>
        <v>0.28996321336939812</v>
      </c>
      <c r="AD66" s="328">
        <f t="shared" si="26"/>
        <v>0.27589706663267022</v>
      </c>
      <c r="AE66" s="328">
        <f t="shared" si="27"/>
        <v>-1.9249254304473242E-2</v>
      </c>
      <c r="AF66" s="328">
        <f t="shared" si="28"/>
        <v>2956.4359648577233</v>
      </c>
      <c r="AG66" s="328">
        <f t="shared" si="29"/>
        <v>2947.4259634916571</v>
      </c>
      <c r="AH66" s="328">
        <f t="shared" si="30"/>
        <v>5.0533066117247563</v>
      </c>
      <c r="AI66" s="328">
        <f t="shared" si="31"/>
        <v>155.56111366650447</v>
      </c>
      <c r="AJ66" s="328">
        <f t="shared" si="32"/>
        <v>0.78608960544675199</v>
      </c>
      <c r="AK66" s="337">
        <f t="shared" si="33"/>
        <v>1.9283171504388461</v>
      </c>
      <c r="AL66" s="42">
        <f t="shared" si="34"/>
        <v>2.2732072460505321</v>
      </c>
      <c r="BA66" s="8"/>
    </row>
    <row r="67" spans="1:53" ht="15" x14ac:dyDescent="0.15">
      <c r="A67" s="116"/>
      <c r="B67" s="328">
        <f t="shared" si="6"/>
        <v>2956.4359648577233</v>
      </c>
      <c r="C67" s="328">
        <f t="shared" si="7"/>
        <v>2947.4259634916571</v>
      </c>
      <c r="D67" s="328">
        <f t="shared" si="8"/>
        <v>5.0533066117247563</v>
      </c>
      <c r="E67" s="328">
        <f t="shared" si="3"/>
        <v>45.236590225955126</v>
      </c>
      <c r="F67" s="328">
        <f t="shared" si="9"/>
        <v>44.629195261688338</v>
      </c>
      <c r="G67" s="328">
        <f t="shared" si="10"/>
        <v>1704.1368493910029</v>
      </c>
      <c r="H67" s="313">
        <f t="shared" si="11"/>
        <v>0.08</v>
      </c>
      <c r="I67" s="328">
        <f t="shared" si="12"/>
        <v>7.2080010928530101</v>
      </c>
      <c r="J67" s="328">
        <f t="shared" si="0"/>
        <v>850</v>
      </c>
      <c r="K67" s="335">
        <f t="shared" si="13"/>
        <v>1</v>
      </c>
      <c r="L67" s="323">
        <f t="shared" si="14"/>
        <v>5.1333066117247563</v>
      </c>
      <c r="M67" s="323">
        <f t="shared" si="15"/>
        <v>5.0933066117247563</v>
      </c>
      <c r="N67" s="328">
        <f t="shared" si="16"/>
        <v>0.28796852152805386</v>
      </c>
      <c r="O67" s="328">
        <f t="shared" si="1"/>
        <v>16.955828860111957</v>
      </c>
      <c r="P67" s="332">
        <f t="shared" si="4"/>
        <v>82.310149806867045</v>
      </c>
      <c r="Q67" s="328">
        <f t="shared" si="17"/>
        <v>837.29063526737673</v>
      </c>
      <c r="R67" s="277">
        <f>IF(H67&gt;0, rate1(1,$L$52,$L$51,$L$54,L67,$L$53,$L$50,P67),"")</f>
        <v>1873.9194407719433</v>
      </c>
      <c r="S67" s="323">
        <f t="shared" si="18"/>
        <v>2.6351557710792436E-2</v>
      </c>
      <c r="T67" s="323">
        <f t="shared" si="19"/>
        <v>0.29576231935522079</v>
      </c>
      <c r="U67" s="328">
        <f t="shared" si="2"/>
        <v>5.0533066117247563</v>
      </c>
      <c r="V67" s="336">
        <f t="shared" si="20"/>
        <v>5.0533066117247563</v>
      </c>
      <c r="W67" s="328">
        <f t="shared" si="21"/>
        <v>1.536428160040515E-3</v>
      </c>
      <c r="X67" s="328">
        <f t="shared" si="22"/>
        <v>775.72310165582235</v>
      </c>
      <c r="Y67" s="328">
        <f t="shared" si="5"/>
        <v>81.022390055228712</v>
      </c>
      <c r="Z67" s="108">
        <f>IF(H67&gt;0, rate1(1,$L$52,$L$51,$L$54,U67,$L$53,$L$50,Y67),"")</f>
        <v>1866.4901780636044</v>
      </c>
      <c r="AA67" s="336">
        <f t="shared" si="23"/>
        <v>2.4511054290937619E-2</v>
      </c>
      <c r="AB67" s="336">
        <f t="shared" si="24"/>
        <v>1.5750339015105062E-3</v>
      </c>
      <c r="AC67" s="328">
        <f t="shared" si="25"/>
        <v>0.29576231935522079</v>
      </c>
      <c r="AD67" s="328">
        <f t="shared" si="26"/>
        <v>0.27048746498338494</v>
      </c>
      <c r="AE67" s="328">
        <f t="shared" si="27"/>
        <v>-1.8471455816929952E-2</v>
      </c>
      <c r="AF67" s="328">
        <f t="shared" si="28"/>
        <v>2956.4281710598962</v>
      </c>
      <c r="AG67" s="328">
        <f t="shared" si="29"/>
        <v>2947.1302011723019</v>
      </c>
      <c r="AH67" s="328">
        <f t="shared" si="30"/>
        <v>5.1334258038857632</v>
      </c>
      <c r="AI67" s="328">
        <f t="shared" si="31"/>
        <v>157.83086130606785</v>
      </c>
      <c r="AJ67" s="328">
        <f t="shared" si="32"/>
        <v>0.82993151136510412</v>
      </c>
      <c r="AK67" s="337">
        <f t="shared" si="33"/>
        <v>2.1743967750382698</v>
      </c>
      <c r="AL67" s="42">
        <f t="shared" si="34"/>
        <v>2.405434192667061</v>
      </c>
      <c r="BA67" s="8"/>
    </row>
    <row r="68" spans="1:53" ht="15" x14ac:dyDescent="0.15">
      <c r="A68" s="116"/>
      <c r="B68" s="328">
        <f t="shared" si="6"/>
        <v>2956.4281710598962</v>
      </c>
      <c r="C68" s="328">
        <f t="shared" si="7"/>
        <v>2947.1302011723019</v>
      </c>
      <c r="D68" s="328">
        <f t="shared" si="8"/>
        <v>5.1334258038857632</v>
      </c>
      <c r="E68" s="328">
        <f t="shared" si="3"/>
        <v>46.481939969324827</v>
      </c>
      <c r="F68" s="328">
        <f t="shared" si="9"/>
        <v>45.859265097639977</v>
      </c>
      <c r="G68" s="328">
        <f t="shared" si="10"/>
        <v>1834.3952487552165</v>
      </c>
      <c r="H68" s="313">
        <f t="shared" si="11"/>
        <v>0.08</v>
      </c>
      <c r="I68" s="328">
        <f t="shared" si="12"/>
        <v>7.4383759100754112</v>
      </c>
      <c r="J68" s="328">
        <f t="shared" si="0"/>
        <v>850</v>
      </c>
      <c r="K68" s="335">
        <f t="shared" si="13"/>
        <v>1</v>
      </c>
      <c r="L68" s="323">
        <f t="shared" si="14"/>
        <v>5.2134258038857633</v>
      </c>
      <c r="M68" s="323">
        <f t="shared" si="15"/>
        <v>5.1734258038857632</v>
      </c>
      <c r="N68" s="328">
        <f t="shared" si="16"/>
        <v>0.29254104952039484</v>
      </c>
      <c r="O68" s="328">
        <f t="shared" si="1"/>
        <v>16.954072733945736</v>
      </c>
      <c r="P68" s="332">
        <f t="shared" si="4"/>
        <v>84.035023939300075</v>
      </c>
      <c r="Q68" s="328">
        <f t="shared" si="17"/>
        <v>966.85174901817163</v>
      </c>
      <c r="R68" s="277">
        <f>IF(H68&gt;0, rate1(1,$L$52,$L$51,$L$54,L68,$L$53,$L$50,P68),"")</f>
        <v>1883.6016923489851</v>
      </c>
      <c r="S68" s="323">
        <f t="shared" si="18"/>
        <v>3.0275879862927752E-2</v>
      </c>
      <c r="T68" s="323">
        <f t="shared" si="19"/>
        <v>0.30167451076605545</v>
      </c>
      <c r="U68" s="328">
        <f t="shared" si="2"/>
        <v>5.1334258038857632</v>
      </c>
      <c r="V68" s="336">
        <f t="shared" si="20"/>
        <v>5.1334258038857632</v>
      </c>
      <c r="W68" s="328">
        <f t="shared" si="21"/>
        <v>1.5855339179431382E-3</v>
      </c>
      <c r="X68" s="328">
        <f t="shared" si="22"/>
        <v>901.25557103188817</v>
      </c>
      <c r="Y68" s="328">
        <f t="shared" si="5"/>
        <v>82.740560189365283</v>
      </c>
      <c r="Z68" s="108">
        <f>IF(H68&gt;0, rate1(1,$L$52,$L$51,$L$54,U68,$L$53,$L$50,Y68),"")</f>
        <v>1876.3638366686002</v>
      </c>
      <c r="AA68" s="336">
        <f t="shared" si="23"/>
        <v>2.8330671354395799E-2</v>
      </c>
      <c r="AB68" s="336">
        <f t="shared" si="24"/>
        <v>1.6317628551198492E-3</v>
      </c>
      <c r="AC68" s="328">
        <f t="shared" si="25"/>
        <v>0.30167451076605545</v>
      </c>
      <c r="AD68" s="328">
        <f t="shared" si="26"/>
        <v>0.26518647464398787</v>
      </c>
      <c r="AE68" s="328">
        <f t="shared" si="27"/>
        <v>-1.7745776865885556E-2</v>
      </c>
      <c r="AF68" s="328">
        <f t="shared" si="28"/>
        <v>2956.4190375986504</v>
      </c>
      <c r="AG68" s="328">
        <f t="shared" si="29"/>
        <v>2946.8285266615358</v>
      </c>
      <c r="AH68" s="328">
        <f t="shared" si="30"/>
        <v>5.2135566165402514</v>
      </c>
      <c r="AI68" s="328">
        <f t="shared" si="31"/>
        <v>160.15833495554247</v>
      </c>
      <c r="AJ68" s="328">
        <f t="shared" si="32"/>
        <v>0.87441993774164373</v>
      </c>
      <c r="AK68" s="337">
        <f t="shared" si="33"/>
        <v>2.4433621617610606</v>
      </c>
      <c r="AL68" s="42">
        <f t="shared" si="34"/>
        <v>2.5395904247772187</v>
      </c>
      <c r="BA68" s="8"/>
    </row>
    <row r="69" spans="1:53" ht="15" x14ac:dyDescent="0.15">
      <c r="A69" s="116"/>
      <c r="B69" s="328">
        <f t="shared" si="6"/>
        <v>2956.4190375986504</v>
      </c>
      <c r="C69" s="328">
        <f t="shared" si="7"/>
        <v>2946.8285266615358</v>
      </c>
      <c r="D69" s="328">
        <f>IF(H69&gt;0, AH68,"")</f>
        <v>5.2135566165402514</v>
      </c>
      <c r="E69" s="328">
        <f t="shared" si="3"/>
        <v>47.75838202532654</v>
      </c>
      <c r="F69" s="328">
        <f t="shared" si="9"/>
        <v>47.120160997325684</v>
      </c>
      <c r="G69" s="328">
        <f t="shared" si="10"/>
        <v>1973.0950965357147</v>
      </c>
      <c r="H69" s="313">
        <f t="shared" si="11"/>
        <v>0.08</v>
      </c>
      <c r="I69" s="328">
        <f t="shared" si="12"/>
        <v>7.6724087496917495</v>
      </c>
      <c r="J69" s="328">
        <f t="shared" si="0"/>
        <v>850</v>
      </c>
      <c r="K69" s="335">
        <f t="shared" si="13"/>
        <v>1</v>
      </c>
      <c r="L69" s="323">
        <f t="shared" si="14"/>
        <v>5.2935566165402514</v>
      </c>
      <c r="M69" s="323">
        <f t="shared" si="15"/>
        <v>5.2535566165402514</v>
      </c>
      <c r="N69" s="328">
        <f>IF(H69&gt;0, 2*($P$53*M69/$S$52/$S$51)^2-(B69-C69)*2,"")</f>
        <v>0.2971150133193774</v>
      </c>
      <c r="O69" s="328">
        <f>IF(wh(B68,$F$51,$F$52,$F$53)&gt;0,wh(B68,$F$51,$F$52,$F$53),O68)</f>
        <v>16.951988152820231</v>
      </c>
      <c r="P69" s="332">
        <f t="shared" si="4"/>
        <v>85.769061929064875</v>
      </c>
      <c r="Q69" s="328">
        <f>IF(H69&gt;0, M69/$S$54*(B69-C69+N69/2)*E69-J69,"")</f>
        <v>1104.836444405297</v>
      </c>
      <c r="R69" s="277">
        <f>IF(H69&gt;0, rate1(1,$L$52,$L$51,$L$54,L69,$L$53,$L$50,P69),"")</f>
        <v>1893.0381444930224</v>
      </c>
      <c r="S69" s="323">
        <f>IF(H69&gt;0, Q69/O69/R69,"")</f>
        <v>3.4428490867113443E-2</v>
      </c>
      <c r="T69" s="323">
        <f t="shared" si="19"/>
        <v>0.30770896873934894</v>
      </c>
      <c r="U69" s="328">
        <f t="shared" si="2"/>
        <v>5.2135566165402514</v>
      </c>
      <c r="V69" s="336">
        <f t="shared" si="20"/>
        <v>5.2135566165402514</v>
      </c>
      <c r="W69" s="328">
        <f t="shared" si="21"/>
        <v>1.6354194049839066E-3</v>
      </c>
      <c r="X69" s="328">
        <f t="shared" si="22"/>
        <v>1034.9924675754944</v>
      </c>
      <c r="Y69" s="328">
        <f t="shared" si="5"/>
        <v>84.467961739887173</v>
      </c>
      <c r="Z69" s="108">
        <f>IF(H69&gt;0, rate1(1,$L$52,$L$51,$L$54,U69,$L$53,$L$50,Y69),"")</f>
        <v>1885.985071696552</v>
      </c>
      <c r="AA69" s="336">
        <f t="shared" si="23"/>
        <v>3.237265344773136E-2</v>
      </c>
      <c r="AB69" s="336">
        <f t="shared" si="24"/>
        <v>1.6901335114298214E-3</v>
      </c>
      <c r="AC69" s="328">
        <f t="shared" si="25"/>
        <v>0.30770896873934894</v>
      </c>
      <c r="AD69" s="328">
        <f t="shared" si="26"/>
        <v>0.25998592217754174</v>
      </c>
      <c r="AE69" s="328">
        <f t="shared" si="27"/>
        <v>-1.7068242383817388E-2</v>
      </c>
      <c r="AF69" s="328">
        <f t="shared" si="28"/>
        <v>2956.4084436432304</v>
      </c>
      <c r="AG69" s="328">
        <f t="shared" si="29"/>
        <v>2946.5208176927963</v>
      </c>
      <c r="AH69" s="328">
        <f t="shared" si="30"/>
        <v>5.2936989063449227</v>
      </c>
      <c r="AI69" s="328">
        <f t="shared" si="31"/>
        <v>162.54768538842993</v>
      </c>
      <c r="AJ69" s="328">
        <f t="shared" si="32"/>
        <v>0.9195720725717631</v>
      </c>
      <c r="AK69" s="337">
        <f t="shared" si="33"/>
        <v>2.7371558504520541</v>
      </c>
      <c r="AL69" s="42">
        <f t="shared" si="34"/>
        <v>2.67572500948943</v>
      </c>
      <c r="BA69" s="8"/>
    </row>
    <row r="70" spans="1:53" ht="15" x14ac:dyDescent="0.15">
      <c r="A70" s="116"/>
      <c r="B70" s="328">
        <f t="shared" si="6"/>
        <v>2956.4084436432304</v>
      </c>
      <c r="C70" s="328">
        <f t="shared" si="7"/>
        <v>2946.5208176927963</v>
      </c>
      <c r="D70" s="328">
        <f t="shared" si="8"/>
        <v>5.2936989063449227</v>
      </c>
      <c r="E70" s="328">
        <f t="shared" si="3"/>
        <v>49.066470645705195</v>
      </c>
      <c r="F70" s="328">
        <f t="shared" si="9"/>
        <v>48.412426335515867</v>
      </c>
      <c r="G70" s="328">
        <f t="shared" si="10"/>
        <v>2120.6921426869562</v>
      </c>
      <c r="H70" s="313">
        <f t="shared" si="11"/>
        <v>0.08</v>
      </c>
      <c r="I70" s="328">
        <f t="shared" si="12"/>
        <v>7.9101007603472686</v>
      </c>
      <c r="J70" s="328">
        <f t="shared" si="0"/>
        <v>850</v>
      </c>
      <c r="K70" s="335">
        <f t="shared" si="13"/>
        <v>1</v>
      </c>
      <c r="L70" s="323">
        <f t="shared" si="14"/>
        <v>5.3736989063449228</v>
      </c>
      <c r="M70" s="323">
        <f t="shared" si="15"/>
        <v>5.3336989063449227</v>
      </c>
      <c r="N70" s="328">
        <f t="shared" si="16"/>
        <v>0.30169040507687583</v>
      </c>
      <c r="O70" s="328">
        <f t="shared" si="1"/>
        <v>16.949545256385711</v>
      </c>
      <c r="P70" s="332">
        <f t="shared" si="4"/>
        <v>87.512174040688762</v>
      </c>
      <c r="Q70" s="328">
        <f t="shared" si="17"/>
        <v>1251.700745071837</v>
      </c>
      <c r="R70" s="277">
        <f>IF(H70&gt;0, rate1(1,$L$52,$L$51,$L$54,L70,$L$53,$L$50,P70),"")</f>
        <v>1902.2371929455244</v>
      </c>
      <c r="S70" s="323">
        <f t="shared" si="18"/>
        <v>3.8821989787037374E-2</v>
      </c>
      <c r="T70" s="323">
        <f t="shared" si="19"/>
        <v>0.31387568366241758</v>
      </c>
      <c r="U70" s="328">
        <f t="shared" si="2"/>
        <v>5.2936989063449227</v>
      </c>
      <c r="V70" s="336">
        <f t="shared" si="20"/>
        <v>5.2936989063449227</v>
      </c>
      <c r="W70" s="328">
        <f t="shared" si="21"/>
        <v>1.6860848660265049E-3</v>
      </c>
      <c r="X70" s="328">
        <f t="shared" si="22"/>
        <v>1177.3798614356806</v>
      </c>
      <c r="Y70" s="328">
        <f t="shared" si="5"/>
        <v>86.204503286687739</v>
      </c>
      <c r="Z70" s="108">
        <f>IF(H70&gt;0, rate1(1,$L$52,$L$51,$L$54,U70,$L$53,$L$50,Y70),"")</f>
        <v>1895.3625580980035</v>
      </c>
      <c r="AA70" s="336">
        <f t="shared" si="23"/>
        <v>3.6649348190832078E-2</v>
      </c>
      <c r="AB70" s="336">
        <f t="shared" si="24"/>
        <v>1.7502296415744833E-3</v>
      </c>
      <c r="AC70" s="328">
        <f t="shared" si="25"/>
        <v>0.31387568366241758</v>
      </c>
      <c r="AD70" s="328">
        <f t="shared" si="26"/>
        <v>0.25487797928954042</v>
      </c>
      <c r="AE70" s="328">
        <f t="shared" si="27"/>
        <v>-1.6435228470537439E-2</v>
      </c>
      <c r="AF70" s="328">
        <f t="shared" si="28"/>
        <v>2956.3962583646448</v>
      </c>
      <c r="AG70" s="328">
        <f t="shared" si="29"/>
        <v>2946.2069420091339</v>
      </c>
      <c r="AH70" s="328">
        <f t="shared" si="30"/>
        <v>5.3738525363637306</v>
      </c>
      <c r="AI70" s="328">
        <f t="shared" si="31"/>
        <v>165.00344164567403</v>
      </c>
      <c r="AJ70" s="328">
        <f t="shared" si="32"/>
        <v>0.96540636191778362</v>
      </c>
      <c r="AK70" s="337">
        <f t="shared" si="33"/>
        <v>3.0578778914451954</v>
      </c>
      <c r="AL70" s="42">
        <f t="shared" si="34"/>
        <v>2.8138905420695957</v>
      </c>
      <c r="BA70" s="8"/>
    </row>
    <row r="71" spans="1:53" ht="15" x14ac:dyDescent="0.15">
      <c r="A71" s="116"/>
      <c r="B71" s="328">
        <f t="shared" si="6"/>
        <v>2956.3962583646448</v>
      </c>
      <c r="C71" s="328">
        <f t="shared" si="7"/>
        <v>2946.2069420091339</v>
      </c>
      <c r="D71" s="328">
        <f t="shared" si="8"/>
        <v>5.3738525363637306</v>
      </c>
      <c r="E71" s="328">
        <f t="shared" si="3"/>
        <v>50.406784045449328</v>
      </c>
      <c r="F71" s="328">
        <f t="shared" si="9"/>
        <v>49.736627345577261</v>
      </c>
      <c r="G71" s="328">
        <f t="shared" si="10"/>
        <v>2277.6627942286318</v>
      </c>
      <c r="H71" s="313">
        <f t="shared" si="11"/>
        <v>0.08</v>
      </c>
      <c r="I71" s="328">
        <f t="shared" si="12"/>
        <v>8.1514530844087858</v>
      </c>
      <c r="J71" s="328">
        <f t="shared" si="0"/>
        <v>850</v>
      </c>
      <c r="K71" s="335">
        <f t="shared" si="13"/>
        <v>1</v>
      </c>
      <c r="L71" s="323">
        <f t="shared" si="14"/>
        <v>5.4538525363637307</v>
      </c>
      <c r="M71" s="323">
        <f t="shared" si="15"/>
        <v>5.4138525363637306</v>
      </c>
      <c r="N71" s="328">
        <f t="shared" si="16"/>
        <v>0.30626721730518014</v>
      </c>
      <c r="O71" s="328">
        <f t="shared" si="1"/>
        <v>16.946711726442693</v>
      </c>
      <c r="P71" s="332">
        <f t="shared" si="4"/>
        <v>89.264272803009916</v>
      </c>
      <c r="Q71" s="328">
        <f t="shared" si="17"/>
        <v>1407.9214430249726</v>
      </c>
      <c r="R71" s="277">
        <f>IF(H71&gt;0, rate1(1,$L$52,$L$51,$L$54,L71,$L$53,$L$50,P71),"")</f>
        <v>1911.2068841812049</v>
      </c>
      <c r="S71" s="323">
        <f t="shared" si="18"/>
        <v>4.346956361751083E-2</v>
      </c>
      <c r="T71" s="323">
        <f t="shared" si="19"/>
        <v>0.3201855431422076</v>
      </c>
      <c r="U71" s="328">
        <f t="shared" si="2"/>
        <v>5.3738525363637306</v>
      </c>
      <c r="V71" s="336">
        <f t="shared" si="20"/>
        <v>5.3738525363637306</v>
      </c>
      <c r="W71" s="328">
        <f t="shared" si="21"/>
        <v>1.7375305445774814E-3</v>
      </c>
      <c r="X71" s="328">
        <f t="shared" si="22"/>
        <v>1328.884140710019</v>
      </c>
      <c r="Y71" s="328">
        <f t="shared" si="5"/>
        <v>87.950095740041064</v>
      </c>
      <c r="Z71" s="108">
        <f>IF(H71&gt;0, rate1(1,$L$52,$L$51,$L$54,U71,$L$53,$L$50,Y71),"")</f>
        <v>1904.5046081659009</v>
      </c>
      <c r="AA71" s="336">
        <f t="shared" si="23"/>
        <v>4.117367657171201E-2</v>
      </c>
      <c r="AB71" s="336">
        <f t="shared" si="24"/>
        <v>1.8121431401308767E-3</v>
      </c>
      <c r="AC71" s="328">
        <f t="shared" si="25"/>
        <v>0.3201855431422076</v>
      </c>
      <c r="AD71" s="328">
        <f t="shared" si="26"/>
        <v>0.24985512841992588</v>
      </c>
      <c r="AE71" s="328">
        <f t="shared" si="27"/>
        <v>-1.5843425389460836E-2</v>
      </c>
      <c r="AF71" s="328">
        <f t="shared" si="28"/>
        <v>2956.3823400388078</v>
      </c>
      <c r="AG71" s="328">
        <f t="shared" si="29"/>
        <v>2945.8867564659918</v>
      </c>
      <c r="AH71" s="328">
        <f t="shared" si="30"/>
        <v>5.4540173756935744</v>
      </c>
      <c r="AI71" s="328">
        <f t="shared" si="31"/>
        <v>167.53055139783089</v>
      </c>
      <c r="AJ71" s="328">
        <f t="shared" si="32"/>
        <v>1.0119426261949589</v>
      </c>
      <c r="AK71" s="337">
        <f t="shared" si="33"/>
        <v>3.4077993936594821</v>
      </c>
      <c r="AL71" s="42">
        <f t="shared" si="34"/>
        <v>2.9541434674684184</v>
      </c>
      <c r="BA71" s="8"/>
    </row>
    <row r="72" spans="1:53" ht="15" x14ac:dyDescent="0.15">
      <c r="A72" s="116"/>
      <c r="B72" s="328">
        <f t="shared" si="6"/>
        <v>2956.3823400388078</v>
      </c>
      <c r="C72" s="328">
        <f t="shared" si="7"/>
        <v>2945.8867564659918</v>
      </c>
      <c r="D72" s="328">
        <f t="shared" si="8"/>
        <v>5.4540173756935744</v>
      </c>
      <c r="E72" s="328">
        <f t="shared" si="3"/>
        <v>51.779926853580896</v>
      </c>
      <c r="F72" s="328">
        <f t="shared" si="9"/>
        <v>51.093355449515116</v>
      </c>
      <c r="G72" s="328">
        <f t="shared" si="10"/>
        <v>2444.5050636703954</v>
      </c>
      <c r="H72" s="313">
        <f t="shared" si="11"/>
        <v>0.08</v>
      </c>
      <c r="I72" s="328">
        <f t="shared" si="12"/>
        <v>8.3964668582528255</v>
      </c>
      <c r="J72" s="328">
        <f t="shared" si="0"/>
        <v>850</v>
      </c>
      <c r="K72" s="335">
        <f t="shared" si="13"/>
        <v>1</v>
      </c>
      <c r="L72" s="323">
        <f t="shared" si="14"/>
        <v>5.5340173756935744</v>
      </c>
      <c r="M72" s="323">
        <f t="shared" si="15"/>
        <v>5.4940173756935744</v>
      </c>
      <c r="N72" s="328">
        <f t="shared" si="16"/>
        <v>0.31084544285588933</v>
      </c>
      <c r="O72" s="328">
        <f t="shared" si="1"/>
        <v>16.94345257059701</v>
      </c>
      <c r="P72" s="332">
        <f t="shared" si="4"/>
        <v>91.025272919767744</v>
      </c>
      <c r="Q72" s="328">
        <f t="shared" si="17"/>
        <v>1573.9970643680781</v>
      </c>
      <c r="R72" s="277">
        <f>IF(H72&gt;0, rate1(1,$L$52,$L$51,$L$54,L72,$L$53,$L$50,P72),"")</f>
        <v>1919.9549319195548</v>
      </c>
      <c r="S72" s="323">
        <f t="shared" si="18"/>
        <v>4.838502528498851E-2</v>
      </c>
      <c r="T72" s="323">
        <f t="shared" si="19"/>
        <v>0.32665043228116597</v>
      </c>
      <c r="U72" s="328">
        <f t="shared" si="2"/>
        <v>5.4540173756935744</v>
      </c>
      <c r="V72" s="336">
        <f t="shared" si="20"/>
        <v>5.4540173756935744</v>
      </c>
      <c r="W72" s="328">
        <f t="shared" si="21"/>
        <v>1.7897566828537492E-3</v>
      </c>
      <c r="X72" s="328">
        <f t="shared" si="22"/>
        <v>1489.9929433491116</v>
      </c>
      <c r="Y72" s="328">
        <f t="shared" si="5"/>
        <v>89.704652247685814</v>
      </c>
      <c r="Z72" s="108">
        <f>IF(H72&gt;0, rate1(1,$L$52,$L$51,$L$54,U72,$L$53,$L$50,Y72),"")</f>
        <v>1913.419188730561</v>
      </c>
      <c r="AA72" s="336">
        <f t="shared" si="23"/>
        <v>4.5959169829456949E-2</v>
      </c>
      <c r="AB72" s="336">
        <f t="shared" si="24"/>
        <v>1.8759749334143431E-3</v>
      </c>
      <c r="AC72" s="328">
        <f t="shared" si="25"/>
        <v>0.32665043228116597</v>
      </c>
      <c r="AD72" s="328">
        <f t="shared" si="26"/>
        <v>0.24491013050654592</v>
      </c>
      <c r="AE72" s="328">
        <f t="shared" si="27"/>
        <v>-1.5289804838524363E-2</v>
      </c>
      <c r="AF72" s="328">
        <f t="shared" si="28"/>
        <v>2956.3665350493825</v>
      </c>
      <c r="AG72" s="328">
        <f t="shared" si="29"/>
        <v>2945.5601060337108</v>
      </c>
      <c r="AH72" s="328">
        <f t="shared" si="30"/>
        <v>5.5341932991170628</v>
      </c>
      <c r="AI72" s="328">
        <f t="shared" si="31"/>
        <v>170.13442703813033</v>
      </c>
      <c r="AJ72" s="328">
        <f t="shared" si="32"/>
        <v>1.0592021892611063</v>
      </c>
      <c r="AK72" s="337">
        <f t="shared" si="33"/>
        <v>3.7893774974749288</v>
      </c>
      <c r="AL72" s="42">
        <f t="shared" si="34"/>
        <v>3.0965444361565746</v>
      </c>
      <c r="BA72" s="8"/>
    </row>
    <row r="73" spans="1:53" ht="15" x14ac:dyDescent="0.15">
      <c r="A73" s="116"/>
      <c r="B73" s="328">
        <f t="shared" si="6"/>
        <v>2956.3665350493825</v>
      </c>
      <c r="C73" s="328">
        <f t="shared" si="7"/>
        <v>2945.5601060337108</v>
      </c>
      <c r="D73" s="328">
        <f t="shared" si="8"/>
        <v>5.5341932991170628</v>
      </c>
      <c r="E73" s="328">
        <f t="shared" si="3"/>
        <v>53.186532837557266</v>
      </c>
      <c r="F73" s="328">
        <f t="shared" si="9"/>
        <v>52.483229845569085</v>
      </c>
      <c r="G73" s="328">
        <f t="shared" si="10"/>
        <v>2621.7395905046874</v>
      </c>
      <c r="H73" s="313">
        <f t="shared" si="11"/>
        <v>0.08</v>
      </c>
      <c r="I73" s="328">
        <f t="shared" si="12"/>
        <v>8.6451432125373682</v>
      </c>
      <c r="J73" s="328">
        <f t="shared" si="0"/>
        <v>850</v>
      </c>
      <c r="K73" s="335">
        <f t="shared" si="13"/>
        <v>1</v>
      </c>
      <c r="L73" s="323">
        <f t="shared" si="14"/>
        <v>5.6141932991170629</v>
      </c>
      <c r="M73" s="323">
        <f t="shared" si="15"/>
        <v>5.5741932991170628</v>
      </c>
      <c r="N73" s="328">
        <f t="shared" si="16"/>
        <v>0.3154250749003964</v>
      </c>
      <c r="O73" s="328">
        <f t="shared" si="1"/>
        <v>16.939729882379797</v>
      </c>
      <c r="P73" s="332">
        <f t="shared" si="4"/>
        <v>92.795091184972051</v>
      </c>
      <c r="Q73" s="328">
        <f t="shared" si="17"/>
        <v>1750.4489107291192</v>
      </c>
      <c r="R73" s="277">
        <f>IF(H73&gt;0, rate1(1,$L$52,$L$51,$L$54,L73,$L$53,$L$50,P73),"")</f>
        <v>1928.4887328088357</v>
      </c>
      <c r="S73" s="323">
        <f t="shared" si="18"/>
        <v>5.3582855385893698E-2</v>
      </c>
      <c r="T73" s="323">
        <f t="shared" si="19"/>
        <v>0.33328334835798895</v>
      </c>
      <c r="U73" s="328">
        <f t="shared" si="2"/>
        <v>5.5341932991170628</v>
      </c>
      <c r="V73" s="336">
        <f t="shared" si="20"/>
        <v>5.5341932991170628</v>
      </c>
      <c r="W73" s="328">
        <f t="shared" si="21"/>
        <v>1.8427635218536409E-3</v>
      </c>
      <c r="X73" s="328">
        <f t="shared" si="22"/>
        <v>1661.2161604335529</v>
      </c>
      <c r="Y73" s="328">
        <f t="shared" si="5"/>
        <v>91.468088106920732</v>
      </c>
      <c r="Z73" s="108">
        <f>IF(H73&gt;0, rate1(1,$L$52,$L$51,$L$54,U73,$L$53,$L$50,Y73),"")</f>
        <v>1922.1139374937923</v>
      </c>
      <c r="AA73" s="336">
        <f t="shared" si="23"/>
        <v>5.10200099046422E-2</v>
      </c>
      <c r="AB73" s="336">
        <f t="shared" si="24"/>
        <v>1.9418360145491283E-3</v>
      </c>
      <c r="AC73" s="328">
        <f t="shared" si="25"/>
        <v>0.33328334835798895</v>
      </c>
      <c r="AD73" s="328">
        <f t="shared" si="26"/>
        <v>0.24003599457981251</v>
      </c>
      <c r="AE73" s="328">
        <f t="shared" si="27"/>
        <v>-1.4771590937541478E-2</v>
      </c>
      <c r="AF73" s="328">
        <f t="shared" si="28"/>
        <v>2956.348676775925</v>
      </c>
      <c r="AG73" s="328">
        <f t="shared" si="29"/>
        <v>2945.226822685353</v>
      </c>
      <c r="AH73" s="328">
        <f t="shared" si="30"/>
        <v>5.6143801867797771</v>
      </c>
      <c r="AI73" s="328">
        <f t="shared" si="31"/>
        <v>172.82099847820379</v>
      </c>
      <c r="AJ73" s="328">
        <f t="shared" si="32"/>
        <v>1.1072080221717184</v>
      </c>
      <c r="AK73" s="337">
        <f t="shared" si="33"/>
        <v>4.2052719658742994</v>
      </c>
      <c r="AL73" s="42">
        <f t="shared" si="34"/>
        <v>3.2411586991389854</v>
      </c>
      <c r="BA73" s="8"/>
    </row>
    <row r="74" spans="1:53" ht="15" x14ac:dyDescent="0.15">
      <c r="A74" s="116"/>
      <c r="B74" s="328">
        <f t="shared" si="6"/>
        <v>2956.348676775925</v>
      </c>
      <c r="C74" s="328">
        <f t="shared" si="7"/>
        <v>2945.226822685353</v>
      </c>
      <c r="D74" s="328">
        <f t="shared" si="8"/>
        <v>5.6143801867797771</v>
      </c>
      <c r="E74" s="328">
        <f t="shared" si="3"/>
        <v>54.627267938902591</v>
      </c>
      <c r="F74" s="328">
        <f t="shared" si="9"/>
        <v>53.906900388229928</v>
      </c>
      <c r="G74" s="328">
        <f t="shared" si="10"/>
        <v>2809.9107452307794</v>
      </c>
      <c r="H74" s="313">
        <f t="shared" si="11"/>
        <v>0.08</v>
      </c>
      <c r="I74" s="328">
        <f t="shared" si="12"/>
        <v>8.8974832724576114</v>
      </c>
      <c r="J74" s="328">
        <f t="shared" si="0"/>
        <v>850</v>
      </c>
      <c r="K74" s="335">
        <f t="shared" si="13"/>
        <v>1</v>
      </c>
      <c r="L74" s="323">
        <f t="shared" si="14"/>
        <v>5.6943801867797772</v>
      </c>
      <c r="M74" s="323">
        <f t="shared" si="15"/>
        <v>5.6543801867797772</v>
      </c>
      <c r="N74" s="328">
        <f t="shared" si="16"/>
        <v>0.32000610691172682</v>
      </c>
      <c r="O74" s="328">
        <f t="shared" si="1"/>
        <v>16.935502574541509</v>
      </c>
      <c r="P74" s="332">
        <f t="shared" si="4"/>
        <v>94.57364640272516</v>
      </c>
      <c r="Q74" s="328">
        <f t="shared" si="17"/>
        <v>1937.822186302938</v>
      </c>
      <c r="R74" s="277">
        <f>IF(H74&gt;0, rate1(1,$L$52,$L$51,$L$54,L74,$L$53,$L$50,P74),"")</f>
        <v>1936.8153813216049</v>
      </c>
      <c r="S74" s="323">
        <f t="shared" si="18"/>
        <v>5.9078248227820561E-2</v>
      </c>
      <c r="T74" s="323">
        <f t="shared" si="19"/>
        <v>0.34009853243270355</v>
      </c>
      <c r="U74" s="328">
        <f t="shared" si="2"/>
        <v>5.6143801867797771</v>
      </c>
      <c r="V74" s="336">
        <f t="shared" si="20"/>
        <v>5.6143801867797771</v>
      </c>
      <c r="W74" s="328">
        <f t="shared" si="21"/>
        <v>1.8965513014208568E-3</v>
      </c>
      <c r="X74" s="328">
        <f t="shared" si="22"/>
        <v>1843.0870200566587</v>
      </c>
      <c r="Y74" s="328">
        <f t="shared" si="5"/>
        <v>93.240320681368075</v>
      </c>
      <c r="Z74" s="108">
        <f>IF(H74&gt;0, rate1(1,$L$52,$L$51,$L$54,U74,$L$53,$L$50,Y74),"")</f>
        <v>1930.596178542293</v>
      </c>
      <c r="AA74" s="336">
        <f t="shared" si="23"/>
        <v>5.6371073997627683E-2</v>
      </c>
      <c r="AB74" s="336">
        <f t="shared" si="24"/>
        <v>2.0098486271033287E-3</v>
      </c>
      <c r="AC74" s="328">
        <f t="shared" si="25"/>
        <v>0.34009853243270355</v>
      </c>
      <c r="AD74" s="328">
        <f t="shared" si="26"/>
        <v>0.23522594886771489</v>
      </c>
      <c r="AE74" s="328">
        <f t="shared" si="27"/>
        <v>-1.4286234451243643E-2</v>
      </c>
      <c r="AF74" s="328">
        <f t="shared" si="28"/>
        <v>2956.3285843504041</v>
      </c>
      <c r="AG74" s="328">
        <f t="shared" si="29"/>
        <v>2944.8867241529201</v>
      </c>
      <c r="AH74" s="328">
        <f t="shared" si="30"/>
        <v>5.6945779238900833</v>
      </c>
      <c r="AI74" s="328">
        <f t="shared" si="31"/>
        <v>175.5967738136373</v>
      </c>
      <c r="AJ74" s="328">
        <f t="shared" si="32"/>
        <v>1.1559849037866177</v>
      </c>
      <c r="AK74" s="337">
        <f t="shared" si="33"/>
        <v>4.658363619655157</v>
      </c>
      <c r="AL74" s="42">
        <f t="shared" si="34"/>
        <v>3.3880565478454585</v>
      </c>
      <c r="BA74" s="8"/>
    </row>
    <row r="75" spans="1:53" ht="15" x14ac:dyDescent="0.15">
      <c r="A75" s="116"/>
      <c r="B75" s="328">
        <f t="shared" si="6"/>
        <v>2956.3285843504041</v>
      </c>
      <c r="C75" s="328">
        <f t="shared" si="7"/>
        <v>2944.8867241529201</v>
      </c>
      <c r="D75" s="328">
        <f t="shared" si="8"/>
        <v>5.6945779238900833</v>
      </c>
      <c r="E75" s="328">
        <f t="shared" si="3"/>
        <v>56.102833664293591</v>
      </c>
      <c r="F75" s="328">
        <f t="shared" si="9"/>
        <v>55.365050801598088</v>
      </c>
      <c r="G75" s="328">
        <f t="shared" si="10"/>
        <v>3009.5878268930214</v>
      </c>
      <c r="H75" s="313">
        <f t="shared" si="11"/>
        <v>0.08</v>
      </c>
      <c r="I75" s="328">
        <f t="shared" si="12"/>
        <v>9.1534881579871588</v>
      </c>
      <c r="J75" s="328">
        <f t="shared" si="0"/>
        <v>850</v>
      </c>
      <c r="K75" s="335">
        <f t="shared" si="13"/>
        <v>1</v>
      </c>
      <c r="L75" s="323">
        <f t="shared" si="14"/>
        <v>5.7745779238900834</v>
      </c>
      <c r="M75" s="323">
        <f t="shared" si="15"/>
        <v>5.7345779238900834</v>
      </c>
      <c r="N75" s="328">
        <f t="shared" si="16"/>
        <v>0.32458853264765253</v>
      </c>
      <c r="O75" s="328">
        <f t="shared" si="1"/>
        <v>16.930726081667416</v>
      </c>
      <c r="P75" s="332">
        <f t="shared" si="4"/>
        <v>96.360859311205317</v>
      </c>
      <c r="Q75" s="328">
        <f t="shared" si="17"/>
        <v>2136.6872220378359</v>
      </c>
      <c r="R75" s="277">
        <f>IF(H75&gt;0, rate1(1,$L$52,$L$51,$L$54,L75,$L$53,$L$50,P75),"")</f>
        <v>1944.9416838998113</v>
      </c>
      <c r="S75" s="323">
        <f t="shared" si="18"/>
        <v>6.4887162831731807E-2</v>
      </c>
      <c r="T75" s="323">
        <f t="shared" si="19"/>
        <v>0.34711162091473319</v>
      </c>
      <c r="U75" s="328">
        <f t="shared" si="2"/>
        <v>5.6945779238900833</v>
      </c>
      <c r="V75" s="336">
        <f t="shared" si="20"/>
        <v>5.6945779238900833</v>
      </c>
      <c r="W75" s="328">
        <f t="shared" si="21"/>
        <v>1.9511202603084143E-3</v>
      </c>
      <c r="X75" s="328">
        <f t="shared" si="22"/>
        <v>2036.1632625287366</v>
      </c>
      <c r="Y75" s="328">
        <f t="shared" si="5"/>
        <v>95.021269322096089</v>
      </c>
      <c r="Z75" s="108">
        <f>IF(H75&gt;0, rate1(1,$L$52,$L$51,$L$54,U75,$L$53,$L$50,Y75),"")</f>
        <v>1938.8729370794942</v>
      </c>
      <c r="AA75" s="336">
        <f t="shared" si="23"/>
        <v>6.2027983863143323E-2</v>
      </c>
      <c r="AB75" s="336">
        <f t="shared" si="24"/>
        <v>2.0801476235339333E-3</v>
      </c>
      <c r="AC75" s="328">
        <f t="shared" si="25"/>
        <v>0.34711162091473319</v>
      </c>
      <c r="AD75" s="328">
        <f t="shared" si="26"/>
        <v>0.23047341310319233</v>
      </c>
      <c r="AE75" s="328">
        <f t="shared" si="27"/>
        <v>-1.3831389834311113E-2</v>
      </c>
      <c r="AF75" s="328">
        <f t="shared" si="28"/>
        <v>2956.3060612621371</v>
      </c>
      <c r="AG75" s="328">
        <f t="shared" si="29"/>
        <v>2944.5396125320053</v>
      </c>
      <c r="AH75" s="328">
        <f t="shared" si="30"/>
        <v>5.7747864004395408</v>
      </c>
      <c r="AI75" s="328">
        <f t="shared" si="31"/>
        <v>178.46890926762293</v>
      </c>
      <c r="AJ75" s="328">
        <f t="shared" si="32"/>
        <v>1.2055596008054019</v>
      </c>
      <c r="AK75" s="337">
        <f t="shared" si="33"/>
        <v>5.1517748812219555</v>
      </c>
      <c r="AL75" s="42">
        <f t="shared" si="34"/>
        <v>3.5373138055870501</v>
      </c>
      <c r="BA75" s="8"/>
    </row>
    <row r="76" spans="1:53" ht="15" x14ac:dyDescent="0.15">
      <c r="A76" s="116"/>
      <c r="B76" s="328">
        <f t="shared" si="6"/>
        <v>2956.3060612621371</v>
      </c>
      <c r="C76" s="328">
        <f t="shared" si="7"/>
        <v>2944.5396125320053</v>
      </c>
      <c r="D76" s="328">
        <f t="shared" si="8"/>
        <v>5.7747864004395408</v>
      </c>
      <c r="E76" s="328">
        <f t="shared" si="3"/>
        <v>57.613970884269165</v>
      </c>
      <c r="F76" s="328">
        <f t="shared" si="9"/>
        <v>56.858402274281374</v>
      </c>
      <c r="G76" s="328">
        <f t="shared" si="10"/>
        <v>3221.3663669285038</v>
      </c>
      <c r="H76" s="313">
        <f t="shared" si="11"/>
        <v>0.08</v>
      </c>
      <c r="I76" s="328">
        <f t="shared" si="12"/>
        <v>9.4131589841053938</v>
      </c>
      <c r="J76" s="328">
        <f t="shared" si="0"/>
        <v>850</v>
      </c>
      <c r="K76" s="335">
        <f t="shared" si="13"/>
        <v>1</v>
      </c>
      <c r="L76" s="323">
        <f t="shared" si="14"/>
        <v>5.8547864004395409</v>
      </c>
      <c r="M76" s="323">
        <f t="shared" si="15"/>
        <v>5.8147864004395409</v>
      </c>
      <c r="N76" s="328">
        <f t="shared" si="16"/>
        <v>0.32917234613487523</v>
      </c>
      <c r="O76" s="328">
        <f t="shared" si="1"/>
        <v>16.92535202758808</v>
      </c>
      <c r="P76" s="332">
        <f t="shared" si="4"/>
        <v>98.15665251053845</v>
      </c>
      <c r="Q76" s="328">
        <f t="shared" si="17"/>
        <v>2347.6408104235547</v>
      </c>
      <c r="R76" s="277">
        <f>IF(H76&gt;0, rate1(1,$L$52,$L$51,$L$54,L76,$L$53,$L$50,P76),"")</f>
        <v>1952.874172386264</v>
      </c>
      <c r="S76" s="323">
        <f t="shared" si="18"/>
        <v>7.1026379665375686E-2</v>
      </c>
      <c r="T76" s="323">
        <f t="shared" si="19"/>
        <v>0.35433982077586285</v>
      </c>
      <c r="U76" s="328">
        <f t="shared" si="2"/>
        <v>5.7747864004395408</v>
      </c>
      <c r="V76" s="336">
        <f t="shared" si="20"/>
        <v>5.7747864004395408</v>
      </c>
      <c r="W76" s="328">
        <f t="shared" si="21"/>
        <v>2.006470636150226E-3</v>
      </c>
      <c r="X76" s="328">
        <f t="shared" si="22"/>
        <v>2241.0284193862917</v>
      </c>
      <c r="Y76" s="328">
        <f t="shared" si="5"/>
        <v>96.810855292812477</v>
      </c>
      <c r="Z76" s="108">
        <f>IF(H76&gt;0, rate1(1,$L$52,$L$51,$L$54,U76,$L$53,$L$50,Y76),"")</f>
        <v>1946.9509534138401</v>
      </c>
      <c r="AA76" s="336">
        <f t="shared" si="23"/>
        <v>6.8007160575583675E-2</v>
      </c>
      <c r="AB76" s="336">
        <f t="shared" si="24"/>
        <v>2.1528820300694474E-3</v>
      </c>
      <c r="AC76" s="328">
        <f t="shared" si="25"/>
        <v>0.35433982077586285</v>
      </c>
      <c r="AD76" s="328">
        <f t="shared" si="26"/>
        <v>0.22577197173276184</v>
      </c>
      <c r="AE76" s="328">
        <f t="shared" si="27"/>
        <v>-1.3404894739682512E-2</v>
      </c>
      <c r="AF76" s="328">
        <f t="shared" si="28"/>
        <v>2956.2808937874961</v>
      </c>
      <c r="AG76" s="328">
        <f t="shared" si="29"/>
        <v>2944.1852727112296</v>
      </c>
      <c r="AH76" s="328">
        <f t="shared" si="30"/>
        <v>5.8550055109426191</v>
      </c>
      <c r="AI76" s="328">
        <f t="shared" si="31"/>
        <v>181.4452901196837</v>
      </c>
      <c r="AJ76" s="328">
        <f t="shared" si="32"/>
        <v>1.2559610702830919</v>
      </c>
      <c r="AK76" s="337">
        <f t="shared" si="33"/>
        <v>5.6888927380326688</v>
      </c>
      <c r="AL76" s="42">
        <f t="shared" si="34"/>
        <v>3.6890123784645295</v>
      </c>
      <c r="BA76" s="8"/>
    </row>
    <row r="77" spans="1:53" ht="15" x14ac:dyDescent="0.15">
      <c r="A77" s="116"/>
      <c r="B77" s="328">
        <f t="shared" si="6"/>
        <v>2956.2808937874961</v>
      </c>
      <c r="C77" s="328">
        <f t="shared" si="7"/>
        <v>2944.1852727112296</v>
      </c>
      <c r="D77" s="328">
        <f t="shared" si="8"/>
        <v>5.8550055109426191</v>
      </c>
      <c r="E77" s="328">
        <f t="shared" si="3"/>
        <v>59.161464101383139</v>
      </c>
      <c r="F77" s="328">
        <f t="shared" si="9"/>
        <v>58.387717492826155</v>
      </c>
      <c r="G77" s="328">
        <f t="shared" si="10"/>
        <v>3445.8695542938785</v>
      </c>
      <c r="H77" s="313">
        <f t="shared" si="11"/>
        <v>0.08</v>
      </c>
      <c r="I77" s="328">
        <f t="shared" si="12"/>
        <v>9.67649686101322</v>
      </c>
      <c r="J77" s="328">
        <f t="shared" si="0"/>
        <v>850</v>
      </c>
      <c r="K77" s="335">
        <f t="shared" si="13"/>
        <v>1</v>
      </c>
      <c r="L77" s="323">
        <f t="shared" si="14"/>
        <v>5.9350055109426192</v>
      </c>
      <c r="M77" s="323">
        <f t="shared" si="15"/>
        <v>5.8950055109426192</v>
      </c>
      <c r="N77" s="328">
        <f t="shared" si="16"/>
        <v>0.33375754165449223</v>
      </c>
      <c r="O77" s="328">
        <f t="shared" si="1"/>
        <v>16.919327852246266</v>
      </c>
      <c r="P77" s="332">
        <f t="shared" si="4"/>
        <v>99.960950394317877</v>
      </c>
      <c r="Q77" s="328">
        <f t="shared" si="17"/>
        <v>2571.3076666556753</v>
      </c>
      <c r="R77" s="277">
        <f>IF(H77&gt;0, rate1(1,$L$52,$L$51,$L$54,L77,$L$53,$L$50,P77),"")</f>
        <v>1960.6191167780212</v>
      </c>
      <c r="S77" s="323">
        <f t="shared" si="18"/>
        <v>7.7513564013874325E-2</v>
      </c>
      <c r="T77" s="323">
        <f t="shared" si="19"/>
        <v>0.36180211289254338</v>
      </c>
      <c r="U77" s="328">
        <f t="shared" si="2"/>
        <v>5.8550055109426191</v>
      </c>
      <c r="V77" s="336">
        <f t="shared" si="20"/>
        <v>5.8550055109426191</v>
      </c>
      <c r="W77" s="328">
        <f t="shared" si="21"/>
        <v>2.0626026656138663E-3</v>
      </c>
      <c r="X77" s="328">
        <f t="shared" si="22"/>
        <v>2458.2932108102318</v>
      </c>
      <c r="Y77" s="328">
        <f t="shared" si="5"/>
        <v>98.609001698874195</v>
      </c>
      <c r="Z77" s="108">
        <f>IF(H77&gt;0, rate1(1,$L$52,$L$51,$L$54,U77,$L$53,$L$50,Y77),"")</f>
        <v>1954.8366962402672</v>
      </c>
      <c r="AA77" s="336">
        <f t="shared" si="23"/>
        <v>7.4325885627657004E-2</v>
      </c>
      <c r="AB77" s="336">
        <f t="shared" si="24"/>
        <v>2.2282168568712999E-3</v>
      </c>
      <c r="AC77" s="328">
        <f t="shared" si="25"/>
        <v>0.36180211289254338</v>
      </c>
      <c r="AD77" s="328">
        <f t="shared" si="26"/>
        <v>0.22111534772534705</v>
      </c>
      <c r="AE77" s="328">
        <f t="shared" si="27"/>
        <v>-1.3004751679772284E-2</v>
      </c>
      <c r="AF77" s="328">
        <f t="shared" si="28"/>
        <v>2956.2528492162583</v>
      </c>
      <c r="AG77" s="328">
        <f t="shared" si="29"/>
        <v>2943.8234705983368</v>
      </c>
      <c r="AH77" s="328">
        <f t="shared" si="30"/>
        <v>5.9352351541938875</v>
      </c>
      <c r="AI77" s="328">
        <f t="shared" si="31"/>
        <v>184.53462469911545</v>
      </c>
      <c r="AJ77" s="328">
        <f t="shared" si="32"/>
        <v>1.3072206882550683</v>
      </c>
      <c r="AK77" s="337">
        <f t="shared" si="33"/>
        <v>6.2733944930618026</v>
      </c>
      <c r="AL77" s="42">
        <f>IF(H77&gt;0, AL76+AI76*J76/1000000,"")</f>
        <v>3.8432408750662606</v>
      </c>
      <c r="BA77" s="8"/>
    </row>
    <row r="78" spans="1:53" ht="15" x14ac:dyDescent="0.15">
      <c r="A78" s="116"/>
      <c r="B78" s="328">
        <f t="shared" si="6"/>
        <v>2956.2528492162583</v>
      </c>
      <c r="C78" s="328">
        <f t="shared" si="7"/>
        <v>2943.8234705983368</v>
      </c>
      <c r="D78" s="328">
        <f t="shared" si="8"/>
        <v>5.9352351541938875</v>
      </c>
      <c r="E78" s="328">
        <f t="shared" si="3"/>
        <v>60.746146261309619</v>
      </c>
      <c r="F78" s="328">
        <f t="shared" si="9"/>
        <v>59.953805181346382</v>
      </c>
      <c r="G78" s="328">
        <f t="shared" si="10"/>
        <v>3683.749799458813</v>
      </c>
      <c r="H78" s="313">
        <f t="shared" si="11"/>
        <v>0.08</v>
      </c>
      <c r="I78" s="328">
        <f t="shared" si="12"/>
        <v>9.9435028943371435</v>
      </c>
      <c r="J78" s="328">
        <f t="shared" si="0"/>
        <v>850</v>
      </c>
      <c r="K78" s="335">
        <f t="shared" si="13"/>
        <v>1</v>
      </c>
      <c r="L78" s="323">
        <f t="shared" si="14"/>
        <v>6.0152351541938875</v>
      </c>
      <c r="M78" s="323">
        <f t="shared" si="15"/>
        <v>5.9752351541938875</v>
      </c>
      <c r="N78" s="328">
        <f t="shared" si="16"/>
        <v>0.33834411372823325</v>
      </c>
      <c r="O78" s="328">
        <f t="shared" si="1"/>
        <v>16.912596391695629</v>
      </c>
      <c r="P78" s="332">
        <f t="shared" si="4"/>
        <v>101.77367908453429</v>
      </c>
      <c r="Q78" s="328">
        <f t="shared" si="17"/>
        <v>2808.3420347464785</v>
      </c>
      <c r="R78" s="277">
        <f>IF(H78&gt;0, rate1(1,$L$52,$L$51,$L$54,L78,$L$53,$L$50,P78),"")</f>
        <v>1968.1825373358236</v>
      </c>
      <c r="S78" s="323">
        <f t="shared" si="18"/>
        <v>8.4367337058245187E-2</v>
      </c>
      <c r="T78" s="323">
        <f t="shared" si="19"/>
        <v>0.36951948900686604</v>
      </c>
      <c r="U78" s="328">
        <f t="shared" si="2"/>
        <v>5.9352351541938875</v>
      </c>
      <c r="V78" s="336">
        <f t="shared" si="20"/>
        <v>5.9352351541938875</v>
      </c>
      <c r="W78" s="328">
        <f t="shared" si="21"/>
        <v>2.1195165843508335E-3</v>
      </c>
      <c r="X78" s="328">
        <f t="shared" si="22"/>
        <v>2688.5970786100265</v>
      </c>
      <c r="Y78" s="328">
        <f t="shared" si="5"/>
        <v>100.41563341986381</v>
      </c>
      <c r="Z78" s="108">
        <f>IF(H78&gt;0, rate1(1,$L$52,$L$51,$L$54,U78,$L$53,$L$50,Y78),"")</f>
        <v>1962.5363752502521</v>
      </c>
      <c r="AA78" s="336">
        <f t="shared" si="23"/>
        <v>8.1002369380661549E-2</v>
      </c>
      <c r="AB78" s="336">
        <f t="shared" si="24"/>
        <v>2.3063352001489179E-3</v>
      </c>
      <c r="AC78" s="328">
        <f t="shared" si="25"/>
        <v>0.36951948900686604</v>
      </c>
      <c r="AD78" s="328">
        <f t="shared" si="26"/>
        <v>0.21649737667426122</v>
      </c>
      <c r="AE78" s="328">
        <f t="shared" si="27"/>
        <v>-1.2629111567583678E-2</v>
      </c>
      <c r="AF78" s="328">
        <f t="shared" si="28"/>
        <v>2956.2216738409797</v>
      </c>
      <c r="AG78" s="328">
        <f t="shared" si="29"/>
        <v>2943.4539511093299</v>
      </c>
      <c r="AH78" s="328">
        <f t="shared" si="30"/>
        <v>6.015475233040557</v>
      </c>
      <c r="AI78" s="328">
        <f t="shared" si="31"/>
        <v>187.7465539893754</v>
      </c>
      <c r="AJ78" s="328">
        <f t="shared" si="32"/>
        <v>1.3593725088076727</v>
      </c>
      <c r="AK78" s="337">
        <f t="shared" si="33"/>
        <v>6.9092767380255316</v>
      </c>
      <c r="AL78" s="42">
        <f t="shared" si="34"/>
        <v>4.0000953060605084</v>
      </c>
      <c r="BA78" s="8"/>
    </row>
    <row r="79" spans="1:53" ht="15" x14ac:dyDescent="0.15">
      <c r="A79" s="116"/>
      <c r="B79" s="328">
        <f t="shared" si="6"/>
        <v>2956.2216738409797</v>
      </c>
      <c r="C79" s="328">
        <f t="shared" si="7"/>
        <v>2943.4539511093299</v>
      </c>
      <c r="D79" s="328">
        <f t="shared" si="8"/>
        <v>6.015475233040557</v>
      </c>
      <c r="E79" s="328">
        <f t="shared" si="3"/>
        <v>62.368904194739507</v>
      </c>
      <c r="F79" s="328">
        <f t="shared" si="9"/>
        <v>61.557525228024559</v>
      </c>
      <c r="G79" s="328">
        <f t="shared" si="10"/>
        <v>3935.6904580246478</v>
      </c>
      <c r="H79" s="313">
        <f t="shared" si="11"/>
        <v>0.08</v>
      </c>
      <c r="I79" s="328">
        <f t="shared" si="12"/>
        <v>10.214178185319907</v>
      </c>
      <c r="J79" s="328">
        <f t="shared" si="0"/>
        <v>850</v>
      </c>
      <c r="K79" s="335">
        <f t="shared" si="13"/>
        <v>1</v>
      </c>
      <c r="L79" s="323">
        <f t="shared" si="14"/>
        <v>6.0954752330405571</v>
      </c>
      <c r="M79" s="323">
        <f t="shared" si="15"/>
        <v>6.055475233040557</v>
      </c>
      <c r="N79" s="328">
        <f t="shared" si="16"/>
        <v>0.3429320571057346</v>
      </c>
      <c r="O79" s="328">
        <f t="shared" si="1"/>
        <v>16.905095403708547</v>
      </c>
      <c r="P79" s="332">
        <f t="shared" si="4"/>
        <v>103.5947663696864</v>
      </c>
      <c r="Q79" s="328">
        <f t="shared" si="17"/>
        <v>3059.4294605481327</v>
      </c>
      <c r="R79" s="277">
        <f>IF(H79&gt;0, rate1(1,$L$52,$L$51,$L$54,L79,$L$53,$L$50,P79),"")</f>
        <v>1975.5702160822693</v>
      </c>
      <c r="S79" s="323">
        <f t="shared" si="18"/>
        <v>9.1607355933887663E-2</v>
      </c>
      <c r="T79" s="323">
        <f t="shared" si="19"/>
        <v>0.37751522906517088</v>
      </c>
      <c r="U79" s="328">
        <f t="shared" si="2"/>
        <v>6.015475233040557</v>
      </c>
      <c r="V79" s="336">
        <f t="shared" si="20"/>
        <v>6.015475233040557</v>
      </c>
      <c r="W79" s="328">
        <f t="shared" si="21"/>
        <v>2.1772126271208947E-3</v>
      </c>
      <c r="X79" s="328">
        <f t="shared" si="22"/>
        <v>2932.609875022833</v>
      </c>
      <c r="Y79" s="328">
        <f t="shared" si="5"/>
        <v>102.2306770454903</v>
      </c>
      <c r="Z79" s="108">
        <f>IF(H79&gt;0, rate1(1,$L$52,$L$51,$L$54,U79,$L$53,$L$50,Y79),"")</f>
        <v>1970.0559531043475</v>
      </c>
      <c r="AA79" s="336">
        <f t="shared" si="23"/>
        <v>8.8055828074474915E-2</v>
      </c>
      <c r="AB79" s="336">
        <f t="shared" si="24"/>
        <v>2.3874406944493299E-3</v>
      </c>
      <c r="AC79" s="328">
        <f t="shared" si="25"/>
        <v>0.37751522906517088</v>
      </c>
      <c r="AD79" s="328">
        <f t="shared" si="26"/>
        <v>0.21191198087055055</v>
      </c>
      <c r="AE79" s="328">
        <f t="shared" si="27"/>
        <v>-1.2276258901446402E-2</v>
      </c>
      <c r="AF79" s="328">
        <f t="shared" si="28"/>
        <v>2956.1870906690201</v>
      </c>
      <c r="AG79" s="328">
        <f t="shared" si="29"/>
        <v>2943.0764358802649</v>
      </c>
      <c r="AH79" s="328">
        <f t="shared" si="30"/>
        <v>6.0957256541708302</v>
      </c>
      <c r="AI79" s="328">
        <f t="shared" si="31"/>
        <v>191.09177997925934</v>
      </c>
      <c r="AJ79" s="328">
        <f t="shared" si="32"/>
        <v>1.4124535588019114</v>
      </c>
      <c r="AK79" s="337">
        <f t="shared" si="33"/>
        <v>7.6008880686329761</v>
      </c>
      <c r="AL79" s="42">
        <f t="shared" si="34"/>
        <v>4.1596798769514773</v>
      </c>
      <c r="BA79" s="8"/>
    </row>
    <row r="80" spans="1:53" ht="15" x14ac:dyDescent="0.15">
      <c r="A80" s="116"/>
      <c r="B80" s="328">
        <f t="shared" si="6"/>
        <v>2956.1870906690201</v>
      </c>
      <c r="C80" s="328">
        <f t="shared" si="7"/>
        <v>2943.0764358802649</v>
      </c>
      <c r="D80" s="328">
        <f t="shared" si="8"/>
        <v>6.0957256541708302</v>
      </c>
      <c r="E80" s="328">
        <f t="shared" si="3"/>
        <v>64.030684795563189</v>
      </c>
      <c r="F80" s="328">
        <f t="shared" si="9"/>
        <v>63.199794495151352</v>
      </c>
      <c r="G80" s="328">
        <f t="shared" si="10"/>
        <v>4202.4077385971868</v>
      </c>
      <c r="H80" s="313">
        <f t="shared" si="11"/>
        <v>0.08</v>
      </c>
      <c r="I80" s="328">
        <f t="shared" si="12"/>
        <v>10.488523831004205</v>
      </c>
      <c r="J80" s="328">
        <f t="shared" si="0"/>
        <v>850</v>
      </c>
      <c r="K80" s="335">
        <f t="shared" si="13"/>
        <v>1</v>
      </c>
      <c r="L80" s="323">
        <f t="shared" si="14"/>
        <v>6.1757256541708303</v>
      </c>
      <c r="M80" s="323">
        <f t="shared" si="15"/>
        <v>6.1357256541708303</v>
      </c>
      <c r="N80" s="328">
        <f t="shared" si="16"/>
        <v>0.34752136675257006</v>
      </c>
      <c r="O80" s="328">
        <f t="shared" si="1"/>
        <v>16.896757030000721</v>
      </c>
      <c r="P80" s="332">
        <f t="shared" si="4"/>
        <v>105.42414164591399</v>
      </c>
      <c r="Q80" s="328">
        <f t="shared" si="17"/>
        <v>3325.2887578091586</v>
      </c>
      <c r="R80" s="277">
        <f>IF(H80&gt;0, rate1(1,$L$52,$L$51,$L$54,L80,$L$53,$L$50,P80),"")</f>
        <v>1982.7877077202604</v>
      </c>
      <c r="S80" s="323">
        <f t="shared" si="18"/>
        <v>9.9254404288318707E-2</v>
      </c>
      <c r="T80" s="323">
        <f t="shared" si="19"/>
        <v>0.38581522730398982</v>
      </c>
      <c r="U80" s="328">
        <f t="shared" si="2"/>
        <v>6.0957256541708302</v>
      </c>
      <c r="V80" s="336">
        <f t="shared" si="20"/>
        <v>6.0957256541708302</v>
      </c>
      <c r="W80" s="328">
        <f t="shared" si="21"/>
        <v>2.2356910277423481E-3</v>
      </c>
      <c r="X80" s="328">
        <f t="shared" si="22"/>
        <v>3191.033731350336</v>
      </c>
      <c r="Y80" s="328">
        <f t="shared" si="5"/>
        <v>104.05406081464659</v>
      </c>
      <c r="Z80" s="108">
        <f>IF(H80&gt;0, rate1(1,$L$52,$L$51,$L$54,U80,$L$53,$L$50,Y80),"")</f>
        <v>1977.4011567999751</v>
      </c>
      <c r="AA80" s="336">
        <f t="shared" si="23"/>
        <v>9.5506570838254465E-2</v>
      </c>
      <c r="AB80" s="336">
        <f t="shared" si="24"/>
        <v>2.4717603861581527E-3</v>
      </c>
      <c r="AC80" s="328">
        <f t="shared" si="25"/>
        <v>0.38581522730398982</v>
      </c>
      <c r="AD80" s="328">
        <f t="shared" si="26"/>
        <v>0.20735314300326141</v>
      </c>
      <c r="AE80" s="328">
        <f t="shared" si="27"/>
        <v>-1.1944598382654867E-2</v>
      </c>
      <c r="AF80" s="328">
        <f t="shared" si="28"/>
        <v>2956.1487968084689</v>
      </c>
      <c r="AG80" s="328">
        <f t="shared" si="29"/>
        <v>2942.6906206529607</v>
      </c>
      <c r="AH80" s="328">
        <f t="shared" si="30"/>
        <v>6.1759863279158376</v>
      </c>
      <c r="AI80" s="328">
        <f t="shared" si="31"/>
        <v>194.58221664465864</v>
      </c>
      <c r="AJ80" s="328">
        <f t="shared" si="32"/>
        <v>1.4665041745365388</v>
      </c>
      <c r="AK80" s="337">
        <f t="shared" si="33"/>
        <v>8.3529661637042931</v>
      </c>
      <c r="AL80" s="42">
        <f t="shared" si="34"/>
        <v>4.3221078899338474</v>
      </c>
      <c r="BA80" s="8"/>
    </row>
    <row r="81" spans="1:53" ht="15" x14ac:dyDescent="0.15">
      <c r="A81" s="116"/>
      <c r="B81" s="328">
        <f t="shared" si="6"/>
        <v>2956.1487968084689</v>
      </c>
      <c r="C81" s="328">
        <f t="shared" si="7"/>
        <v>2942.6906206529607</v>
      </c>
      <c r="D81" s="328">
        <f t="shared" si="8"/>
        <v>6.1759863279158376</v>
      </c>
      <c r="E81" s="328">
        <f t="shared" si="3"/>
        <v>65.732502062590214</v>
      </c>
      <c r="F81" s="328">
        <f t="shared" si="9"/>
        <v>64.881593429076702</v>
      </c>
      <c r="G81" s="328">
        <f t="shared" si="10"/>
        <v>4484.6528242738168</v>
      </c>
      <c r="H81" s="313">
        <f t="shared" si="11"/>
        <v>0.08</v>
      </c>
      <c r="I81" s="328">
        <f t="shared" si="12"/>
        <v>10.766540924406582</v>
      </c>
      <c r="J81" s="328">
        <f t="shared" si="0"/>
        <v>850</v>
      </c>
      <c r="K81" s="335">
        <f t="shared" si="13"/>
        <v>1</v>
      </c>
      <c r="L81" s="323">
        <f t="shared" si="14"/>
        <v>6.2559863279158376</v>
      </c>
      <c r="M81" s="323">
        <f t="shared" si="15"/>
        <v>6.2159863279158376</v>
      </c>
      <c r="N81" s="328">
        <f t="shared" si="16"/>
        <v>0.35211203783913803</v>
      </c>
      <c r="O81" s="328">
        <f t="shared" si="1"/>
        <v>16.887507184273918</v>
      </c>
      <c r="P81" s="332">
        <f t="shared" si="4"/>
        <v>107.26173586094671</v>
      </c>
      <c r="Q81" s="328">
        <f t="shared" si="17"/>
        <v>3606.6741984750588</v>
      </c>
      <c r="R81" s="277">
        <f>IF(H81&gt;0, rate1(1,$L$52,$L$51,$L$54,L81,$L$53,$L$50,P81),"")</f>
        <v>1989.8403500015809</v>
      </c>
      <c r="S81" s="323">
        <f t="shared" si="18"/>
        <v>0.10733049516213133</v>
      </c>
      <c r="T81" s="323">
        <f t="shared" si="19"/>
        <v>0.39444837751356865</v>
      </c>
      <c r="U81" s="328">
        <f t="shared" si="2"/>
        <v>6.1759863279158376</v>
      </c>
      <c r="V81" s="336">
        <f t="shared" si="20"/>
        <v>6.1759863279158376</v>
      </c>
      <c r="W81" s="328">
        <f t="shared" si="21"/>
        <v>2.2949520192092621E-3</v>
      </c>
      <c r="X81" s="328">
        <f t="shared" si="22"/>
        <v>3464.6051350688167</v>
      </c>
      <c r="Y81" s="328">
        <f t="shared" si="5"/>
        <v>105.88571455740612</v>
      </c>
      <c r="Z81" s="108">
        <f>IF(H81&gt;0, rate1(1,$L$52,$L$51,$L$54,U81,$L$53,$L$50,Y81),"")</f>
        <v>1984.5774884655161</v>
      </c>
      <c r="AA81" s="336">
        <f t="shared" si="23"/>
        <v>0.10337609842961228</v>
      </c>
      <c r="AB81" s="336">
        <f t="shared" si="24"/>
        <v>2.5595481173207395E-3</v>
      </c>
      <c r="AC81" s="328">
        <f t="shared" si="25"/>
        <v>0.39444837751356865</v>
      </c>
      <c r="AD81" s="328">
        <f t="shared" si="26"/>
        <v>0.20281487910860549</v>
      </c>
      <c r="AE81" s="328">
        <f t="shared" si="27"/>
        <v>-1.1632642780300021E-2</v>
      </c>
      <c r="AF81" s="328">
        <f t="shared" si="28"/>
        <v>2956.1064604687945</v>
      </c>
      <c r="AG81" s="328">
        <f t="shared" si="29"/>
        <v>2942.2961722754471</v>
      </c>
      <c r="AH81" s="328">
        <f t="shared" si="30"/>
        <v>6.2562571680628922</v>
      </c>
      <c r="AI81" s="328">
        <f t="shared" si="31"/>
        <v>198.23116840165358</v>
      </c>
      <c r="AJ81" s="328">
        <f t="shared" si="32"/>
        <v>1.5215683879814426</v>
      </c>
      <c r="AK81" s="337">
        <f t="shared" si="33"/>
        <v>9.1706799767252001</v>
      </c>
      <c r="AL81" s="42">
        <f t="shared" si="34"/>
        <v>4.4875027740818076</v>
      </c>
      <c r="BA81" s="8"/>
    </row>
    <row r="82" spans="1:53" ht="15" x14ac:dyDescent="0.15">
      <c r="A82" s="116"/>
      <c r="B82" s="328">
        <f t="shared" si="6"/>
        <v>2956.1064604687945</v>
      </c>
      <c r="C82" s="328">
        <f t="shared" si="7"/>
        <v>2942.2961722754471</v>
      </c>
      <c r="D82" s="328">
        <f t="shared" si="8"/>
        <v>6.2562571680628922</v>
      </c>
      <c r="E82" s="328">
        <f t="shared" si="3"/>
        <v>67.475445159198202</v>
      </c>
      <c r="F82" s="328">
        <f t="shared" si="9"/>
        <v>66.603973610894201</v>
      </c>
      <c r="G82" s="328">
        <f t="shared" si="10"/>
        <v>4738.3128658570731</v>
      </c>
      <c r="H82" s="313">
        <f t="shared" si="11"/>
        <v>0.06</v>
      </c>
      <c r="I82" s="328">
        <f t="shared" si="12"/>
        <v>11.048230554677867</v>
      </c>
      <c r="J82" s="328">
        <f t="shared" si="0"/>
        <v>850</v>
      </c>
      <c r="K82" s="335">
        <f t="shared" si="13"/>
        <v>1</v>
      </c>
      <c r="L82" s="323">
        <f t="shared" si="14"/>
        <v>6.3162571680628918</v>
      </c>
      <c r="M82" s="323">
        <f t="shared" si="15"/>
        <v>6.2862571680628925</v>
      </c>
      <c r="N82" s="328">
        <f t="shared" si="16"/>
        <v>0.2679050782808261</v>
      </c>
      <c r="O82" s="328">
        <f t="shared" si="1"/>
        <v>16.877264853038483</v>
      </c>
      <c r="P82" s="332">
        <f t="shared" si="4"/>
        <v>108.76117782714485</v>
      </c>
      <c r="Q82" s="328">
        <f t="shared" si="17"/>
        <v>3881.7605713413295</v>
      </c>
      <c r="R82" s="277">
        <f>IF(H82&gt;0, rate1(1,$L$52,$L$51,$L$54,L82,$L$53,$L$50,P82),"")</f>
        <v>1995.4542365161897</v>
      </c>
      <c r="S82" s="323">
        <f t="shared" si="18"/>
        <v>0.11526166967137348</v>
      </c>
      <c r="T82" s="323">
        <f t="shared" si="19"/>
        <v>0.30280713415153571</v>
      </c>
      <c r="U82" s="328">
        <f t="shared" si="2"/>
        <v>6.2562571680628922</v>
      </c>
      <c r="V82" s="336">
        <f t="shared" si="20"/>
        <v>6.2562571680628922</v>
      </c>
      <c r="W82" s="328">
        <f t="shared" si="21"/>
        <v>2.3549958336950283E-3</v>
      </c>
      <c r="X82" s="328">
        <f t="shared" si="22"/>
        <v>3754.0972497380153</v>
      </c>
      <c r="Y82" s="328">
        <f t="shared" si="5"/>
        <v>107.72556963975333</v>
      </c>
      <c r="Z82" s="108">
        <f>IF(H82&gt;0, rate1(1,$L$52,$L$51,$L$54,U82,$L$53,$L$50,Y82),"")</f>
        <v>1991.5902356103736</v>
      </c>
      <c r="AA82" s="336">
        <f t="shared" si="23"/>
        <v>0.11168721578566752</v>
      </c>
      <c r="AB82" s="336">
        <f t="shared" si="24"/>
        <v>2.6510885304638528E-3</v>
      </c>
      <c r="AC82" s="328">
        <f t="shared" si="25"/>
        <v>0.30280713415153571</v>
      </c>
      <c r="AD82" s="328">
        <f t="shared" si="26"/>
        <v>0.19814592601366457</v>
      </c>
      <c r="AE82" s="328">
        <f t="shared" si="27"/>
        <v>-1.3392373432204415E-2</v>
      </c>
      <c r="AF82" s="328">
        <f t="shared" si="28"/>
        <v>2956.0715584129239</v>
      </c>
      <c r="AG82" s="328">
        <f t="shared" si="29"/>
        <v>2941.9933651412957</v>
      </c>
      <c r="AH82" s="328">
        <f t="shared" si="30"/>
        <v>6.3166481019856784</v>
      </c>
      <c r="AI82" s="328">
        <f t="shared" si="31"/>
        <v>151.74847341034422</v>
      </c>
      <c r="AJ82" s="328">
        <f t="shared" si="32"/>
        <v>1.5637207417065382</v>
      </c>
      <c r="AK82" s="337">
        <f t="shared" si="33"/>
        <v>10.059677945956775</v>
      </c>
      <c r="AL82" s="42">
        <f t="shared" si="34"/>
        <v>4.6559992672232129</v>
      </c>
      <c r="BA82" s="8"/>
    </row>
    <row r="83" spans="1:53" ht="15" x14ac:dyDescent="0.15">
      <c r="A83" s="116"/>
      <c r="B83" s="328">
        <f t="shared" si="6"/>
        <v>2956.0715584129239</v>
      </c>
      <c r="C83" s="328">
        <f t="shared" si="7"/>
        <v>2941.9933651412957</v>
      </c>
      <c r="D83" s="328">
        <f t="shared" si="8"/>
        <v>6.3166481019856784</v>
      </c>
      <c r="E83" s="328">
        <f t="shared" si="3"/>
        <v>68.814856824792784</v>
      </c>
      <c r="F83" s="328">
        <f t="shared" si="9"/>
        <v>68.145150991995493</v>
      </c>
      <c r="G83" s="328">
        <f t="shared" si="10"/>
        <v>4988.3515891020306</v>
      </c>
      <c r="H83" s="313">
        <f t="shared" si="11"/>
        <v>0.06</v>
      </c>
      <c r="I83" s="328">
        <f t="shared" si="12"/>
        <v>11.262554617302522</v>
      </c>
      <c r="J83" s="328">
        <f t="shared" si="0"/>
        <v>850</v>
      </c>
      <c r="K83" s="335">
        <f t="shared" si="13"/>
        <v>1</v>
      </c>
      <c r="L83" s="323">
        <f t="shared" si="14"/>
        <v>6.376648101985678</v>
      </c>
      <c r="M83" s="323">
        <f t="shared" si="15"/>
        <v>6.3466481019856786</v>
      </c>
      <c r="N83" s="328">
        <f t="shared" si="16"/>
        <v>0.27050795613197209</v>
      </c>
      <c r="O83" s="328">
        <f t="shared" si="1"/>
        <v>16.8659412933869</v>
      </c>
      <c r="P83" s="332">
        <f t="shared" si="4"/>
        <v>110.15389035062915</v>
      </c>
      <c r="Q83" s="328">
        <f t="shared" si="17"/>
        <v>4116.106611033073</v>
      </c>
      <c r="R83" s="277">
        <f>IF(H83&gt;0, rate1(1,$L$52,$L$51,$L$54,L83,$L$53,$L$50,P83),"")</f>
        <v>2000.558975668022</v>
      </c>
      <c r="S83" s="323">
        <f t="shared" si="18"/>
        <v>0.12199012374004621</v>
      </c>
      <c r="T83" s="323">
        <f t="shared" si="19"/>
        <v>0.30809215641656673</v>
      </c>
      <c r="U83" s="328">
        <f t="shared" si="2"/>
        <v>6.3166481019856784</v>
      </c>
      <c r="V83" s="336">
        <f t="shared" si="20"/>
        <v>6.3166481019856784</v>
      </c>
      <c r="W83" s="328">
        <f t="shared" si="21"/>
        <v>2.4006802780860426E-3</v>
      </c>
      <c r="X83" s="328">
        <f t="shared" si="22"/>
        <v>3998.3680298769877</v>
      </c>
      <c r="Y83" s="328">
        <f t="shared" si="5"/>
        <v>109.1149777297922</v>
      </c>
      <c r="Z83" s="108">
        <f>IF(H83&gt;0, rate1(1,$L$52,$L$51,$L$54,U83,$L$53,$L$50,Y83),"")</f>
        <v>1996.7608885756354</v>
      </c>
      <c r="AA83" s="336">
        <f t="shared" si="23"/>
        <v>0.11872607773763708</v>
      </c>
      <c r="AB83" s="336">
        <f t="shared" si="24"/>
        <v>2.7241022540677646E-3</v>
      </c>
      <c r="AC83" s="328">
        <f t="shared" si="25"/>
        <v>0.30809215641656673</v>
      </c>
      <c r="AD83" s="328">
        <f t="shared" si="26"/>
        <v>0.19474692474440961</v>
      </c>
      <c r="AE83" s="328">
        <f t="shared" si="27"/>
        <v>-1.1127861242379515E-2</v>
      </c>
      <c r="AF83" s="328">
        <f t="shared" si="28"/>
        <v>2956.0339742126394</v>
      </c>
      <c r="AG83" s="328">
        <f t="shared" si="29"/>
        <v>2941.6852729848792</v>
      </c>
      <c r="AH83" s="328">
        <f t="shared" si="30"/>
        <v>6.3770455340466681</v>
      </c>
      <c r="AI83" s="328">
        <f t="shared" si="31"/>
        <v>154.00303623325541</v>
      </c>
      <c r="AJ83" s="328">
        <f t="shared" si="32"/>
        <v>1.6064993628824424</v>
      </c>
      <c r="AK83" s="337">
        <f t="shared" si="33"/>
        <v>10.778709689891178</v>
      </c>
      <c r="AL83" s="42">
        <f t="shared" si="34"/>
        <v>4.7849854696220051</v>
      </c>
      <c r="BA83" s="8"/>
    </row>
    <row r="84" spans="1:53" ht="15" x14ac:dyDescent="0.15">
      <c r="A84" s="116"/>
      <c r="B84" s="328">
        <f t="shared" si="6"/>
        <v>2956.0339742126394</v>
      </c>
      <c r="C84" s="328">
        <f t="shared" si="7"/>
        <v>2941.6852729848792</v>
      </c>
      <c r="D84" s="328">
        <f t="shared" si="8"/>
        <v>6.3770455340466681</v>
      </c>
      <c r="E84" s="328">
        <f t="shared" si="3"/>
        <v>70.178812717742943</v>
      </c>
      <c r="F84" s="328">
        <f t="shared" si="9"/>
        <v>69.496834771267856</v>
      </c>
      <c r="G84" s="328">
        <f t="shared" si="10"/>
        <v>5233.2328880960031</v>
      </c>
      <c r="H84" s="313">
        <f t="shared" si="11"/>
        <v>0.06</v>
      </c>
      <c r="I84" s="328">
        <f t="shared" si="12"/>
        <v>11.478960982208083</v>
      </c>
      <c r="J84" s="328">
        <f t="shared" si="0"/>
        <v>850</v>
      </c>
      <c r="K84" s="335">
        <f t="shared" si="13"/>
        <v>1</v>
      </c>
      <c r="L84" s="323">
        <f t="shared" si="14"/>
        <v>6.4370455340466677</v>
      </c>
      <c r="M84" s="323">
        <f t="shared" si="15"/>
        <v>6.4070455340466683</v>
      </c>
      <c r="N84" s="328">
        <f t="shared" si="16"/>
        <v>0.27311155299535628</v>
      </c>
      <c r="O84" s="328">
        <f t="shared" si="1"/>
        <v>16.85660615684338</v>
      </c>
      <c r="P84" s="332">
        <f t="shared" si="4"/>
        <v>111.55117648080947</v>
      </c>
      <c r="Q84" s="328">
        <f t="shared" si="17"/>
        <v>4360.5074249473337</v>
      </c>
      <c r="R84" s="277">
        <f>IF(H84&gt;0, rate1(1,$L$52,$L$51,$L$54,L84,$L$53,$L$50,P84),"")</f>
        <v>2005.5777179311517</v>
      </c>
      <c r="S84" s="323">
        <f t="shared" si="18"/>
        <v>0.12898149143453258</v>
      </c>
      <c r="T84" s="323">
        <f t="shared" si="19"/>
        <v>0.31355424748110128</v>
      </c>
      <c r="U84" s="328">
        <f t="shared" si="2"/>
        <v>6.3770455340466681</v>
      </c>
      <c r="V84" s="336">
        <f t="shared" si="20"/>
        <v>6.3770455340466681</v>
      </c>
      <c r="W84" s="328">
        <f t="shared" si="21"/>
        <v>2.4468085775666282E-3</v>
      </c>
      <c r="X84" s="328">
        <f t="shared" si="22"/>
        <v>4237.7311066765315</v>
      </c>
      <c r="Y84" s="328">
        <f t="shared" si="5"/>
        <v>110.50897989904341</v>
      </c>
      <c r="Z84" s="108">
        <f>IF(H84&gt;0, rate1(1,$L$52,$L$51,$L$54,U84,$L$53,$L$50,Y84),"")</f>
        <v>2001.8440100760679</v>
      </c>
      <c r="AA84" s="336">
        <f t="shared" si="23"/>
        <v>0.12558362748114205</v>
      </c>
      <c r="AB84" s="336">
        <f t="shared" si="24"/>
        <v>2.7982190801372027E-3</v>
      </c>
      <c r="AC84" s="328">
        <f t="shared" si="25"/>
        <v>0.31355424748110128</v>
      </c>
      <c r="AD84" s="328">
        <f t="shared" si="26"/>
        <v>0.19135444817604122</v>
      </c>
      <c r="AE84" s="328">
        <f t="shared" si="27"/>
        <v>-1.091448948179498E-2</v>
      </c>
      <c r="AF84" s="328">
        <f t="shared" si="28"/>
        <v>2955.9935315181538</v>
      </c>
      <c r="AG84" s="328">
        <f t="shared" si="29"/>
        <v>2941.3717187373982</v>
      </c>
      <c r="AH84" s="328">
        <f t="shared" si="30"/>
        <v>6.4374494396228163</v>
      </c>
      <c r="AI84" s="328">
        <f t="shared" si="31"/>
        <v>156.34111043303139</v>
      </c>
      <c r="AJ84" s="328">
        <f t="shared" si="32"/>
        <v>1.64992744911384</v>
      </c>
      <c r="AK84" s="337">
        <f t="shared" si="33"/>
        <v>11.546930980411876</v>
      </c>
      <c r="AL84" s="42">
        <f t="shared" si="34"/>
        <v>4.9158880504202722</v>
      </c>
      <c r="BA84" s="8"/>
    </row>
    <row r="85" spans="1:53" ht="15" x14ac:dyDescent="0.15">
      <c r="A85" s="116"/>
      <c r="B85" s="328">
        <f t="shared" si="6"/>
        <v>2955.9935315181538</v>
      </c>
      <c r="C85" s="328">
        <f t="shared" si="7"/>
        <v>2941.3717187373982</v>
      </c>
      <c r="D85" s="328">
        <f t="shared" si="8"/>
        <v>6.4374494396228163</v>
      </c>
      <c r="E85" s="328">
        <f t="shared" si="3"/>
        <v>71.567868948705609</v>
      </c>
      <c r="F85" s="328">
        <f t="shared" si="9"/>
        <v>70.873340833224276</v>
      </c>
      <c r="G85" s="328">
        <f t="shared" si="10"/>
        <v>5488.5478852084425</v>
      </c>
      <c r="H85" s="313">
        <f t="shared" si="11"/>
        <v>0.06</v>
      </c>
      <c r="I85" s="328">
        <f t="shared" si="12"/>
        <v>11.697450224604474</v>
      </c>
      <c r="J85" s="328">
        <f t="shared" si="0"/>
        <v>850</v>
      </c>
      <c r="K85" s="335">
        <f t="shared" si="13"/>
        <v>1</v>
      </c>
      <c r="L85" s="323">
        <f t="shared" si="14"/>
        <v>6.497449439622816</v>
      </c>
      <c r="M85" s="323">
        <f t="shared" si="15"/>
        <v>6.4674494396228166</v>
      </c>
      <c r="N85" s="328">
        <f t="shared" si="16"/>
        <v>0.27571586795089331</v>
      </c>
      <c r="O85" s="328">
        <f t="shared" si="1"/>
        <v>16.846553636073942</v>
      </c>
      <c r="P85" s="332">
        <f t="shared" si="4"/>
        <v>112.95300931217726</v>
      </c>
      <c r="Q85" s="328">
        <f t="shared" si="17"/>
        <v>4615.3475341353296</v>
      </c>
      <c r="R85" s="277">
        <f>IF(H85&gt;0, rate1(1,$L$52,$L$51,$L$54,L85,$L$53,$L$50,P85),"")</f>
        <v>2010.5124458587202</v>
      </c>
      <c r="S85" s="323">
        <f t="shared" si="18"/>
        <v>0.13626570701989707</v>
      </c>
      <c r="T85" s="323">
        <f t="shared" si="19"/>
        <v>0.31921375611891412</v>
      </c>
      <c r="U85" s="328">
        <f t="shared" si="2"/>
        <v>6.4374494396228163</v>
      </c>
      <c r="V85" s="336">
        <f t="shared" si="20"/>
        <v>6.4374494396228163</v>
      </c>
      <c r="W85" s="328">
        <f t="shared" si="21"/>
        <v>2.4933808547338288E-3</v>
      </c>
      <c r="X85" s="328">
        <f t="shared" si="22"/>
        <v>4487.3412313007811</v>
      </c>
      <c r="Y85" s="328">
        <f t="shared" si="5"/>
        <v>111.90754892468814</v>
      </c>
      <c r="Z85" s="108">
        <f>IF(H85&gt;0, rate1(1,$L$52,$L$51,$L$54,U85,$L$53,$L$50,Y85),"")</f>
        <v>2006.8416270833318</v>
      </c>
      <c r="AA85" s="336">
        <f t="shared" si="23"/>
        <v>0.13272872606326214</v>
      </c>
      <c r="AB85" s="336">
        <f t="shared" si="24"/>
        <v>2.8749722603122973E-3</v>
      </c>
      <c r="AC85" s="328">
        <f t="shared" si="25"/>
        <v>0.31921375611891412</v>
      </c>
      <c r="AD85" s="328">
        <f t="shared" si="26"/>
        <v>0.18796182448242826</v>
      </c>
      <c r="AE85" s="328">
        <f t="shared" si="27"/>
        <v>-1.0723120240945362E-2</v>
      </c>
      <c r="AF85" s="328">
        <f t="shared" si="28"/>
        <v>2955.9500336299857</v>
      </c>
      <c r="AG85" s="328">
        <f t="shared" si="29"/>
        <v>2941.0525049812791</v>
      </c>
      <c r="AH85" s="328">
        <f t="shared" si="30"/>
        <v>6.4978597947865335</v>
      </c>
      <c r="AI85" s="328">
        <f t="shared" si="31"/>
        <v>158.77233527026146</v>
      </c>
      <c r="AJ85" s="328">
        <f t="shared" si="32"/>
        <v>1.6940308755778015</v>
      </c>
      <c r="AK85" s="337">
        <f t="shared" si="33"/>
        <v>12.365100421291466</v>
      </c>
      <c r="AL85" s="42">
        <f t="shared" si="34"/>
        <v>5.0487779942883488</v>
      </c>
      <c r="BA85" s="8"/>
    </row>
    <row r="86" spans="1:53" ht="15" x14ac:dyDescent="0.15">
      <c r="A86" s="116"/>
      <c r="B86" s="328">
        <f t="shared" si="6"/>
        <v>2955.9500336299857</v>
      </c>
      <c r="C86" s="328">
        <f t="shared" si="7"/>
        <v>2941.0525049812791</v>
      </c>
      <c r="D86" s="328">
        <f t="shared" si="8"/>
        <v>6.4978597947865335</v>
      </c>
      <c r="E86" s="328">
        <f t="shared" si="3"/>
        <v>72.982635427409548</v>
      </c>
      <c r="F86" s="328">
        <f t="shared" si="9"/>
        <v>72.275252188057578</v>
      </c>
      <c r="G86" s="328">
        <f t="shared" si="10"/>
        <v>5754.6954243756727</v>
      </c>
      <c r="H86" s="313">
        <f t="shared" si="11"/>
        <v>0.06</v>
      </c>
      <c r="I86" s="328">
        <f t="shared" si="12"/>
        <v>11.91802291896529</v>
      </c>
      <c r="J86" s="328">
        <f t="shared" si="0"/>
        <v>850</v>
      </c>
      <c r="K86" s="335">
        <f t="shared" si="13"/>
        <v>1</v>
      </c>
      <c r="L86" s="323">
        <f t="shared" si="14"/>
        <v>6.5578597947865331</v>
      </c>
      <c r="M86" s="323">
        <f t="shared" si="15"/>
        <v>6.5278597947865329</v>
      </c>
      <c r="N86" s="328">
        <f t="shared" si="16"/>
        <v>0.27832090010788235</v>
      </c>
      <c r="O86" s="328">
        <f t="shared" si="1"/>
        <v>16.835736563388863</v>
      </c>
      <c r="P86" s="332">
        <f t="shared" si="4"/>
        <v>114.3593623623961</v>
      </c>
      <c r="Q86" s="328">
        <f t="shared" si="17"/>
        <v>4881.0284867137616</v>
      </c>
      <c r="R86" s="277">
        <f>IF(H86&gt;0, rate1(1,$L$52,$L$51,$L$54,L86,$L$53,$L$50,P86),"")</f>
        <v>2015.3650851441853</v>
      </c>
      <c r="S86" s="323">
        <f t="shared" si="18"/>
        <v>0.14385517522223554</v>
      </c>
      <c r="T86" s="323">
        <f t="shared" si="19"/>
        <v>0.3250862378104406</v>
      </c>
      <c r="U86" s="328">
        <f t="shared" si="2"/>
        <v>6.4978597947865335</v>
      </c>
      <c r="V86" s="336">
        <f t="shared" si="20"/>
        <v>6.4978597947865335</v>
      </c>
      <c r="W86" s="328">
        <f t="shared" si="21"/>
        <v>2.5403972320425794E-3</v>
      </c>
      <c r="X86" s="328">
        <f t="shared" si="22"/>
        <v>4747.5914256352316</v>
      </c>
      <c r="Y86" s="328">
        <f t="shared" si="5"/>
        <v>113.31065801485917</v>
      </c>
      <c r="Z86" s="108">
        <f>IF(H86&gt;0, rate1(1,$L$52,$L$51,$L$54,U86,$L$53,$L$50,Y86),"")</f>
        <v>2011.7557082025342</v>
      </c>
      <c r="AA86" s="336">
        <f t="shared" si="23"/>
        <v>0.14017351795053898</v>
      </c>
      <c r="AB86" s="336">
        <f t="shared" si="24"/>
        <v>2.9545463940437748E-3</v>
      </c>
      <c r="AC86" s="328">
        <f t="shared" si="25"/>
        <v>0.3250862378104406</v>
      </c>
      <c r="AD86" s="328">
        <f t="shared" si="26"/>
        <v>0.18456641045194383</v>
      </c>
      <c r="AE86" s="328">
        <f t="shared" si="27"/>
        <v>-1.0539854299165891E-2</v>
      </c>
      <c r="AF86" s="328">
        <f t="shared" si="28"/>
        <v>2955.903268292283</v>
      </c>
      <c r="AG86" s="328">
        <f t="shared" si="29"/>
        <v>2940.7274187434687</v>
      </c>
      <c r="AH86" s="328">
        <f t="shared" si="30"/>
        <v>6.5582765762802815</v>
      </c>
      <c r="AI86" s="328">
        <f t="shared" si="31"/>
        <v>161.30389486586893</v>
      </c>
      <c r="AJ86" s="328">
        <f t="shared" si="32"/>
        <v>1.7388375130405429</v>
      </c>
      <c r="AK86" s="337">
        <f t="shared" si="33"/>
        <v>13.236529986268666</v>
      </c>
      <c r="AL86" s="42">
        <f t="shared" si="34"/>
        <v>5.1837344792680708</v>
      </c>
      <c r="BA86" s="8"/>
    </row>
    <row r="87" spans="1:53" ht="15" x14ac:dyDescent="0.15">
      <c r="A87" s="116"/>
      <c r="B87" s="328">
        <f t="shared" si="6"/>
        <v>2955.903268292283</v>
      </c>
      <c r="C87" s="328">
        <f t="shared" si="7"/>
        <v>2940.7274187434687</v>
      </c>
      <c r="D87" s="328">
        <f t="shared" si="8"/>
        <v>6.5582765762802815</v>
      </c>
      <c r="E87" s="328">
        <f t="shared" si="3"/>
        <v>74.423762966051925</v>
      </c>
      <c r="F87" s="328">
        <f t="shared" si="9"/>
        <v>73.703199196730736</v>
      </c>
      <c r="G87" s="328">
        <f t="shared" si="10"/>
        <v>6032.0915763950725</v>
      </c>
      <c r="H87" s="313">
        <f t="shared" si="11"/>
        <v>0.06</v>
      </c>
      <c r="I87" s="328">
        <f t="shared" si="12"/>
        <v>12.14067963905145</v>
      </c>
      <c r="J87" s="328">
        <f t="shared" si="0"/>
        <v>850</v>
      </c>
      <c r="K87" s="335">
        <f t="shared" si="13"/>
        <v>1</v>
      </c>
      <c r="L87" s="323">
        <f t="shared" si="14"/>
        <v>6.6182765762802811</v>
      </c>
      <c r="M87" s="323">
        <f t="shared" si="15"/>
        <v>6.5882765762802808</v>
      </c>
      <c r="N87" s="328">
        <f t="shared" si="16"/>
        <v>0.28092664860378491</v>
      </c>
      <c r="O87" s="328">
        <f t="shared" si="1"/>
        <v>16.824102328233508</v>
      </c>
      <c r="P87" s="332">
        <f t="shared" si="4"/>
        <v>115.7702095618715</v>
      </c>
      <c r="Q87" s="328">
        <f t="shared" si="17"/>
        <v>5157.9687303593582</v>
      </c>
      <c r="R87" s="277">
        <f>IF(H87&gt;0, rate1(1,$L$52,$L$51,$L$54,L87,$L$53,$L$50,P87),"")</f>
        <v>2020.1375065322966</v>
      </c>
      <c r="S87" s="323">
        <f t="shared" si="18"/>
        <v>0.15176298911599079</v>
      </c>
      <c r="T87" s="323">
        <f t="shared" si="19"/>
        <v>0.33118885995202085</v>
      </c>
      <c r="U87" s="328">
        <f t="shared" si="2"/>
        <v>6.5582765762802815</v>
      </c>
      <c r="V87" s="336">
        <f t="shared" si="20"/>
        <v>6.5582765762802815</v>
      </c>
      <c r="W87" s="328">
        <f t="shared" si="21"/>
        <v>2.5878578317666268E-3</v>
      </c>
      <c r="X87" s="328">
        <f t="shared" si="22"/>
        <v>5018.8916810955225</v>
      </c>
      <c r="Y87" s="328">
        <f t="shared" si="5"/>
        <v>114.718280797951</v>
      </c>
      <c r="Z87" s="108">
        <f>IF(H87&gt;0, rate1(1,$L$52,$L$51,$L$54,U87,$L$53,$L$50,Y87),"")</f>
        <v>2016.5881656404435</v>
      </c>
      <c r="AA87" s="336">
        <f t="shared" si="23"/>
        <v>0.14793083456427511</v>
      </c>
      <c r="AB87" s="336">
        <f t="shared" si="24"/>
        <v>3.0371452655997321E-3</v>
      </c>
      <c r="AC87" s="328">
        <f t="shared" si="25"/>
        <v>0.33118885995202085</v>
      </c>
      <c r="AD87" s="328">
        <f t="shared" si="26"/>
        <v>0.18116551386629418</v>
      </c>
      <c r="AE87" s="328">
        <f t="shared" si="27"/>
        <v>-1.0364240841210794E-2</v>
      </c>
      <c r="AF87" s="328">
        <f t="shared" si="28"/>
        <v>2955.8530060809348</v>
      </c>
      <c r="AG87" s="328">
        <f t="shared" si="29"/>
        <v>2940.3962298835168</v>
      </c>
      <c r="AH87" s="328">
        <f t="shared" si="30"/>
        <v>6.6186997614924561</v>
      </c>
      <c r="AI87" s="328">
        <f t="shared" si="31"/>
        <v>163.94372109873305</v>
      </c>
      <c r="AJ87" s="328">
        <f t="shared" si="32"/>
        <v>1.7843774355679687</v>
      </c>
      <c r="AK87" s="337">
        <f t="shared" si="33"/>
        <v>14.164784771987255</v>
      </c>
      <c r="AL87" s="42">
        <f t="shared" si="34"/>
        <v>5.3208427899040593</v>
      </c>
      <c r="BA87" s="8"/>
    </row>
    <row r="88" spans="1:53" ht="15" x14ac:dyDescent="0.15">
      <c r="A88" s="116"/>
      <c r="B88" s="328">
        <f t="shared" si="6"/>
        <v>2955.8530060809348</v>
      </c>
      <c r="C88" s="328">
        <f t="shared" si="7"/>
        <v>2940.3962298835168</v>
      </c>
      <c r="D88" s="328">
        <f t="shared" si="8"/>
        <v>6.6186997614924561</v>
      </c>
      <c r="E88" s="328">
        <f t="shared" si="3"/>
        <v>75.891947557050571</v>
      </c>
      <c r="F88" s="328">
        <f t="shared" si="9"/>
        <v>75.157855261551248</v>
      </c>
      <c r="G88" s="328">
        <f t="shared" si="10"/>
        <v>6321.1701491878321</v>
      </c>
      <c r="H88" s="313">
        <f t="shared" si="11"/>
        <v>0.06</v>
      </c>
      <c r="I88" s="328">
        <f t="shared" si="12"/>
        <v>12.365420957934475</v>
      </c>
      <c r="J88" s="328">
        <f t="shared" si="0"/>
        <v>850</v>
      </c>
      <c r="K88" s="335">
        <f t="shared" si="13"/>
        <v>1</v>
      </c>
      <c r="L88" s="323">
        <f t="shared" si="14"/>
        <v>6.6786997614924557</v>
      </c>
      <c r="M88" s="323">
        <f t="shared" si="15"/>
        <v>6.6486997614924555</v>
      </c>
      <c r="N88" s="328">
        <f t="shared" si="16"/>
        <v>0.28353311260331182</v>
      </c>
      <c r="O88" s="328">
        <f t="shared" si="1"/>
        <v>16.811594159242624</v>
      </c>
      <c r="P88" s="332">
        <f t="shared" si="4"/>
        <v>117.18552524367354</v>
      </c>
      <c r="Q88" s="328">
        <f t="shared" si="17"/>
        <v>5446.6047737036151</v>
      </c>
      <c r="R88" s="277">
        <f>IF(H88&gt;0, rate1(1,$L$52,$L$51,$L$54,L88,$L$53,$L$50,P88),"")</f>
        <v>2024.83152765825</v>
      </c>
      <c r="S88" s="323">
        <f t="shared" si="18"/>
        <v>0.16000297974049024</v>
      </c>
      <c r="T88" s="323">
        <f t="shared" si="19"/>
        <v>0.33754061712709021</v>
      </c>
      <c r="U88" s="328">
        <f t="shared" si="2"/>
        <v>6.6186997614924561</v>
      </c>
      <c r="V88" s="336">
        <f t="shared" si="20"/>
        <v>6.6186997614924561</v>
      </c>
      <c r="W88" s="328">
        <f t="shared" si="21"/>
        <v>2.6357627760980051E-3</v>
      </c>
      <c r="X88" s="328">
        <f t="shared" si="22"/>
        <v>5301.6694666372941</v>
      </c>
      <c r="Y88" s="328">
        <f t="shared" si="5"/>
        <v>116.1303913122937</v>
      </c>
      <c r="Z88" s="108">
        <f>IF(H88&gt;0, rate1(1,$L$52,$L$51,$L$54,U88,$L$53,$L$50,Y88),"")</f>
        <v>2021.3408570995414</v>
      </c>
      <c r="AA88" s="336">
        <f t="shared" si="23"/>
        <v>0.15601422436099818</v>
      </c>
      <c r="AB88" s="336">
        <f t="shared" si="24"/>
        <v>3.1229943112517579E-3</v>
      </c>
      <c r="AC88" s="328">
        <f t="shared" si="25"/>
        <v>0.33754061712709021</v>
      </c>
      <c r="AD88" s="328">
        <f t="shared" si="26"/>
        <v>0.17775638532238891</v>
      </c>
      <c r="AE88" s="328">
        <f t="shared" si="27"/>
        <v>-1.0195837512040654E-2</v>
      </c>
      <c r="AF88" s="328">
        <f t="shared" si="28"/>
        <v>2955.7989985764111</v>
      </c>
      <c r="AG88" s="328">
        <f t="shared" si="29"/>
        <v>2940.0586892663896</v>
      </c>
      <c r="AH88" s="328">
        <f t="shared" si="30"/>
        <v>6.6791293284338824</v>
      </c>
      <c r="AI88" s="328">
        <f t="shared" si="31"/>
        <v>166.70059336613616</v>
      </c>
      <c r="AJ88" s="328">
        <f t="shared" si="32"/>
        <v>1.830683155947451</v>
      </c>
      <c r="AK88" s="337">
        <f t="shared" si="33"/>
        <v>15.153708311029787</v>
      </c>
      <c r="AL88" s="42">
        <f t="shared" si="34"/>
        <v>5.4601949528379823</v>
      </c>
      <c r="BA88" s="8"/>
    </row>
    <row r="89" spans="1:53" ht="15" x14ac:dyDescent="0.15">
      <c r="A89" s="116"/>
      <c r="B89" s="328">
        <f t="shared" si="6"/>
        <v>2955.7989985764111</v>
      </c>
      <c r="C89" s="328">
        <f t="shared" si="7"/>
        <v>2940.0586892663896</v>
      </c>
      <c r="D89" s="328">
        <f t="shared" si="8"/>
        <v>6.6791293284338824</v>
      </c>
      <c r="E89" s="328">
        <f t="shared" si="3"/>
        <v>77.387935213457922</v>
      </c>
      <c r="F89" s="328">
        <f t="shared" si="9"/>
        <v>76.639941385254247</v>
      </c>
      <c r="G89" s="328">
        <f t="shared" si="10"/>
        <v>6622.3839388996557</v>
      </c>
      <c r="H89" s="313">
        <f t="shared" si="11"/>
        <v>0.06</v>
      </c>
      <c r="I89" s="328">
        <f t="shared" si="12"/>
        <v>12.592247448017226</v>
      </c>
      <c r="J89" s="328">
        <f t="shared" si="0"/>
        <v>850</v>
      </c>
      <c r="K89" s="335">
        <f t="shared" si="13"/>
        <v>1</v>
      </c>
      <c r="L89" s="323">
        <f t="shared" si="14"/>
        <v>6.739129328433882</v>
      </c>
      <c r="M89" s="323">
        <f t="shared" si="15"/>
        <v>6.7091293284338818</v>
      </c>
      <c r="N89" s="328">
        <f t="shared" si="16"/>
        <v>0.28614029129735385</v>
      </c>
      <c r="O89" s="328">
        <f t="shared" si="1"/>
        <v>16.798150693114046</v>
      </c>
      <c r="P89" s="332">
        <f t="shared" si="4"/>
        <v>118.6052841337828</v>
      </c>
      <c r="Q89" s="328">
        <f t="shared" si="17"/>
        <v>5747.3924844441899</v>
      </c>
      <c r="R89" s="277">
        <f>IF(H89&gt;0, rate1(1,$L$52,$L$51,$L$54,L89,$L$53,$L$50,P89),"")</f>
        <v>2029.448914817835</v>
      </c>
      <c r="S89" s="323">
        <f t="shared" si="18"/>
        <v>0.16858978587712567</v>
      </c>
      <c r="T89" s="323">
        <f t="shared" si="19"/>
        <v>0.34416258837910441</v>
      </c>
      <c r="U89" s="328">
        <f t="shared" si="2"/>
        <v>6.6791293284338824</v>
      </c>
      <c r="V89" s="336">
        <f t="shared" si="20"/>
        <v>6.6791293284338824</v>
      </c>
      <c r="W89" s="328">
        <f t="shared" si="21"/>
        <v>2.6841121870262441E-3</v>
      </c>
      <c r="X89" s="328">
        <f t="shared" si="22"/>
        <v>5596.3709580323175</v>
      </c>
      <c r="Y89" s="328">
        <f t="shared" si="5"/>
        <v>117.54696399616078</v>
      </c>
      <c r="Z89" s="108">
        <f>IF(H89&gt;0, rate1(1,$L$52,$L$51,$L$54,U89,$L$53,$L$50,Y89),"")</f>
        <v>2026.0155876008564</v>
      </c>
      <c r="AA89" s="336">
        <f t="shared" si="23"/>
        <v>0.16443802003538766</v>
      </c>
      <c r="AB89" s="336">
        <f t="shared" si="24"/>
        <v>3.212343609913799E-3</v>
      </c>
      <c r="AC89" s="328">
        <f t="shared" si="25"/>
        <v>0.34416258837910441</v>
      </c>
      <c r="AD89" s="328">
        <f t="shared" si="26"/>
        <v>0.17433620627558849</v>
      </c>
      <c r="AE89" s="328">
        <f t="shared" si="27"/>
        <v>-1.0034217293318392E-2</v>
      </c>
      <c r="AF89" s="328">
        <f t="shared" si="28"/>
        <v>2955.7409762793295</v>
      </c>
      <c r="AG89" s="328">
        <f t="shared" si="29"/>
        <v>2939.7145266780103</v>
      </c>
      <c r="AH89" s="328">
        <f t="shared" si="30"/>
        <v>6.7395652557157675</v>
      </c>
      <c r="AI89" s="328">
        <f t="shared" si="31"/>
        <v>169.58425800532984</v>
      </c>
      <c r="AJ89" s="328">
        <f t="shared" si="32"/>
        <v>1.8777898942822648</v>
      </c>
      <c r="AK89" s="337">
        <f t="shared" si="33"/>
        <v>16.207451125667706</v>
      </c>
      <c r="AL89" s="42">
        <f t="shared" si="34"/>
        <v>5.6018904571991976</v>
      </c>
      <c r="BA89" s="8"/>
    </row>
    <row r="90" spans="1:53" ht="15" x14ac:dyDescent="0.15">
      <c r="A90" s="116"/>
      <c r="B90" s="328">
        <f t="shared" si="6"/>
        <v>2955.7409762793295</v>
      </c>
      <c r="C90" s="328">
        <f t="shared" si="7"/>
        <v>2939.7145266780103</v>
      </c>
      <c r="D90" s="328">
        <f t="shared" si="8"/>
        <v>6.7395652557157675</v>
      </c>
      <c r="E90" s="328">
        <f t="shared" si="3"/>
        <v>78.912527481443149</v>
      </c>
      <c r="F90" s="328">
        <f t="shared" si="9"/>
        <v>78.150231347450529</v>
      </c>
      <c r="G90" s="328">
        <f t="shared" si="10"/>
        <v>6936.2061319842987</v>
      </c>
      <c r="H90" s="313">
        <f t="shared" si="11"/>
        <v>0.06</v>
      </c>
      <c r="I90" s="328">
        <f t="shared" si="12"/>
        <v>12.821159681055361</v>
      </c>
      <c r="J90" s="328">
        <f t="shared" si="0"/>
        <v>850</v>
      </c>
      <c r="K90" s="335">
        <f t="shared" si="13"/>
        <v>1</v>
      </c>
      <c r="L90" s="323">
        <f t="shared" si="14"/>
        <v>6.7995652557157671</v>
      </c>
      <c r="M90" s="323">
        <f t="shared" si="15"/>
        <v>6.7695652557157668</v>
      </c>
      <c r="N90" s="328">
        <f t="shared" si="16"/>
        <v>0.28874818390207224</v>
      </c>
      <c r="O90" s="328">
        <f t="shared" si="1"/>
        <v>16.7837054859041</v>
      </c>
      <c r="P90" s="332">
        <f t="shared" si="4"/>
        <v>120.02946134166775</v>
      </c>
      <c r="Q90" s="328">
        <f t="shared" si="17"/>
        <v>6060.808547219478</v>
      </c>
      <c r="R90" s="277">
        <f>IF(H90&gt;0, rate1(1,$L$52,$L$51,$L$54,L90,$L$53,$L$50,P90),"")</f>
        <v>2033.9913846714323</v>
      </c>
      <c r="S90" s="323">
        <f t="shared" si="18"/>
        <v>0.17753893334466114</v>
      </c>
      <c r="T90" s="323">
        <f t="shared" si="19"/>
        <v>0.35107824018504608</v>
      </c>
      <c r="U90" s="328">
        <f t="shared" si="2"/>
        <v>6.7395652557157675</v>
      </c>
      <c r="V90" s="336">
        <f t="shared" si="20"/>
        <v>6.7395652557157675</v>
      </c>
      <c r="W90" s="328">
        <f t="shared" si="21"/>
        <v>2.7329061864307391E-3</v>
      </c>
      <c r="X90" s="328">
        <f t="shared" si="22"/>
        <v>5903.462415292769</v>
      </c>
      <c r="Y90" s="328">
        <f t="shared" si="5"/>
        <v>118.96797367811772</v>
      </c>
      <c r="Z90" s="108">
        <f>IF(H90&gt;0, rate1(1,$L$52,$L$51,$L$54,U90,$L$53,$L$50,Y90),"")</f>
        <v>2030.6141112384951</v>
      </c>
      <c r="AA90" s="336">
        <f t="shared" si="23"/>
        <v>0.17321741480921449</v>
      </c>
      <c r="AB90" s="336">
        <f t="shared" si="24"/>
        <v>3.3054713964495311E-3</v>
      </c>
      <c r="AC90" s="328">
        <f t="shared" si="25"/>
        <v>0.35107824018504608</v>
      </c>
      <c r="AD90" s="328">
        <f t="shared" si="26"/>
        <v>0.17090207575489508</v>
      </c>
      <c r="AE90" s="328">
        <f t="shared" si="27"/>
        <v>-9.8789667683521036E-3</v>
      </c>
      <c r="AF90" s="328">
        <f t="shared" si="28"/>
        <v>2955.6786462230466</v>
      </c>
      <c r="AG90" s="328">
        <f t="shared" si="29"/>
        <v>2939.3634484378254</v>
      </c>
      <c r="AH90" s="328">
        <f t="shared" si="30"/>
        <v>6.8000075225283432</v>
      </c>
      <c r="AI90" s="328">
        <f t="shared" si="31"/>
        <v>172.60556894726409</v>
      </c>
      <c r="AJ90" s="328">
        <f t="shared" si="32"/>
        <v>1.9257358856565048</v>
      </c>
      <c r="AK90" s="337">
        <f t="shared" si="33"/>
        <v>17.330503192172419</v>
      </c>
      <c r="AL90" s="42">
        <f t="shared" si="34"/>
        <v>5.7460370765037281</v>
      </c>
      <c r="BA90" s="8"/>
    </row>
    <row r="91" spans="1:53" ht="15" x14ac:dyDescent="0.15">
      <c r="A91" s="116"/>
      <c r="B91" s="328">
        <f t="shared" si="6"/>
        <v>2955.6786462230466</v>
      </c>
      <c r="C91" s="328">
        <f t="shared" si="7"/>
        <v>2939.3634484378254</v>
      </c>
      <c r="D91" s="328">
        <f t="shared" si="8"/>
        <v>6.8000075225283432</v>
      </c>
      <c r="E91" s="328">
        <f t="shared" si="3"/>
        <v>80.466587743353585</v>
      </c>
      <c r="F91" s="328">
        <f t="shared" si="9"/>
        <v>79.689557612398374</v>
      </c>
      <c r="G91" s="328">
        <f t="shared" si="10"/>
        <v>7263.1318836131932</v>
      </c>
      <c r="H91" s="313">
        <f t="shared" si="11"/>
        <v>0.06</v>
      </c>
      <c r="I91" s="328">
        <f t="shared" si="12"/>
        <v>13.052158228176996</v>
      </c>
      <c r="J91" s="328">
        <f t="shared" si="0"/>
        <v>850</v>
      </c>
      <c r="K91" s="335">
        <f t="shared" si="13"/>
        <v>1</v>
      </c>
      <c r="L91" s="323">
        <f t="shared" si="14"/>
        <v>6.8600075225283428</v>
      </c>
      <c r="M91" s="323">
        <f t="shared" si="15"/>
        <v>6.8300075225283425</v>
      </c>
      <c r="N91" s="328">
        <f t="shared" si="16"/>
        <v>0.29135678965808864</v>
      </c>
      <c r="O91" s="328">
        <f t="shared" si="1"/>
        <v>16.768186455511341</v>
      </c>
      <c r="P91" s="332">
        <f t="shared" si="4"/>
        <v>121.45803235116203</v>
      </c>
      <c r="Q91" s="328">
        <f t="shared" si="17"/>
        <v>6387.3521079358115</v>
      </c>
      <c r="R91" s="277">
        <f>IF(H91&gt;0, rate1(1,$L$52,$L$51,$L$54,L91,$L$53,$L$50,P91),"")</f>
        <v>2038.460605884449</v>
      </c>
      <c r="S91" s="323">
        <f t="shared" si="18"/>
        <v>0.18686692547445999</v>
      </c>
      <c r="T91" s="323">
        <f t="shared" si="19"/>
        <v>0.35831378501986799</v>
      </c>
      <c r="U91" s="328">
        <f t="shared" si="2"/>
        <v>6.8000075225283432</v>
      </c>
      <c r="V91" s="336">
        <f t="shared" si="20"/>
        <v>6.8000075225283432</v>
      </c>
      <c r="W91" s="328">
        <f t="shared" si="21"/>
        <v>2.7821448960523298E-3</v>
      </c>
      <c r="X91" s="328">
        <f t="shared" si="22"/>
        <v>6223.431733096807</v>
      </c>
      <c r="Y91" s="328">
        <f t="shared" si="5"/>
        <v>120.39339556768051</v>
      </c>
      <c r="Z91" s="108">
        <f>IF(H91&gt;0, rate1(1,$L$52,$L$51,$L$54,U91,$L$53,$L$50,Y91),"")</f>
        <v>2035.1381328685636</v>
      </c>
      <c r="AA91" s="336">
        <f t="shared" si="23"/>
        <v>0.18236854939615835</v>
      </c>
      <c r="AB91" s="336">
        <f t="shared" si="24"/>
        <v>3.4026882087249029E-3</v>
      </c>
      <c r="AC91" s="328">
        <f t="shared" si="25"/>
        <v>0.35831378501986799</v>
      </c>
      <c r="AD91" s="328">
        <f t="shared" si="26"/>
        <v>0.16745099549176731</v>
      </c>
      <c r="AE91" s="328">
        <f t="shared" si="27"/>
        <v>-9.7296844072384103E-3</v>
      </c>
      <c r="AF91" s="328">
        <f t="shared" si="28"/>
        <v>2955.611689227685</v>
      </c>
      <c r="AG91" s="328">
        <f t="shared" si="29"/>
        <v>2939.0051346528053</v>
      </c>
      <c r="AH91" s="328">
        <f t="shared" si="30"/>
        <v>6.8604561086209941</v>
      </c>
      <c r="AI91" s="328">
        <f t="shared" si="31"/>
        <v>175.77665419950685</v>
      </c>
      <c r="AJ91" s="328">
        <f t="shared" si="32"/>
        <v>1.9745627340452567</v>
      </c>
      <c r="AK91" s="337">
        <f t="shared" si="33"/>
        <v>18.527730997919072</v>
      </c>
      <c r="AL91" s="42">
        <f t="shared" si="34"/>
        <v>5.8927518101089023</v>
      </c>
      <c r="BA91" s="8"/>
    </row>
    <row r="92" spans="1:53" ht="15" x14ac:dyDescent="0.15">
      <c r="A92" s="116"/>
      <c r="B92" s="328">
        <f t="shared" si="6"/>
        <v>2955.611689227685</v>
      </c>
      <c r="C92" s="328">
        <f t="shared" si="7"/>
        <v>2939.0051346528053</v>
      </c>
      <c r="D92" s="328">
        <f t="shared" si="8"/>
        <v>6.8604561086209941</v>
      </c>
      <c r="E92" s="328">
        <f t="shared" si="3"/>
        <v>82.051048455418794</v>
      </c>
      <c r="F92" s="328">
        <f t="shared" si="9"/>
        <v>81.25881809938619</v>
      </c>
      <c r="G92" s="328">
        <f t="shared" si="10"/>
        <v>7603.6801024341767</v>
      </c>
      <c r="H92" s="313">
        <f t="shared" si="11"/>
        <v>0.06</v>
      </c>
      <c r="I92" s="328">
        <f t="shared" si="12"/>
        <v>13.285243659903792</v>
      </c>
      <c r="J92" s="328">
        <f t="shared" si="0"/>
        <v>850</v>
      </c>
      <c r="K92" s="335">
        <f t="shared" si="13"/>
        <v>1</v>
      </c>
      <c r="L92" s="323">
        <f t="shared" si="14"/>
        <v>6.9204561086209937</v>
      </c>
      <c r="M92" s="323">
        <f t="shared" si="15"/>
        <v>6.8904561086209934</v>
      </c>
      <c r="N92" s="328">
        <f t="shared" si="16"/>
        <v>0.29396610782946908</v>
      </c>
      <c r="O92" s="328">
        <f t="shared" si="1"/>
        <v>16.751515243124203</v>
      </c>
      <c r="P92" s="332">
        <f t="shared" si="4"/>
        <v>122.89097301165054</v>
      </c>
      <c r="Q92" s="328">
        <f t="shared" si="17"/>
        <v>6727.5466367906411</v>
      </c>
      <c r="R92" s="277">
        <f>IF(H92&gt;0, rate1(1,$L$52,$L$51,$L$54,L92,$L$53,$L$50,P92),"")</f>
        <v>2042.8582007068064</v>
      </c>
      <c r="S92" s="323">
        <f t="shared" si="18"/>
        <v>0.19659134676890766</v>
      </c>
      <c r="T92" s="323">
        <f t="shared" si="19"/>
        <v>0.36589860794654988</v>
      </c>
      <c r="U92" s="328">
        <f t="shared" si="2"/>
        <v>6.8604561086209941</v>
      </c>
      <c r="V92" s="336">
        <f t="shared" si="20"/>
        <v>6.8604561086209941</v>
      </c>
      <c r="W92" s="328">
        <f t="shared" si="21"/>
        <v>2.8318284374861946E-3</v>
      </c>
      <c r="X92" s="328">
        <f t="shared" si="22"/>
        <v>6556.790193660845</v>
      </c>
      <c r="Y92" s="328">
        <f t="shared" si="5"/>
        <v>121.82320524629107</v>
      </c>
      <c r="Z92" s="108">
        <f>IF(H92&gt;0, rate1(1,$L$52,$L$51,$L$54,U92,$L$53,$L$50,Y92),"")</f>
        <v>2039.5893097351816</v>
      </c>
      <c r="AA92" s="336">
        <f t="shared" si="23"/>
        <v>0.19190861154150213</v>
      </c>
      <c r="AB92" s="336">
        <f t="shared" si="24"/>
        <v>3.5043418082800568E-3</v>
      </c>
      <c r="AC92" s="328">
        <f t="shared" si="25"/>
        <v>0.36589860794654988</v>
      </c>
      <c r="AD92" s="328">
        <f t="shared" si="26"/>
        <v>0.16397985315310284</v>
      </c>
      <c r="AE92" s="328">
        <f t="shared" si="27"/>
        <v>-9.5859788437103605E-3</v>
      </c>
      <c r="AF92" s="328">
        <f t="shared" si="28"/>
        <v>2955.5397567275681</v>
      </c>
      <c r="AG92" s="328">
        <f t="shared" si="29"/>
        <v>2938.6392360448585</v>
      </c>
      <c r="AH92" s="328">
        <f t="shared" si="30"/>
        <v>6.9209109942823206</v>
      </c>
      <c r="AI92" s="328">
        <f t="shared" si="31"/>
        <v>179.11111393828165</v>
      </c>
      <c r="AJ92" s="328">
        <f t="shared" si="32"/>
        <v>2.0243158212503349</v>
      </c>
      <c r="AK92" s="337">
        <f t="shared" si="33"/>
        <v>19.80442001943036</v>
      </c>
      <c r="AL92" s="42">
        <f t="shared" si="34"/>
        <v>6.0421619661784831</v>
      </c>
      <c r="BA92" s="8"/>
    </row>
    <row r="93" spans="1:53" ht="15" x14ac:dyDescent="0.15">
      <c r="A93" s="116"/>
      <c r="B93" s="328">
        <f t="shared" si="6"/>
        <v>2955.5397567275681</v>
      </c>
      <c r="C93" s="328">
        <f t="shared" si="7"/>
        <v>2938.6392360448585</v>
      </c>
      <c r="D93" s="328">
        <f t="shared" si="8"/>
        <v>6.9209109942823206</v>
      </c>
      <c r="E93" s="328">
        <f t="shared" si="3"/>
        <v>83.666919496207953</v>
      </c>
      <c r="F93" s="328">
        <f t="shared" si="9"/>
        <v>82.858983975813373</v>
      </c>
      <c r="G93" s="328">
        <f t="shared" si="10"/>
        <v>7958.3954780550894</v>
      </c>
      <c r="H93" s="313">
        <f t="shared" si="11"/>
        <v>0.06</v>
      </c>
      <c r="I93" s="328">
        <f t="shared" si="12"/>
        <v>13.52041654616769</v>
      </c>
      <c r="J93" s="328">
        <f t="shared" si="0"/>
        <v>850</v>
      </c>
      <c r="K93" s="335">
        <f t="shared" si="13"/>
        <v>1</v>
      </c>
      <c r="L93" s="323">
        <f t="shared" si="14"/>
        <v>6.9809109942823202</v>
      </c>
      <c r="M93" s="323">
        <f t="shared" si="15"/>
        <v>6.9509109942823208</v>
      </c>
      <c r="N93" s="328">
        <f t="shared" si="16"/>
        <v>0.29657613770308444</v>
      </c>
      <c r="O93" s="328">
        <f t="shared" si="1"/>
        <v>16.733606478764827</v>
      </c>
      <c r="P93" s="332">
        <f t="shared" si="4"/>
        <v>124.32825952951548</v>
      </c>
      <c r="Q93" s="328">
        <f t="shared" si="17"/>
        <v>7081.9420491620858</v>
      </c>
      <c r="R93" s="277">
        <f>IF(H93&gt;0, rate1(1,$L$52,$L$51,$L$54,L93,$L$53,$L$50,P93),"")</f>
        <v>2047.1857464938207</v>
      </c>
      <c r="S93" s="323">
        <f t="shared" si="18"/>
        <v>0.20673098218439503</v>
      </c>
      <c r="T93" s="323">
        <f t="shared" si="19"/>
        <v>0.37386577698414969</v>
      </c>
      <c r="U93" s="328">
        <f t="shared" si="2"/>
        <v>6.9209109942823206</v>
      </c>
      <c r="V93" s="336">
        <f t="shared" si="20"/>
        <v>6.9209109942823206</v>
      </c>
      <c r="W93" s="328">
        <f t="shared" si="21"/>
        <v>2.8819569322209304E-3</v>
      </c>
      <c r="X93" s="328">
        <f t="shared" si="22"/>
        <v>6904.0744577325813</v>
      </c>
      <c r="Y93" s="328">
        <f t="shared" si="5"/>
        <v>123.25737865856183</v>
      </c>
      <c r="Z93" s="108">
        <f>IF(H93&gt;0, rate1(1,$L$52,$L$51,$L$54,U93,$L$53,$L$50,Y93),"")</f>
        <v>2043.9692530359905</v>
      </c>
      <c r="AA93" s="336">
        <f t="shared" si="23"/>
        <v>0.2018559504478864</v>
      </c>
      <c r="AB93" s="336">
        <f t="shared" si="24"/>
        <v>3.6108230510998223E-3</v>
      </c>
      <c r="AC93" s="328">
        <f t="shared" si="25"/>
        <v>0.37386577698414969</v>
      </c>
      <c r="AD93" s="328">
        <f t="shared" si="26"/>
        <v>0.16048540330168745</v>
      </c>
      <c r="AE93" s="328">
        <f t="shared" si="27"/>
        <v>-9.4474671195281992E-3</v>
      </c>
      <c r="AF93" s="328">
        <f t="shared" si="28"/>
        <v>2955.4624670882872</v>
      </c>
      <c r="AG93" s="328">
        <f t="shared" si="29"/>
        <v>2938.2653702678745</v>
      </c>
      <c r="AH93" s="328">
        <f t="shared" si="30"/>
        <v>6.9813721603218601</v>
      </c>
      <c r="AI93" s="328">
        <f t="shared" si="31"/>
        <v>182.62425753230406</v>
      </c>
      <c r="AJ93" s="328">
        <f t="shared" si="32"/>
        <v>2.0750447816759747</v>
      </c>
      <c r="AK93" s="337">
        <f t="shared" si="33"/>
        <v>21.166323632607693</v>
      </c>
      <c r="AL93" s="42">
        <f t="shared" si="34"/>
        <v>6.1944064130260221</v>
      </c>
      <c r="BA93" s="8"/>
    </row>
    <row r="94" spans="1:53" ht="15" x14ac:dyDescent="0.15">
      <c r="A94" s="116"/>
      <c r="B94" s="328">
        <f t="shared" si="6"/>
        <v>2955.4624670882872</v>
      </c>
      <c r="C94" s="328">
        <f t="shared" si="7"/>
        <v>2938.2653702678745</v>
      </c>
      <c r="D94" s="328">
        <f t="shared" si="8"/>
        <v>6.9813721603218601</v>
      </c>
      <c r="E94" s="328">
        <f t="shared" si="3"/>
        <v>85.315297842624105</v>
      </c>
      <c r="F94" s="328">
        <f t="shared" si="9"/>
        <v>84.491108669416036</v>
      </c>
      <c r="G94" s="328">
        <f t="shared" si="10"/>
        <v>8327.8507956244666</v>
      </c>
      <c r="H94" s="313">
        <f t="shared" ref="H94:H125" si="35">dv(S93)</f>
        <v>0.06</v>
      </c>
      <c r="I94" s="328">
        <f t="shared" si="12"/>
        <v>13.757677456330203</v>
      </c>
      <c r="J94" s="328">
        <f t="shared" si="0"/>
        <v>850</v>
      </c>
      <c r="K94" s="335">
        <f t="shared" si="13"/>
        <v>1</v>
      </c>
      <c r="L94" s="323">
        <f t="shared" si="14"/>
        <v>7.0413721603218598</v>
      </c>
      <c r="M94" s="323">
        <f t="shared" si="15"/>
        <v>7.0113721603218604</v>
      </c>
      <c r="N94" s="328">
        <f t="shared" si="16"/>
        <v>0.29918687858766901</v>
      </c>
      <c r="O94" s="328">
        <f t="shared" si="1"/>
        <v>16.714366932733565</v>
      </c>
      <c r="P94" s="332">
        <f t="shared" si="4"/>
        <v>125.76986845987354</v>
      </c>
      <c r="Q94" s="328">
        <f t="shared" si="17"/>
        <v>7451.1171322886894</v>
      </c>
      <c r="R94" s="277">
        <f>IF(H94&gt;0, rate1(1,$L$52,$L$51,$L$54,L94,$L$53,$L$50,P94),"")</f>
        <v>2051.4447771709356</v>
      </c>
      <c r="S94" s="323">
        <f t="shared" si="18"/>
        <v>0.21730595503377298</v>
      </c>
      <c r="T94" s="323">
        <f t="shared" si="19"/>
        <v>0.38225265735933744</v>
      </c>
      <c r="U94" s="328">
        <f t="shared" si="2"/>
        <v>6.9813721603218601</v>
      </c>
      <c r="V94" s="336">
        <f t="shared" si="20"/>
        <v>6.9813721603218601</v>
      </c>
      <c r="W94" s="328">
        <f t="shared" si="21"/>
        <v>2.9325305016598691E-3</v>
      </c>
      <c r="X94" s="328">
        <f t="shared" si="22"/>
        <v>7265.8488372197016</v>
      </c>
      <c r="Y94" s="328">
        <f t="shared" si="5"/>
        <v>124.69589210381926</v>
      </c>
      <c r="Z94" s="108">
        <f>IF(H94&gt;0, rate1(1,$L$52,$L$51,$L$54,U94,$L$53,$L$50,Y94),"")</f>
        <v>2048.2795294297252</v>
      </c>
      <c r="AA94" s="336">
        <f t="shared" si="23"/>
        <v>0.21223020891808864</v>
      </c>
      <c r="AB94" s="336">
        <f t="shared" si="24"/>
        <v>3.7225729329280004E-3</v>
      </c>
      <c r="AC94" s="328">
        <f t="shared" si="25"/>
        <v>0.38225265735933744</v>
      </c>
      <c r="AD94" s="328">
        <f t="shared" si="26"/>
        <v>0.15696424562353498</v>
      </c>
      <c r="AE94" s="328">
        <f t="shared" si="27"/>
        <v>-9.3137728647226577E-3</v>
      </c>
      <c r="AF94" s="328">
        <f t="shared" si="28"/>
        <v>2955.3794013095157</v>
      </c>
      <c r="AG94" s="328">
        <f t="shared" si="29"/>
        <v>2937.883117610515</v>
      </c>
      <c r="AH94" s="328">
        <f t="shared" si="30"/>
        <v>7.0418395880524676</v>
      </c>
      <c r="AI94" s="328">
        <f t="shared" si="31"/>
        <v>186.33338884534177</v>
      </c>
      <c r="AJ94" s="328">
        <f t="shared" si="32"/>
        <v>2.1268040563552364</v>
      </c>
      <c r="AK94" s="337">
        <f t="shared" si="33"/>
        <v>22.619719697935949</v>
      </c>
      <c r="AL94" s="42">
        <f t="shared" si="34"/>
        <v>6.3496370319284807</v>
      </c>
      <c r="BA94" s="8"/>
    </row>
    <row r="95" spans="1:53" ht="15" x14ac:dyDescent="0.15">
      <c r="A95" s="116"/>
      <c r="B95" s="328">
        <f t="shared" si="6"/>
        <v>2955.3794013095157</v>
      </c>
      <c r="C95" s="328">
        <f t="shared" si="7"/>
        <v>2937.883117610515</v>
      </c>
      <c r="D95" s="328">
        <f t="shared" si="8"/>
        <v>7.0418395880524676</v>
      </c>
      <c r="E95" s="328">
        <f t="shared" si="3"/>
        <v>86.99737884196783</v>
      </c>
      <c r="F95" s="328">
        <f t="shared" si="9"/>
        <v>86.156338342295967</v>
      </c>
      <c r="G95" s="328">
        <f t="shared" si="10"/>
        <v>8712.6495919762474</v>
      </c>
      <c r="H95" s="313">
        <f t="shared" si="35"/>
        <v>0.06</v>
      </c>
      <c r="I95" s="328">
        <f t="shared" si="12"/>
        <v>13.997026959200594</v>
      </c>
      <c r="J95" s="328">
        <f t="shared" si="0"/>
        <v>850</v>
      </c>
      <c r="K95" s="335">
        <f t="shared" si="13"/>
        <v>1</v>
      </c>
      <c r="L95" s="323">
        <f t="shared" si="14"/>
        <v>7.1018395880524672</v>
      </c>
      <c r="M95" s="323">
        <f t="shared" si="15"/>
        <v>7.0718395880524678</v>
      </c>
      <c r="N95" s="328">
        <f t="shared" si="16"/>
        <v>0.30179832981319521</v>
      </c>
      <c r="O95" s="328">
        <f t="shared" si="1"/>
        <v>16.693694530547226</v>
      </c>
      <c r="P95" s="332">
        <f t="shared" si="4"/>
        <v>127.21577669857089</v>
      </c>
      <c r="Q95" s="328">
        <f t="shared" si="17"/>
        <v>7835.6823367414745</v>
      </c>
      <c r="R95" s="277">
        <f>IF(H95&gt;0, rate1(1,$L$52,$L$51,$L$54,L95,$L$53,$L$50,P95),"")</f>
        <v>2055.6367846445032</v>
      </c>
      <c r="S95" s="323">
        <f t="shared" si="18"/>
        <v>0.22833788720585307</v>
      </c>
      <c r="T95" s="323">
        <f t="shared" si="19"/>
        <v>0.39110165551655723</v>
      </c>
      <c r="U95" s="328">
        <f t="shared" si="2"/>
        <v>7.0418395880524676</v>
      </c>
      <c r="V95" s="336">
        <f t="shared" si="20"/>
        <v>7.0418395880524676</v>
      </c>
      <c r="W95" s="328">
        <f t="shared" si="21"/>
        <v>2.9835492669789687E-3</v>
      </c>
      <c r="X95" s="328">
        <f t="shared" si="22"/>
        <v>7642.7079028655899</v>
      </c>
      <c r="Y95" s="328">
        <f t="shared" si="5"/>
        <v>126.13872222791245</v>
      </c>
      <c r="Z95" s="108">
        <f>IF(H95&gt;0, rate1(1,$L$52,$L$51,$L$54,U95,$L$53,$L$50,Y95),"")</f>
        <v>2052.5216624880923</v>
      </c>
      <c r="AA95" s="336">
        <f t="shared" si="23"/>
        <v>0.22305247670472134</v>
      </c>
      <c r="AB95" s="336">
        <f t="shared" si="24"/>
        <v>3.8400910969183587E-3</v>
      </c>
      <c r="AC95" s="328">
        <f t="shared" si="25"/>
        <v>0.39110165551655723</v>
      </c>
      <c r="AD95" s="328">
        <f t="shared" si="26"/>
        <v>0.15341279985315712</v>
      </c>
      <c r="AE95" s="328">
        <f t="shared" si="27"/>
        <v>-9.1845243797011918E-3</v>
      </c>
      <c r="AF95" s="328">
        <f t="shared" si="28"/>
        <v>2955.2900979838123</v>
      </c>
      <c r="AG95" s="328">
        <f t="shared" si="29"/>
        <v>2937.4920159549984</v>
      </c>
      <c r="AH95" s="328">
        <f t="shared" si="30"/>
        <v>7.1023132592728766</v>
      </c>
      <c r="AI95" s="328">
        <f t="shared" si="31"/>
        <v>190.25815184767353</v>
      </c>
      <c r="AJ95" s="328">
        <f t="shared" si="32"/>
        <v>2.1796535429795902</v>
      </c>
      <c r="AK95" s="337">
        <f t="shared" si="33"/>
        <v>24.17147635848303</v>
      </c>
      <c r="AL95" s="42">
        <f t="shared" si="34"/>
        <v>6.5080204124470216</v>
      </c>
      <c r="BA95" s="8"/>
    </row>
    <row r="96" spans="1:53" ht="15" x14ac:dyDescent="0.15">
      <c r="A96" s="116"/>
      <c r="B96" s="328">
        <f t="shared" si="6"/>
        <v>2955.2900979838123</v>
      </c>
      <c r="C96" s="328">
        <f t="shared" si="7"/>
        <v>2937.4920159549984</v>
      </c>
      <c r="D96" s="328">
        <f t="shared" si="8"/>
        <v>7.1023132592728766</v>
      </c>
      <c r="E96" s="328">
        <f t="shared" si="3"/>
        <v>88.714469415224599</v>
      </c>
      <c r="F96" s="328">
        <f t="shared" si="9"/>
        <v>87.855924128596214</v>
      </c>
      <c r="G96" s="328">
        <f t="shared" si="10"/>
        <v>9113.4292206837781</v>
      </c>
      <c r="H96" s="313">
        <f t="shared" si="35"/>
        <v>0.06</v>
      </c>
      <c r="I96" s="328">
        <f t="shared" si="12"/>
        <v>14.238465623051162</v>
      </c>
      <c r="J96" s="328">
        <f t="shared" si="0"/>
        <v>850</v>
      </c>
      <c r="K96" s="335">
        <f t="shared" si="13"/>
        <v>1</v>
      </c>
      <c r="L96" s="323">
        <f t="shared" si="14"/>
        <v>7.1623132592728762</v>
      </c>
      <c r="M96" s="323">
        <f t="shared" si="15"/>
        <v>7.1323132592728768</v>
      </c>
      <c r="N96" s="328">
        <f t="shared" si="16"/>
        <v>0.30441049073004933</v>
      </c>
      <c r="O96" s="328">
        <f t="shared" si="1"/>
        <v>16.671477203585148</v>
      </c>
      <c r="P96" s="332">
        <f t="shared" si="4"/>
        <v>128.66596147441405</v>
      </c>
      <c r="Q96" s="328">
        <f t="shared" si="17"/>
        <v>8236.2830058839554</v>
      </c>
      <c r="R96" s="277">
        <f>IF(H96&gt;0, rate1(1,$L$52,$L$51,$L$54,L96,$L$53,$L$50,P96),"")</f>
        <v>2059.7632201607271</v>
      </c>
      <c r="S96" s="323">
        <f t="shared" si="18"/>
        <v>0.2398500863003481</v>
      </c>
      <c r="T96" s="323">
        <f t="shared" si="19"/>
        <v>0.40046112647501669</v>
      </c>
      <c r="U96" s="328">
        <f t="shared" si="2"/>
        <v>7.1023132592728766</v>
      </c>
      <c r="V96" s="336">
        <f t="shared" si="20"/>
        <v>7.1023132592728766</v>
      </c>
      <c r="W96" s="328">
        <f t="shared" si="21"/>
        <v>3.035013349361293E-3</v>
      </c>
      <c r="X96" s="328">
        <f t="shared" si="22"/>
        <v>8035.2794930103173</v>
      </c>
      <c r="Y96" s="328">
        <f t="shared" si="5"/>
        <v>127.58584601526557</v>
      </c>
      <c r="Z96" s="108">
        <f>IF(H96&gt;0, rate1(1,$L$52,$L$51,$L$54,U96,$L$53,$L$50,Y96),"")</f>
        <v>2056.6971340941536</v>
      </c>
      <c r="AA96" s="336">
        <f t="shared" si="23"/>
        <v>0.23434546939971165</v>
      </c>
      <c r="AB96" s="336">
        <f t="shared" si="24"/>
        <v>3.9639461768505206E-3</v>
      </c>
      <c r="AC96" s="328">
        <f t="shared" si="25"/>
        <v>0.40046112647501669</v>
      </c>
      <c r="AD96" s="328">
        <f t="shared" si="26"/>
        <v>0.14982727669009635</v>
      </c>
      <c r="AE96" s="328">
        <f t="shared" si="27"/>
        <v>-9.0593525734991767E-3</v>
      </c>
      <c r="AF96" s="328">
        <f t="shared" si="28"/>
        <v>2955.1940473480672</v>
      </c>
      <c r="AG96" s="328">
        <f t="shared" si="29"/>
        <v>2937.0915548285234</v>
      </c>
      <c r="AH96" s="328">
        <f t="shared" si="30"/>
        <v>7.1627931562517553</v>
      </c>
      <c r="AI96" s="328">
        <f t="shared" si="31"/>
        <v>194.42095215379561</v>
      </c>
      <c r="AJ96" s="328">
        <f t="shared" si="32"/>
        <v>2.2336593630223112</v>
      </c>
      <c r="AK96" s="337">
        <f t="shared" si="33"/>
        <v>25.829128967548819</v>
      </c>
      <c r="AL96" s="42">
        <f t="shared" si="34"/>
        <v>6.6697398415175444</v>
      </c>
      <c r="BA96" s="8"/>
    </row>
    <row r="97" spans="1:53" ht="15" x14ac:dyDescent="0.15">
      <c r="A97" s="116"/>
      <c r="B97" s="328">
        <f t="shared" si="6"/>
        <v>2955.1940473480672</v>
      </c>
      <c r="C97" s="328">
        <f t="shared" si="7"/>
        <v>2937.0915548285234</v>
      </c>
      <c r="D97" s="328">
        <f t="shared" si="8"/>
        <v>7.1627931562517553</v>
      </c>
      <c r="E97" s="328">
        <f t="shared" si="3"/>
        <v>90.468003613174744</v>
      </c>
      <c r="F97" s="328">
        <f t="shared" si="9"/>
        <v>89.591236514199664</v>
      </c>
      <c r="G97" s="328">
        <f t="shared" si="10"/>
        <v>9530.8644099407811</v>
      </c>
      <c r="H97" s="313">
        <f t="shared" si="35"/>
        <v>0.06</v>
      </c>
      <c r="I97" s="328">
        <f t="shared" si="12"/>
        <v>14.481994015635065</v>
      </c>
      <c r="J97" s="328">
        <f t="shared" si="0"/>
        <v>850</v>
      </c>
      <c r="K97" s="335">
        <f t="shared" si="13"/>
        <v>1</v>
      </c>
      <c r="L97" s="323">
        <f t="shared" si="14"/>
        <v>7.2227931562517549</v>
      </c>
      <c r="M97" s="323">
        <f t="shared" si="15"/>
        <v>7.1927931562517546</v>
      </c>
      <c r="N97" s="328">
        <f t="shared" si="16"/>
        <v>0.30702336070847736</v>
      </c>
      <c r="O97" s="328">
        <f t="shared" si="1"/>
        <v>16.647591540737004</v>
      </c>
      <c r="P97" s="332">
        <f t="shared" si="4"/>
        <v>130.12040034166054</v>
      </c>
      <c r="Q97" s="328">
        <f t="shared" si="17"/>
        <v>8653.6031348465858</v>
      </c>
      <c r="R97" s="277">
        <f>IF(H97&gt;0, rate1(1,$L$52,$L$51,$L$54,L97,$L$53,$L$50,P97),"")</f>
        <v>2063.8254956149308</v>
      </c>
      <c r="S97" s="323">
        <f t="shared" si="18"/>
        <v>0.25186776544088174</v>
      </c>
      <c r="T97" s="323">
        <f t="shared" si="19"/>
        <v>0.41038648854558346</v>
      </c>
      <c r="U97" s="328">
        <f t="shared" si="2"/>
        <v>7.1627931562517553</v>
      </c>
      <c r="V97" s="336">
        <f t="shared" si="20"/>
        <v>7.1627931562517553</v>
      </c>
      <c r="W97" s="328">
        <f t="shared" si="21"/>
        <v>3.086922869833586E-3</v>
      </c>
      <c r="X97" s="328">
        <f t="shared" si="22"/>
        <v>8444.2282057213397</v>
      </c>
      <c r="Y97" s="328">
        <f t="shared" si="5"/>
        <v>129.03724078119652</v>
      </c>
      <c r="Z97" s="108">
        <f>IF(H97&gt;0, rate1(1,$L$52,$L$51,$L$54,U97,$L$53,$L$50,Y97),"")</f>
        <v>2060.8073857894497</v>
      </c>
      <c r="AA97" s="336">
        <f t="shared" si="23"/>
        <v>0.24613373828378821</v>
      </c>
      <c r="AB97" s="336">
        <f t="shared" si="24"/>
        <v>4.0947884612929381E-3</v>
      </c>
      <c r="AC97" s="328">
        <f t="shared" si="25"/>
        <v>0.41038648854558346</v>
      </c>
      <c r="AD97" s="328">
        <f t="shared" si="26"/>
        <v>0.14620364382034359</v>
      </c>
      <c r="AE97" s="328">
        <f t="shared" si="27"/>
        <v>-8.9378887046752849E-3</v>
      </c>
      <c r="AF97" s="328">
        <f t="shared" si="28"/>
        <v>2955.0906842202303</v>
      </c>
      <c r="AG97" s="328">
        <f t="shared" si="29"/>
        <v>2936.6811683399778</v>
      </c>
      <c r="AH97" s="328">
        <f t="shared" si="30"/>
        <v>7.223279261712019</v>
      </c>
      <c r="AI97" s="328">
        <f t="shared" si="31"/>
        <v>198.84747495248186</v>
      </c>
      <c r="AJ97" s="328">
        <f t="shared" si="32"/>
        <v>2.288894772731334</v>
      </c>
      <c r="AK97" s="337">
        <f t="shared" si="33"/>
        <v>27.600970554020382</v>
      </c>
      <c r="AL97" s="42">
        <f t="shared" si="34"/>
        <v>6.8349976508482708</v>
      </c>
      <c r="BA97" s="8"/>
    </row>
    <row r="98" spans="1:53" ht="15" x14ac:dyDescent="0.15">
      <c r="A98" s="116"/>
      <c r="B98" s="328">
        <f t="shared" si="6"/>
        <v>2955.0906842202303</v>
      </c>
      <c r="C98" s="328">
        <f t="shared" si="7"/>
        <v>2936.6811683399778</v>
      </c>
      <c r="D98" s="328">
        <f t="shared" si="8"/>
        <v>7.223279261712019</v>
      </c>
      <c r="E98" s="328">
        <f t="shared" si="3"/>
        <v>92.259561060019223</v>
      </c>
      <c r="F98" s="328">
        <f t="shared" si="9"/>
        <v>91.363782336596984</v>
      </c>
      <c r="G98" s="328">
        <f t="shared" si="10"/>
        <v>9884.0840769422412</v>
      </c>
      <c r="H98" s="313">
        <f t="shared" si="35"/>
        <v>0.04</v>
      </c>
      <c r="I98" s="328">
        <f t="shared" si="12"/>
        <v>14.727612704201967</v>
      </c>
      <c r="J98" s="328">
        <f t="shared" si="0"/>
        <v>850</v>
      </c>
      <c r="K98" s="335">
        <f t="shared" si="13"/>
        <v>1</v>
      </c>
      <c r="L98" s="323">
        <f t="shared" si="14"/>
        <v>7.263279261712019</v>
      </c>
      <c r="M98" s="323">
        <f t="shared" si="15"/>
        <v>7.2432792617120185</v>
      </c>
      <c r="N98" s="328">
        <f t="shared" si="16"/>
        <v>0.20732990542477836</v>
      </c>
      <c r="O98" s="328">
        <f t="shared" si="1"/>
        <v>16.621901197363048</v>
      </c>
      <c r="P98" s="332">
        <f t="shared" si="4"/>
        <v>131.21650863165692</v>
      </c>
      <c r="Q98" s="328">
        <f t="shared" si="17"/>
        <v>9047.3207241106138</v>
      </c>
      <c r="R98" s="277">
        <f>IF(H98&gt;0, rate1(1,$L$52,$L$51,$L$54,L98,$L$53,$L$50,P98),"")</f>
        <v>2066.8377499435028</v>
      </c>
      <c r="S98" s="323">
        <f t="shared" si="18"/>
        <v>0.26334974642980741</v>
      </c>
      <c r="T98" s="323">
        <f t="shared" si="19"/>
        <v>0.28144958129037373</v>
      </c>
      <c r="U98" s="328">
        <f t="shared" si="2"/>
        <v>7.223279261712019</v>
      </c>
      <c r="V98" s="336">
        <f t="shared" si="20"/>
        <v>7.223279261712019</v>
      </c>
      <c r="W98" s="328">
        <f t="shared" si="21"/>
        <v>3.1392779492449563E-3</v>
      </c>
      <c r="X98" s="328">
        <f t="shared" si="22"/>
        <v>8870.259477640544</v>
      </c>
      <c r="Y98" s="328">
        <f t="shared" si="5"/>
        <v>130.49288416446279</v>
      </c>
      <c r="Z98" s="108">
        <f>IF(H98&gt;0, rate1(1,$L$52,$L$51,$L$54,U98,$L$53,$L$50,Y98),"")</f>
        <v>2064.853820071829</v>
      </c>
      <c r="AA98" s="336">
        <f t="shared" si="23"/>
        <v>0.25844391797058081</v>
      </c>
      <c r="AB98" s="336">
        <f t="shared" si="24"/>
        <v>4.2333655205870381E-3</v>
      </c>
      <c r="AC98" s="328">
        <f t="shared" si="25"/>
        <v>0.28144958129037373</v>
      </c>
      <c r="AD98" s="328">
        <f t="shared" si="26"/>
        <v>0.14212136971961487</v>
      </c>
      <c r="AE98" s="328">
        <f t="shared" si="27"/>
        <v>-1.1801275703062679E-2</v>
      </c>
      <c r="AF98" s="328">
        <f t="shared" si="28"/>
        <v>2955.0165645443649</v>
      </c>
      <c r="AG98" s="328">
        <f t="shared" si="29"/>
        <v>2936.3997187586874</v>
      </c>
      <c r="AH98" s="328">
        <f t="shared" si="30"/>
        <v>7.263840047132347</v>
      </c>
      <c r="AI98" s="328">
        <f t="shared" si="31"/>
        <v>136.17400848134653</v>
      </c>
      <c r="AJ98" s="328">
        <f t="shared" si="32"/>
        <v>2.3267208861983746</v>
      </c>
      <c r="AK98" s="337">
        <f t="shared" si="33"/>
        <v>29.496158876051581</v>
      </c>
      <c r="AL98" s="42">
        <f t="shared" si="34"/>
        <v>7.0040180045578806</v>
      </c>
      <c r="BA98" s="8"/>
    </row>
    <row r="99" spans="1:53" ht="15" x14ac:dyDescent="0.15">
      <c r="A99" s="116"/>
      <c r="B99" s="328">
        <f t="shared" si="6"/>
        <v>2955.0165645443649</v>
      </c>
      <c r="C99" s="328">
        <f t="shared" si="7"/>
        <v>2936.3997187586874</v>
      </c>
      <c r="D99" s="328">
        <f t="shared" si="8"/>
        <v>7.263840047132347</v>
      </c>
      <c r="E99" s="328">
        <f t="shared" si="3"/>
        <v>93.484106188056913</v>
      </c>
      <c r="F99" s="328">
        <f t="shared" si="9"/>
        <v>92.871833624038061</v>
      </c>
      <c r="G99" s="328">
        <f t="shared" si="10"/>
        <v>10216.497360805653</v>
      </c>
      <c r="H99" s="313">
        <f t="shared" si="35"/>
        <v>0.04</v>
      </c>
      <c r="I99" s="328">
        <f t="shared" si="12"/>
        <v>14.893476628541976</v>
      </c>
      <c r="J99" s="328">
        <f t="shared" si="0"/>
        <v>850</v>
      </c>
      <c r="K99" s="335">
        <f t="shared" si="13"/>
        <v>1</v>
      </c>
      <c r="L99" s="323">
        <f t="shared" si="14"/>
        <v>7.303840047132347</v>
      </c>
      <c r="M99" s="323">
        <f t="shared" si="15"/>
        <v>7.2838400471323475</v>
      </c>
      <c r="N99" s="328">
        <f t="shared" si="16"/>
        <v>0.20851026410134921</v>
      </c>
      <c r="O99" s="328">
        <f t="shared" si="1"/>
        <v>16.594255006104266</v>
      </c>
      <c r="P99" s="332">
        <f t="shared" si="4"/>
        <v>132.19626832339893</v>
      </c>
      <c r="Q99" s="328">
        <f t="shared" si="17"/>
        <v>9348.1067001151932</v>
      </c>
      <c r="R99" s="277">
        <f>IF(H99&gt;0, rate1(1,$L$52,$L$51,$L$54,L99,$L$53,$L$50,P99),"")</f>
        <v>2069.495262965223</v>
      </c>
      <c r="S99" s="323">
        <f t="shared" si="18"/>
        <v>0.27220836343925958</v>
      </c>
      <c r="T99" s="323">
        <f t="shared" si="19"/>
        <v>0.28649719731142753</v>
      </c>
      <c r="U99" s="328">
        <f t="shared" si="2"/>
        <v>7.263840047132347</v>
      </c>
      <c r="V99" s="336">
        <f t="shared" si="20"/>
        <v>7.263840047132347</v>
      </c>
      <c r="W99" s="328">
        <f t="shared" si="21"/>
        <v>3.1746328279211866E-3</v>
      </c>
      <c r="X99" s="328">
        <f t="shared" si="22"/>
        <v>9198.0874947579705</v>
      </c>
      <c r="Y99" s="328">
        <f t="shared" si="5"/>
        <v>131.4712948208398</v>
      </c>
      <c r="Z99" s="108">
        <f>IF(H99&gt;0, rate1(1,$L$52,$L$51,$L$54,U99,$L$53,$L$50,Y99),"")</f>
        <v>2067.5319869698419</v>
      </c>
      <c r="AA99" s="336">
        <f t="shared" si="23"/>
        <v>0.26809427466894531</v>
      </c>
      <c r="AB99" s="336">
        <f t="shared" si="24"/>
        <v>4.337488720265497E-3</v>
      </c>
      <c r="AC99" s="328">
        <f t="shared" si="25"/>
        <v>0.28649719731142753</v>
      </c>
      <c r="AD99" s="328">
        <f t="shared" si="26"/>
        <v>0.13961742165498148</v>
      </c>
      <c r="AE99" s="328">
        <f t="shared" si="27"/>
        <v>-8.8175447382507471E-3</v>
      </c>
      <c r="AF99" s="328">
        <f t="shared" si="28"/>
        <v>2954.9385776111549</v>
      </c>
      <c r="AG99" s="328">
        <f t="shared" si="29"/>
        <v>2936.1132215613761</v>
      </c>
      <c r="AH99" s="328">
        <f t="shared" si="30"/>
        <v>7.3044045964971342</v>
      </c>
      <c r="AI99" s="328">
        <f t="shared" si="31"/>
        <v>138.43819912925406</v>
      </c>
      <c r="AJ99" s="328">
        <f t="shared" si="32"/>
        <v>2.3651759415120561</v>
      </c>
      <c r="AK99" s="337">
        <f t="shared" si="33"/>
        <v>30.842114224975457</v>
      </c>
      <c r="AL99" s="42">
        <f t="shared" si="34"/>
        <v>7.1197659117670256</v>
      </c>
      <c r="BA99" s="8"/>
    </row>
    <row r="100" spans="1:53" ht="15" x14ac:dyDescent="0.15">
      <c r="A100" s="116"/>
      <c r="B100" s="328">
        <f t="shared" si="6"/>
        <v>2954.9385776111549</v>
      </c>
      <c r="C100" s="328">
        <f t="shared" si="7"/>
        <v>2936.1132215613761</v>
      </c>
      <c r="D100" s="328">
        <f t="shared" si="8"/>
        <v>7.3044045964971342</v>
      </c>
      <c r="E100" s="328">
        <f t="shared" si="3"/>
        <v>94.727374139026409</v>
      </c>
      <c r="F100" s="328">
        <f t="shared" si="9"/>
        <v>94.105740163541668</v>
      </c>
      <c r="G100" s="328">
        <f t="shared" si="10"/>
        <v>10525.682193874785</v>
      </c>
      <c r="H100" s="313">
        <f t="shared" si="35"/>
        <v>0.04</v>
      </c>
      <c r="I100" s="328">
        <f t="shared" si="12"/>
        <v>15.060284839822998</v>
      </c>
      <c r="J100" s="328">
        <f t="shared" si="0"/>
        <v>850</v>
      </c>
      <c r="K100" s="335">
        <f t="shared" si="13"/>
        <v>1</v>
      </c>
      <c r="L100" s="323">
        <f t="shared" si="14"/>
        <v>7.3444045964971343</v>
      </c>
      <c r="M100" s="323">
        <f t="shared" si="15"/>
        <v>7.3244045964971338</v>
      </c>
      <c r="N100" s="328">
        <f t="shared" si="16"/>
        <v>0.20969093031186503</v>
      </c>
      <c r="O100" s="328">
        <f t="shared" si="1"/>
        <v>16.574430463466133</v>
      </c>
      <c r="P100" s="332">
        <f t="shared" si="4"/>
        <v>133.17794067975896</v>
      </c>
      <c r="Q100" s="328">
        <f t="shared" si="17"/>
        <v>9657.3463832000525</v>
      </c>
      <c r="R100" s="277">
        <f>IF(H100&gt;0, rate1(1,$L$52,$L$51,$L$54,L100,$L$53,$L$50,P100),"")</f>
        <v>2072.1254597292664</v>
      </c>
      <c r="S100" s="323">
        <f t="shared" si="18"/>
        <v>0.28119212118754222</v>
      </c>
      <c r="T100" s="323">
        <f t="shared" si="19"/>
        <v>0.29172041166033869</v>
      </c>
      <c r="U100" s="328">
        <f t="shared" si="2"/>
        <v>7.3044045964971342</v>
      </c>
      <c r="V100" s="336">
        <f t="shared" si="20"/>
        <v>7.3044045964971342</v>
      </c>
      <c r="W100" s="328">
        <f t="shared" si="21"/>
        <v>3.210188986948026E-3</v>
      </c>
      <c r="X100" s="328">
        <f t="shared" si="22"/>
        <v>9503.1176502930321</v>
      </c>
      <c r="Y100" s="328">
        <f t="shared" si="5"/>
        <v>132.45162300432401</v>
      </c>
      <c r="Z100" s="108">
        <f>IF(H100&gt;0, rate1(1,$L$52,$L$51,$L$54,U100,$L$53,$L$50,Y100),"")</f>
        <v>2070.1825420168352</v>
      </c>
      <c r="AA100" s="336">
        <f t="shared" si="23"/>
        <v>0.2769611476684159</v>
      </c>
      <c r="AB100" s="336">
        <f t="shared" si="24"/>
        <v>4.4398568300944366E-3</v>
      </c>
      <c r="AC100" s="328">
        <f t="shared" si="25"/>
        <v>0.29172041166033869</v>
      </c>
      <c r="AD100" s="328">
        <f t="shared" si="26"/>
        <v>0.13711759068327911</v>
      </c>
      <c r="AE100" s="328">
        <f t="shared" si="27"/>
        <v>-8.6466788036696756E-3</v>
      </c>
      <c r="AF100" s="328">
        <f t="shared" si="28"/>
        <v>2954.8565481298065</v>
      </c>
      <c r="AG100" s="328">
        <f t="shared" si="29"/>
        <v>2935.8215011497159</v>
      </c>
      <c r="AH100" s="328">
        <f t="shared" si="30"/>
        <v>7.344972906777727</v>
      </c>
      <c r="AI100" s="328">
        <f t="shared" si="31"/>
        <v>140.783180038941</v>
      </c>
      <c r="AJ100" s="328">
        <f t="shared" si="32"/>
        <v>2.4042823804117619</v>
      </c>
      <c r="AK100" s="337">
        <f t="shared" si="33"/>
        <v>32.256467721014168</v>
      </c>
      <c r="AL100" s="42">
        <f t="shared" si="34"/>
        <v>7.2374383810268919</v>
      </c>
      <c r="BA100" s="8"/>
    </row>
    <row r="101" spans="1:53" ht="15" x14ac:dyDescent="0.15">
      <c r="A101" s="116"/>
      <c r="B101" s="328">
        <f t="shared" si="6"/>
        <v>2954.8565481298065</v>
      </c>
      <c r="C101" s="328">
        <f t="shared" si="7"/>
        <v>2935.8215011497159</v>
      </c>
      <c r="D101" s="328">
        <f t="shared" si="8"/>
        <v>7.344972906777727</v>
      </c>
      <c r="E101" s="328">
        <f t="shared" si="3"/>
        <v>95.989849501310061</v>
      </c>
      <c r="F101" s="328">
        <f t="shared" si="9"/>
        <v>95.358611820168235</v>
      </c>
      <c r="G101" s="328">
        <f t="shared" si="10"/>
        <v>10843.540488466318</v>
      </c>
      <c r="H101" s="313">
        <f t="shared" si="35"/>
        <v>0.04</v>
      </c>
      <c r="I101" s="328">
        <f t="shared" si="12"/>
        <v>15.228037584072446</v>
      </c>
      <c r="J101" s="328">
        <f t="shared" si="0"/>
        <v>850</v>
      </c>
      <c r="K101" s="335">
        <f t="shared" si="13"/>
        <v>1</v>
      </c>
      <c r="L101" s="323">
        <f t="shared" si="14"/>
        <v>7.384972906777727</v>
      </c>
      <c r="M101" s="323">
        <f t="shared" si="15"/>
        <v>7.3649729067777265</v>
      </c>
      <c r="N101" s="328">
        <f t="shared" si="16"/>
        <v>0.21087190402337797</v>
      </c>
      <c r="O101" s="328">
        <f t="shared" si="1"/>
        <v>16.553571558396893</v>
      </c>
      <c r="P101" s="332">
        <f t="shared" si="4"/>
        <v>134.16151941633049</v>
      </c>
      <c r="Q101" s="328">
        <f t="shared" si="17"/>
        <v>9975.2850894674848</v>
      </c>
      <c r="R101" s="277">
        <f>IF(H101&gt;0, rate1(1,$L$52,$L$51,$L$54,L101,$L$53,$L$50,P101),"")</f>
        <v>2074.7287279730026</v>
      </c>
      <c r="S101" s="323">
        <f t="shared" si="18"/>
        <v>0.29045060500975078</v>
      </c>
      <c r="T101" s="323">
        <f t="shared" si="19"/>
        <v>0.29719129564795954</v>
      </c>
      <c r="U101" s="328">
        <f t="shared" si="2"/>
        <v>7.344972906777727</v>
      </c>
      <c r="V101" s="336">
        <f t="shared" si="20"/>
        <v>7.344972906777727</v>
      </c>
      <c r="W101" s="328">
        <f t="shared" si="21"/>
        <v>3.2459464787848447E-3</v>
      </c>
      <c r="X101" s="328">
        <f t="shared" si="22"/>
        <v>9816.7246843494286</v>
      </c>
      <c r="Y101" s="328">
        <f t="shared" si="5"/>
        <v>133.433862386117</v>
      </c>
      <c r="Z101" s="108">
        <f>IF(H101&gt;0, rate1(1,$L$52,$L$51,$L$54,U101,$L$53,$L$50,Y101),"")</f>
        <v>2072.8058782616358</v>
      </c>
      <c r="AA101" s="336">
        <f t="shared" si="23"/>
        <v>0.28609895333924468</v>
      </c>
      <c r="AB101" s="336">
        <f t="shared" si="24"/>
        <v>4.5467736655768112E-3</v>
      </c>
      <c r="AC101" s="328">
        <f t="shared" si="25"/>
        <v>0.29719129564795954</v>
      </c>
      <c r="AD101" s="328">
        <f t="shared" si="26"/>
        <v>0.13459344397280848</v>
      </c>
      <c r="AE101" s="328">
        <f t="shared" si="27"/>
        <v>-8.5722415742339048E-3</v>
      </c>
      <c r="AF101" s="328">
        <f t="shared" si="28"/>
        <v>2954.7702287381817</v>
      </c>
      <c r="AG101" s="328">
        <f t="shared" si="29"/>
        <v>2935.5243098540682</v>
      </c>
      <c r="AH101" s="328">
        <f t="shared" si="30"/>
        <v>7.3855449749998074</v>
      </c>
      <c r="AI101" s="328">
        <f t="shared" si="31"/>
        <v>143.24344751244354</v>
      </c>
      <c r="AJ101" s="328">
        <f t="shared" si="32"/>
        <v>2.4440722269429962</v>
      </c>
      <c r="AK101" s="337">
        <f t="shared" si="33"/>
        <v>33.73830673234712</v>
      </c>
      <c r="AL101" s="42">
        <f t="shared" si="34"/>
        <v>7.3571040840599915</v>
      </c>
      <c r="BA101" s="8"/>
    </row>
    <row r="102" spans="1:53" ht="15" x14ac:dyDescent="0.15">
      <c r="A102" s="116"/>
      <c r="B102" s="328">
        <f t="shared" si="6"/>
        <v>2954.7702287381817</v>
      </c>
      <c r="C102" s="328">
        <f t="shared" si="7"/>
        <v>2935.5243098540682</v>
      </c>
      <c r="D102" s="328">
        <f t="shared" si="8"/>
        <v>7.3855449749998074</v>
      </c>
      <c r="E102" s="328">
        <f t="shared" si="3"/>
        <v>97.272211121680016</v>
      </c>
      <c r="F102" s="328">
        <f t="shared" si="9"/>
        <v>96.631030311495039</v>
      </c>
      <c r="G102" s="328">
        <f t="shared" si="10"/>
        <v>11170.334598889913</v>
      </c>
      <c r="H102" s="313">
        <f t="shared" si="35"/>
        <v>0.04</v>
      </c>
      <c r="I102" s="328">
        <f t="shared" si="12"/>
        <v>15.396735107290807</v>
      </c>
      <c r="J102" s="328">
        <f t="shared" si="0"/>
        <v>850</v>
      </c>
      <c r="K102" s="335">
        <f t="shared" si="13"/>
        <v>1</v>
      </c>
      <c r="L102" s="323">
        <f t="shared" si="14"/>
        <v>7.4255449749998075</v>
      </c>
      <c r="M102" s="323">
        <f t="shared" si="15"/>
        <v>7.4055449749998079</v>
      </c>
      <c r="N102" s="328">
        <f t="shared" si="16"/>
        <v>0.21205318520426886</v>
      </c>
      <c r="O102" s="328">
        <f t="shared" si="1"/>
        <v>16.531631406452242</v>
      </c>
      <c r="P102" s="332">
        <f t="shared" si="4"/>
        <v>135.14699830743695</v>
      </c>
      <c r="Q102" s="328">
        <f t="shared" si="17"/>
        <v>10302.196951776876</v>
      </c>
      <c r="R102" s="277">
        <f>IF(H102&gt;0, rate1(1,$L$52,$L$51,$L$54,L102,$L$53,$L$50,P102),"")</f>
        <v>2077.3054485146531</v>
      </c>
      <c r="S102" s="323">
        <f t="shared" si="18"/>
        <v>0.29999483285345607</v>
      </c>
      <c r="T102" s="323">
        <f t="shared" si="19"/>
        <v>0.30293088559427189</v>
      </c>
      <c r="U102" s="328">
        <f t="shared" si="2"/>
        <v>7.3855449749998074</v>
      </c>
      <c r="V102" s="336">
        <f t="shared" si="20"/>
        <v>7.3855449749998074</v>
      </c>
      <c r="W102" s="328">
        <f t="shared" si="21"/>
        <v>3.2819053558483802E-3</v>
      </c>
      <c r="X102" s="328">
        <f t="shared" si="22"/>
        <v>10139.168250802859</v>
      </c>
      <c r="Y102" s="328">
        <f t="shared" si="5"/>
        <v>134.41800669679336</v>
      </c>
      <c r="Z102" s="108">
        <f>IF(H102&gt;0, rate1(1,$L$52,$L$51,$L$54,U102,$L$53,$L$50,Y102),"")</f>
        <v>2075.4023817206394</v>
      </c>
      <c r="AA102" s="336">
        <f t="shared" si="23"/>
        <v>0.29551824945085636</v>
      </c>
      <c r="AB102" s="336">
        <f t="shared" si="24"/>
        <v>4.6586094718424351E-3</v>
      </c>
      <c r="AC102" s="328">
        <f t="shared" si="25"/>
        <v>0.30293088559427189</v>
      </c>
      <c r="AD102" s="328">
        <f t="shared" si="26"/>
        <v>0.132043320447601</v>
      </c>
      <c r="AE102" s="328">
        <f t="shared" si="27"/>
        <v>-8.4986811183309745E-3</v>
      </c>
      <c r="AF102" s="328">
        <f t="shared" si="28"/>
        <v>2954.6793510377915</v>
      </c>
      <c r="AG102" s="328">
        <f t="shared" si="29"/>
        <v>2935.2213789684738</v>
      </c>
      <c r="AH102" s="328">
        <f t="shared" si="30"/>
        <v>7.4261207982425388</v>
      </c>
      <c r="AI102" s="328">
        <f t="shared" si="31"/>
        <v>145.82876380114354</v>
      </c>
      <c r="AJ102" s="328">
        <f t="shared" si="32"/>
        <v>2.4845802168877582</v>
      </c>
      <c r="AK102" s="337">
        <f t="shared" si="33"/>
        <v>35.291572855155799</v>
      </c>
      <c r="AL102" s="42">
        <f t="shared" si="34"/>
        <v>7.4788610144455685</v>
      </c>
      <c r="BA102" s="8"/>
    </row>
    <row r="103" spans="1:53" ht="15" x14ac:dyDescent="0.15">
      <c r="A103" s="116"/>
      <c r="B103" s="328">
        <f t="shared" si="6"/>
        <v>2954.6793510377915</v>
      </c>
      <c r="C103" s="328">
        <f t="shared" si="7"/>
        <v>2935.2213789684738</v>
      </c>
      <c r="D103" s="328">
        <f t="shared" si="8"/>
        <v>7.4261207982425388</v>
      </c>
      <c r="E103" s="328">
        <f t="shared" si="3"/>
        <v>98.575192871576292</v>
      </c>
      <c r="F103" s="328">
        <f t="shared" si="9"/>
        <v>97.923701996628154</v>
      </c>
      <c r="G103" s="328">
        <f t="shared" si="10"/>
        <v>11506.348926862871</v>
      </c>
      <c r="H103" s="313">
        <f t="shared" si="35"/>
        <v>0.04</v>
      </c>
      <c r="I103" s="328">
        <f t="shared" si="12"/>
        <v>15.566377655454199</v>
      </c>
      <c r="J103" s="328">
        <f t="shared" si="0"/>
        <v>850</v>
      </c>
      <c r="K103" s="335">
        <f t="shared" si="13"/>
        <v>1</v>
      </c>
      <c r="L103" s="323">
        <f t="shared" si="14"/>
        <v>7.4661207982425388</v>
      </c>
      <c r="M103" s="323">
        <f t="shared" si="15"/>
        <v>7.4461207982425393</v>
      </c>
      <c r="N103" s="328">
        <f t="shared" si="16"/>
        <v>0.21323477382456701</v>
      </c>
      <c r="O103" s="328">
        <f t="shared" si="1"/>
        <v>16.508543846505667</v>
      </c>
      <c r="P103" s="332">
        <f t="shared" si="4"/>
        <v>136.13437118528361</v>
      </c>
      <c r="Q103" s="328">
        <f t="shared" si="17"/>
        <v>10638.370656836234</v>
      </c>
      <c r="R103" s="277">
        <f>IF(H103&gt;0, rate1(1,$L$52,$L$51,$L$54,L103,$L$53,$L$50,P103),"")</f>
        <v>2079.8559953999261</v>
      </c>
      <c r="S103" s="323">
        <f t="shared" si="18"/>
        <v>0.30983686074873745</v>
      </c>
      <c r="T103" s="323">
        <f t="shared" si="19"/>
        <v>0.3089628548634154</v>
      </c>
      <c r="U103" s="328">
        <f t="shared" si="2"/>
        <v>7.4261207982425388</v>
      </c>
      <c r="V103" s="336">
        <f t="shared" si="20"/>
        <v>7.4261207982425388</v>
      </c>
      <c r="W103" s="328">
        <f t="shared" si="21"/>
        <v>3.3180656706051082E-3</v>
      </c>
      <c r="X103" s="328">
        <f t="shared" si="22"/>
        <v>10470.729752896139</v>
      </c>
      <c r="Y103" s="328">
        <f t="shared" si="5"/>
        <v>135.4040497254401</v>
      </c>
      <c r="Z103" s="108">
        <f>IF(H103&gt;0, rate1(1,$L$52,$L$51,$L$54,U103,$L$53,$L$50,Y103),"")</f>
        <v>2077.9724315271974</v>
      </c>
      <c r="AA103" s="336">
        <f t="shared" si="23"/>
        <v>0.30523083283524227</v>
      </c>
      <c r="AB103" s="336">
        <f t="shared" si="24"/>
        <v>4.7757814068600732E-3</v>
      </c>
      <c r="AC103" s="328">
        <f t="shared" si="25"/>
        <v>0.3089628548634154</v>
      </c>
      <c r="AD103" s="328">
        <f t="shared" si="26"/>
        <v>0.12946540132691026</v>
      </c>
      <c r="AE103" s="328">
        <f t="shared" si="27"/>
        <v>-8.4260352745641823E-3</v>
      </c>
      <c r="AF103" s="328">
        <f t="shared" si="28"/>
        <v>2954.5836229567526</v>
      </c>
      <c r="AG103" s="328">
        <f t="shared" si="29"/>
        <v>2934.9124161136106</v>
      </c>
      <c r="AH103" s="328">
        <f t="shared" si="30"/>
        <v>7.4667003736369484</v>
      </c>
      <c r="AI103" s="328">
        <f t="shared" si="31"/>
        <v>148.55011863646183</v>
      </c>
      <c r="AJ103" s="328">
        <f t="shared" si="32"/>
        <v>2.52584413873122</v>
      </c>
      <c r="AK103" s="337">
        <f t="shared" si="33"/>
        <v>36.920528940957055</v>
      </c>
      <c r="AL103" s="42">
        <f t="shared" si="34"/>
        <v>7.6028154636765404</v>
      </c>
      <c r="BA103" s="8"/>
    </row>
    <row r="104" spans="1:53" ht="15" x14ac:dyDescent="0.15">
      <c r="A104" s="116"/>
      <c r="B104" s="328">
        <f t="shared" si="6"/>
        <v>2954.5836229567526</v>
      </c>
      <c r="C104" s="328">
        <f t="shared" si="7"/>
        <v>2934.9124161136106</v>
      </c>
      <c r="D104" s="328">
        <f t="shared" si="8"/>
        <v>7.4667003736369484</v>
      </c>
      <c r="E104" s="328">
        <f t="shared" si="3"/>
        <v>99.899590501032378</v>
      </c>
      <c r="F104" s="328">
        <f t="shared" si="9"/>
        <v>99.237391686304335</v>
      </c>
      <c r="G104" s="328">
        <f t="shared" si="10"/>
        <v>11851.883362102826</v>
      </c>
      <c r="H104" s="313">
        <f t="shared" si="35"/>
        <v>0.04</v>
      </c>
      <c r="I104" s="328">
        <f t="shared" si="12"/>
        <v>15.736965474513637</v>
      </c>
      <c r="J104" s="328">
        <f t="shared" si="0"/>
        <v>850</v>
      </c>
      <c r="K104" s="335">
        <f t="shared" si="13"/>
        <v>1</v>
      </c>
      <c r="L104" s="323">
        <f t="shared" si="14"/>
        <v>7.5067003736369484</v>
      </c>
      <c r="M104" s="323">
        <f t="shared" si="15"/>
        <v>7.486700373636948</v>
      </c>
      <c r="N104" s="328">
        <f t="shared" si="16"/>
        <v>0.21441666985564467</v>
      </c>
      <c r="O104" s="328">
        <f t="shared" si="1"/>
        <v>16.484237090907985</v>
      </c>
      <c r="P104" s="332">
        <f t="shared" si="4"/>
        <v>137.1236319391077</v>
      </c>
      <c r="Q104" s="328">
        <f t="shared" si="17"/>
        <v>10984.110949553819</v>
      </c>
      <c r="R104" s="277">
        <f>IF(H104&gt;0, rate1(1,$L$52,$L$51,$L$54,L104,$L$53,$L$50,P104),"")</f>
        <v>2082.3807360450542</v>
      </c>
      <c r="S104" s="323">
        <f t="shared" si="18"/>
        <v>0.3199896425162605</v>
      </c>
      <c r="T104" s="323">
        <f t="shared" si="19"/>
        <v>0.3153138294085055</v>
      </c>
      <c r="U104" s="328">
        <f t="shared" si="2"/>
        <v>7.4667003736369484</v>
      </c>
      <c r="V104" s="336">
        <f t="shared" si="20"/>
        <v>7.4667003736369484</v>
      </c>
      <c r="W104" s="328">
        <f t="shared" si="21"/>
        <v>3.3544274754078174E-3</v>
      </c>
      <c r="X104" s="328">
        <f t="shared" si="22"/>
        <v>10811.705896999794</v>
      </c>
      <c r="Y104" s="328">
        <f t="shared" si="5"/>
        <v>136.39198531879407</v>
      </c>
      <c r="Z104" s="108">
        <f>IF(H104&gt;0, rate1(1,$L$52,$L$51,$L$54,U104,$L$53,$L$50,Y104),"")</f>
        <v>2080.5164000773366</v>
      </c>
      <c r="AA104" s="336">
        <f t="shared" si="23"/>
        <v>0.31524937013497933</v>
      </c>
      <c r="AB104" s="336">
        <f t="shared" si="24"/>
        <v>4.8987577799951033E-3</v>
      </c>
      <c r="AC104" s="328">
        <f t="shared" si="25"/>
        <v>0.3153138294085055</v>
      </c>
      <c r="AD104" s="328">
        <f t="shared" si="26"/>
        <v>0.12685774066756175</v>
      </c>
      <c r="AE104" s="328">
        <f t="shared" si="27"/>
        <v>-8.3541824484114971E-3</v>
      </c>
      <c r="AF104" s="328">
        <f t="shared" si="28"/>
        <v>2954.4827257971997</v>
      </c>
      <c r="AG104" s="328">
        <f t="shared" si="29"/>
        <v>2934.5971022842023</v>
      </c>
      <c r="AH104" s="328">
        <f t="shared" si="30"/>
        <v>7.5072836983652325</v>
      </c>
      <c r="AI104" s="328">
        <f t="shared" si="31"/>
        <v>151.41987435369907</v>
      </c>
      <c r="AJ104" s="328">
        <f t="shared" si="32"/>
        <v>2.567905214940581</v>
      </c>
      <c r="AK104" s="337">
        <f t="shared" si="33"/>
        <v>38.629798439115064</v>
      </c>
      <c r="AL104" s="42">
        <f t="shared" si="34"/>
        <v>7.7290830645175328</v>
      </c>
      <c r="BA104" s="8"/>
    </row>
    <row r="105" spans="1:53" ht="15" x14ac:dyDescent="0.15">
      <c r="A105" s="116"/>
      <c r="B105" s="328">
        <f t="shared" si="6"/>
        <v>2954.4827257971997</v>
      </c>
      <c r="C105" s="328">
        <f t="shared" si="7"/>
        <v>2934.5971022842023</v>
      </c>
      <c r="D105" s="328">
        <f t="shared" si="8"/>
        <v>7.5072836983652325</v>
      </c>
      <c r="E105" s="328">
        <f t="shared" si="3"/>
        <v>101.246269292574</v>
      </c>
      <c r="F105" s="328">
        <f t="shared" si="9"/>
        <v>100.57292989680319</v>
      </c>
      <c r="G105" s="328">
        <f t="shared" si="10"/>
        <v>12207.254904773519</v>
      </c>
      <c r="H105" s="313">
        <f t="shared" si="35"/>
        <v>0.04</v>
      </c>
      <c r="I105" s="328">
        <f t="shared" si="12"/>
        <v>15.908498810397942</v>
      </c>
      <c r="J105" s="328">
        <f t="shared" si="0"/>
        <v>850</v>
      </c>
      <c r="K105" s="335">
        <f t="shared" si="13"/>
        <v>1</v>
      </c>
      <c r="L105" s="323">
        <f t="shared" si="14"/>
        <v>7.5472836983652325</v>
      </c>
      <c r="M105" s="323">
        <f t="shared" si="15"/>
        <v>7.5272836983652329</v>
      </c>
      <c r="N105" s="328">
        <f t="shared" si="16"/>
        <v>0.21559887327045857</v>
      </c>
      <c r="O105" s="328">
        <f t="shared" si="1"/>
        <v>16.458633020166101</v>
      </c>
      <c r="P105" s="332">
        <f t="shared" si="4"/>
        <v>138.11477451436647</v>
      </c>
      <c r="Q105" s="328">
        <f t="shared" si="17"/>
        <v>11339.740332373403</v>
      </c>
      <c r="R105" s="277">
        <f>IF(H105&gt;0, rate1(1,$L$52,$L$51,$L$54,L105,$L$53,$L$50,P105),"")</f>
        <v>2084.8800313764505</v>
      </c>
      <c r="S105" s="323">
        <f t="shared" si="18"/>
        <v>0.33046713719425164</v>
      </c>
      <c r="T105" s="323">
        <f t="shared" si="19"/>
        <v>0.32201387750702576</v>
      </c>
      <c r="U105" s="328">
        <f t="shared" si="2"/>
        <v>7.5072836983652325</v>
      </c>
      <c r="V105" s="336">
        <f t="shared" si="20"/>
        <v>7.5072836983652325</v>
      </c>
      <c r="W105" s="328">
        <f t="shared" si="21"/>
        <v>3.3909908227514052E-3</v>
      </c>
      <c r="X105" s="328">
        <f t="shared" si="22"/>
        <v>11162.410294042638</v>
      </c>
      <c r="Y105" s="328">
        <f t="shared" si="5"/>
        <v>137.38180738041771</v>
      </c>
      <c r="Z105" s="108">
        <f>IF(H105&gt;0, rate1(1,$L$52,$L$51,$L$54,U105,$L$53,$L$50,Y105),"")</f>
        <v>2083.0346531720202</v>
      </c>
      <c r="AA105" s="336">
        <f t="shared" si="23"/>
        <v>0.32558750147296339</v>
      </c>
      <c r="AB105" s="336">
        <f t="shared" si="24"/>
        <v>5.0280663987656857E-3</v>
      </c>
      <c r="AC105" s="328">
        <f t="shared" si="25"/>
        <v>0.32201387750702576</v>
      </c>
      <c r="AD105" s="328">
        <f t="shared" si="26"/>
        <v>0.12421824894527185</v>
      </c>
      <c r="AE105" s="328">
        <f t="shared" si="27"/>
        <v>-8.2829969375228484E-3</v>
      </c>
      <c r="AF105" s="328">
        <f t="shared" si="28"/>
        <v>2954.3763107929631</v>
      </c>
      <c r="AG105" s="328">
        <f t="shared" si="29"/>
        <v>2934.2750884066954</v>
      </c>
      <c r="AH105" s="328">
        <f t="shared" si="30"/>
        <v>7.5478707696594771</v>
      </c>
      <c r="AI105" s="328">
        <f t="shared" si="31"/>
        <v>154.45199371708225</v>
      </c>
      <c r="AJ105" s="328">
        <f t="shared" si="32"/>
        <v>2.6108085465286592</v>
      </c>
      <c r="AK105" s="337">
        <f t="shared" si="33"/>
        <v>40.42440912865937</v>
      </c>
      <c r="AL105" s="42">
        <f t="shared" si="34"/>
        <v>7.8577899577181771</v>
      </c>
      <c r="BA105" s="8"/>
    </row>
    <row r="106" spans="1:53" ht="15" x14ac:dyDescent="0.15">
      <c r="A106" s="116"/>
      <c r="B106" s="328">
        <f t="shared" si="6"/>
        <v>2954.3763107929631</v>
      </c>
      <c r="C106" s="328">
        <f t="shared" si="7"/>
        <v>2934.2750884066954</v>
      </c>
      <c r="D106" s="328">
        <f t="shared" si="8"/>
        <v>7.5478707696594771</v>
      </c>
      <c r="E106" s="328">
        <f t="shared" si="3"/>
        <v>102.61617297654496</v>
      </c>
      <c r="F106" s="328">
        <f t="shared" si="9"/>
        <v>101.93122113455948</v>
      </c>
      <c r="G106" s="328">
        <f t="shared" si="10"/>
        <v>12572.799521068364</v>
      </c>
      <c r="H106" s="313">
        <f t="shared" si="35"/>
        <v>0.04</v>
      </c>
      <c r="I106" s="328">
        <f t="shared" si="12"/>
        <v>16.080977909014109</v>
      </c>
      <c r="J106" s="328">
        <f t="shared" si="0"/>
        <v>850</v>
      </c>
      <c r="K106" s="335">
        <f t="shared" si="13"/>
        <v>1</v>
      </c>
      <c r="L106" s="323">
        <f t="shared" si="14"/>
        <v>7.5878707696594772</v>
      </c>
      <c r="M106" s="323">
        <f t="shared" si="15"/>
        <v>7.5678707696594767</v>
      </c>
      <c r="N106" s="328">
        <f t="shared" si="16"/>
        <v>0.21678138404323732</v>
      </c>
      <c r="O106" s="328">
        <f t="shared" si="1"/>
        <v>16.431646393224348</v>
      </c>
      <c r="P106" s="332">
        <f t="shared" si="4"/>
        <v>139.10779291192594</v>
      </c>
      <c r="Q106" s="328">
        <f t="shared" si="17"/>
        <v>11705.601030291009</v>
      </c>
      <c r="R106" s="277">
        <f>IF(H106&gt;0, rate1(1,$L$52,$L$51,$L$54,L106,$L$53,$L$50,P106),"")</f>
        <v>2087.3542359669609</v>
      </c>
      <c r="S106" s="323">
        <f t="shared" si="18"/>
        <v>0.34128443334891079</v>
      </c>
      <c r="T106" s="323">
        <f t="shared" si="19"/>
        <v>0.32909710202440512</v>
      </c>
      <c r="U106" s="328">
        <f t="shared" si="2"/>
        <v>7.5478707696594771</v>
      </c>
      <c r="V106" s="336">
        <f t="shared" si="20"/>
        <v>7.5478707696594771</v>
      </c>
      <c r="W106" s="328">
        <f t="shared" si="21"/>
        <v>3.4277557650455037E-3</v>
      </c>
      <c r="X106" s="328">
        <f t="shared" si="22"/>
        <v>11523.175291041409</v>
      </c>
      <c r="Y106" s="328">
        <f t="shared" si="5"/>
        <v>138.37350986987664</v>
      </c>
      <c r="Z106" s="108">
        <f>IF(H106&gt;0, rate1(1,$L$52,$L$51,$L$54,U106,$L$53,$L$50,Y106),"")</f>
        <v>2085.5275501559436</v>
      </c>
      <c r="AA106" s="336">
        <f t="shared" si="23"/>
        <v>0.33625995980467566</v>
      </c>
      <c r="AB106" s="336">
        <f t="shared" si="24"/>
        <v>5.1643046335381375E-3</v>
      </c>
      <c r="AC106" s="328">
        <f t="shared" si="25"/>
        <v>0.32909710202440512</v>
      </c>
      <c r="AD106" s="328">
        <f t="shared" si="26"/>
        <v>0.12154467406107299</v>
      </c>
      <c r="AE106" s="328">
        <f t="shared" si="27"/>
        <v>-8.212347720270026E-3</v>
      </c>
      <c r="AF106" s="328">
        <f t="shared" si="28"/>
        <v>2954.2639950749817</v>
      </c>
      <c r="AG106" s="328">
        <f t="shared" si="29"/>
        <v>2933.9459913046712</v>
      </c>
      <c r="AH106" s="328">
        <f t="shared" si="30"/>
        <v>7.5884615848005907</v>
      </c>
      <c r="AI106" s="328">
        <f t="shared" si="31"/>
        <v>157.66231545837826</v>
      </c>
      <c r="AJ106" s="328">
        <f t="shared" si="32"/>
        <v>2.6546036341559867</v>
      </c>
      <c r="AK106" s="337">
        <f t="shared" si="33"/>
        <v>42.309843986514274</v>
      </c>
      <c r="AL106" s="42">
        <f t="shared" si="34"/>
        <v>7.9890741523776967</v>
      </c>
      <c r="BA106" s="8"/>
    </row>
    <row r="107" spans="1:53" ht="15" x14ac:dyDescent="0.15">
      <c r="A107" s="116"/>
      <c r="B107" s="328">
        <f t="shared" si="6"/>
        <v>2954.2639950749817</v>
      </c>
      <c r="C107" s="328">
        <f t="shared" si="7"/>
        <v>2933.9459913046712</v>
      </c>
      <c r="D107" s="328">
        <f t="shared" si="8"/>
        <v>7.5884615848005907</v>
      </c>
      <c r="E107" s="328">
        <f t="shared" si="3"/>
        <v>104.01033417089641</v>
      </c>
      <c r="F107" s="328">
        <f t="shared" si="9"/>
        <v>103.31325357372069</v>
      </c>
      <c r="G107" s="328">
        <f t="shared" si="10"/>
        <v>12948.874295195934</v>
      </c>
      <c r="H107" s="313">
        <f t="shared" si="35"/>
        <v>0.04</v>
      </c>
      <c r="I107" s="328">
        <f t="shared" si="12"/>
        <v>16.2544030162484</v>
      </c>
      <c r="J107" s="328">
        <f t="shared" si="0"/>
        <v>850</v>
      </c>
      <c r="K107" s="335">
        <f t="shared" si="13"/>
        <v>1</v>
      </c>
      <c r="L107" s="323">
        <f t="shared" si="14"/>
        <v>7.6284615848005908</v>
      </c>
      <c r="M107" s="323">
        <f t="shared" si="15"/>
        <v>7.6084615848005903</v>
      </c>
      <c r="N107" s="328">
        <f t="shared" si="16"/>
        <v>0.21796420214965195</v>
      </c>
      <c r="O107" s="328">
        <f t="shared" si="1"/>
        <v>16.403183926757858</v>
      </c>
      <c r="P107" s="332">
        <f t="shared" si="4"/>
        <v>140.10268118727103</v>
      </c>
      <c r="Q107" s="328">
        <f t="shared" si="17"/>
        <v>12082.057275421716</v>
      </c>
      <c r="R107" s="277">
        <f>IF(H107&gt;0, rate1(1,$L$52,$L$51,$L$54,L107,$L$53,$L$50,P107),"")</f>
        <v>2089.8036981688729</v>
      </c>
      <c r="S107" s="323">
        <f t="shared" si="18"/>
        <v>0.352457894234812</v>
      </c>
      <c r="T107" s="323">
        <f t="shared" si="19"/>
        <v>0.336602361775514</v>
      </c>
      <c r="U107" s="328">
        <f t="shared" si="2"/>
        <v>7.5884615848005907</v>
      </c>
      <c r="V107" s="336">
        <f t="shared" si="20"/>
        <v>7.5884615848005907</v>
      </c>
      <c r="W107" s="328">
        <f t="shared" si="21"/>
        <v>3.4647223546642181E-3</v>
      </c>
      <c r="X107" s="328">
        <f t="shared" si="22"/>
        <v>11894.354095104811</v>
      </c>
      <c r="Y107" s="328">
        <f t="shared" si="5"/>
        <v>139.36708680193763</v>
      </c>
      <c r="Z107" s="108">
        <f>IF(H107&gt;0, rate1(1,$L$52,$L$51,$L$54,U107,$L$53,$L$50,Y107),"")</f>
        <v>2087.9954440530109</v>
      </c>
      <c r="AA107" s="336">
        <f t="shared" si="23"/>
        <v>0.34728271012123835</v>
      </c>
      <c r="AB107" s="336">
        <f t="shared" si="24"/>
        <v>5.3081516429689946E-3</v>
      </c>
      <c r="AC107" s="328">
        <f t="shared" si="25"/>
        <v>0.336602361775514</v>
      </c>
      <c r="AD107" s="328">
        <f t="shared" si="26"/>
        <v>0.11883457914260477</v>
      </c>
      <c r="AE107" s="328">
        <f t="shared" si="27"/>
        <v>-8.1420973452451303E-3</v>
      </c>
      <c r="AF107" s="328">
        <f t="shared" si="28"/>
        <v>2954.1453569153559</v>
      </c>
      <c r="AG107" s="328">
        <f t="shared" si="29"/>
        <v>2933.6093889428957</v>
      </c>
      <c r="AH107" s="328">
        <f t="shared" si="30"/>
        <v>7.629056141117446</v>
      </c>
      <c r="AI107" s="328">
        <f t="shared" si="31"/>
        <v>161.06888990121493</v>
      </c>
      <c r="AJ107" s="328">
        <f t="shared" si="32"/>
        <v>2.6993449924618798</v>
      </c>
      <c r="AK107" s="337">
        <f t="shared" si="33"/>
        <v>44.292100670799904</v>
      </c>
      <c r="AL107" s="42">
        <f t="shared" si="34"/>
        <v>8.1230871205173187</v>
      </c>
      <c r="BA107" s="8"/>
    </row>
    <row r="108" spans="1:53" ht="15" x14ac:dyDescent="0.15">
      <c r="A108" s="116"/>
      <c r="B108" s="328">
        <f t="shared" si="6"/>
        <v>2954.1453569153559</v>
      </c>
      <c r="C108" s="328">
        <f t="shared" si="7"/>
        <v>2933.6093889428957</v>
      </c>
      <c r="D108" s="328">
        <f t="shared" si="8"/>
        <v>7.629056141117446</v>
      </c>
      <c r="E108" s="328">
        <f t="shared" si="3"/>
        <v>105.42988667645386</v>
      </c>
      <c r="F108" s="328">
        <f t="shared" si="9"/>
        <v>104.72011042367514</v>
      </c>
      <c r="G108" s="328">
        <f t="shared" si="10"/>
        <v>13335.859939218743</v>
      </c>
      <c r="H108" s="313">
        <f t="shared" si="35"/>
        <v>0.04</v>
      </c>
      <c r="I108" s="328">
        <f t="shared" si="12"/>
        <v>16.42877437796815</v>
      </c>
      <c r="J108" s="328">
        <f t="shared" si="0"/>
        <v>850</v>
      </c>
      <c r="K108" s="335">
        <f t="shared" si="13"/>
        <v>1</v>
      </c>
      <c r="L108" s="323">
        <f t="shared" si="14"/>
        <v>7.669056141117446</v>
      </c>
      <c r="M108" s="323">
        <f t="shared" si="15"/>
        <v>7.6490561411174465</v>
      </c>
      <c r="N108" s="328">
        <f t="shared" si="16"/>
        <v>0.2191473275667164</v>
      </c>
      <c r="O108" s="328">
        <f t="shared" si="1"/>
        <v>16.373143216055116</v>
      </c>
      <c r="P108" s="332">
        <f t="shared" si="4"/>
        <v>141.09943344973445</v>
      </c>
      <c r="Q108" s="328">
        <f t="shared" si="17"/>
        <v>12469.497978587104</v>
      </c>
      <c r="R108" s="277">
        <f>IF(H108&gt;0, rate1(1,$L$52,$L$51,$L$54,L108,$L$53,$L$50,P108),"")</f>
        <v>2092.2287602437473</v>
      </c>
      <c r="S108" s="323">
        <f t="shared" si="18"/>
        <v>0.36400532825007903</v>
      </c>
      <c r="T108" s="323">
        <f t="shared" si="19"/>
        <v>0.34457415651571238</v>
      </c>
      <c r="U108" s="328">
        <f t="shared" si="2"/>
        <v>7.629056141117446</v>
      </c>
      <c r="V108" s="336">
        <f t="shared" si="20"/>
        <v>7.629056141117446</v>
      </c>
      <c r="W108" s="328">
        <f t="shared" si="21"/>
        <v>3.5018906440384967E-3</v>
      </c>
      <c r="X108" s="328">
        <f t="shared" si="22"/>
        <v>12276.323250541378</v>
      </c>
      <c r="Y108" s="328">
        <f t="shared" si="5"/>
        <v>140.36253224578655</v>
      </c>
      <c r="Z108" s="108">
        <f>IF(H108&gt;0, rate1(1,$L$52,$L$51,$L$54,U108,$L$53,$L$50,Y108),"")</f>
        <v>2090.4386816985739</v>
      </c>
      <c r="AA108" s="336">
        <f t="shared" si="23"/>
        <v>0.3586731126973895</v>
      </c>
      <c r="AB108" s="336">
        <f t="shared" si="24"/>
        <v>5.4603833292679758E-3</v>
      </c>
      <c r="AC108" s="328">
        <f t="shared" si="25"/>
        <v>0.34457415651571238</v>
      </c>
      <c r="AD108" s="328">
        <f t="shared" si="26"/>
        <v>0.11608531645110774</v>
      </c>
      <c r="AE108" s="328">
        <f t="shared" si="27"/>
        <v>-8.0721006014526885E-3</v>
      </c>
      <c r="AF108" s="328">
        <f t="shared" si="28"/>
        <v>2954.0199300864069</v>
      </c>
      <c r="AG108" s="328">
        <f t="shared" si="29"/>
        <v>2933.2648147863802</v>
      </c>
      <c r="AH108" s="328">
        <f t="shared" si="30"/>
        <v>7.6696544359855343</v>
      </c>
      <c r="AI108" s="328">
        <f t="shared" si="31"/>
        <v>164.692390747735</v>
      </c>
      <c r="AJ108" s="328">
        <f t="shared" si="32"/>
        <v>2.745092878780695</v>
      </c>
      <c r="AK108" s="337">
        <f t="shared" si="33"/>
        <v>46.377761478997492</v>
      </c>
      <c r="AL108" s="42">
        <f t="shared" si="34"/>
        <v>8.259995676933352</v>
      </c>
      <c r="BA108" s="8"/>
    </row>
    <row r="109" spans="1:53" ht="15" x14ac:dyDescent="0.15">
      <c r="A109" s="116"/>
      <c r="B109" s="328">
        <f t="shared" si="6"/>
        <v>2954.0199300864069</v>
      </c>
      <c r="C109" s="328">
        <f t="shared" si="7"/>
        <v>2933.2648147863802</v>
      </c>
      <c r="D109" s="328">
        <f t="shared" si="8"/>
        <v>7.6696544359855343</v>
      </c>
      <c r="E109" s="328">
        <f t="shared" si="3"/>
        <v>106.87608004696278</v>
      </c>
      <c r="F109" s="328">
        <f t="shared" si="9"/>
        <v>106.15298336170832</v>
      </c>
      <c r="G109" s="328">
        <f t="shared" si="10"/>
        <v>13734.163738032124</v>
      </c>
      <c r="H109" s="313">
        <f t="shared" si="35"/>
        <v>0.04</v>
      </c>
      <c r="I109" s="328">
        <f t="shared" si="12"/>
        <v>16.604092240021419</v>
      </c>
      <c r="J109" s="328">
        <f t="shared" si="0"/>
        <v>850</v>
      </c>
      <c r="K109" s="335">
        <f t="shared" si="13"/>
        <v>1</v>
      </c>
      <c r="L109" s="323">
        <f t="shared" si="14"/>
        <v>7.7096544359855343</v>
      </c>
      <c r="M109" s="323">
        <f t="shared" si="15"/>
        <v>7.6896544359855348</v>
      </c>
      <c r="N109" s="328">
        <f t="shared" si="16"/>
        <v>0.22033076027272358</v>
      </c>
      <c r="O109" s="328">
        <f t="shared" si="1"/>
        <v>16.34141146296054</v>
      </c>
      <c r="P109" s="332">
        <f t="shared" si="4"/>
        <v>142.09804386172823</v>
      </c>
      <c r="Q109" s="328">
        <f t="shared" si="17"/>
        <v>12868.339873057243</v>
      </c>
      <c r="R109" s="277">
        <f>IF(H109&gt;0, rate1(1,$L$52,$L$51,$L$54,L109,$L$53,$L$50,P109),"")</f>
        <v>2094.6297584891295</v>
      </c>
      <c r="S109" s="323">
        <f t="shared" si="18"/>
        <v>0.37594619029693987</v>
      </c>
      <c r="T109" s="323">
        <f t="shared" si="19"/>
        <v>0.35306372118385476</v>
      </c>
      <c r="U109" s="328">
        <f t="shared" si="2"/>
        <v>7.6696544359855343</v>
      </c>
      <c r="V109" s="336">
        <f t="shared" si="20"/>
        <v>7.6696544359855343</v>
      </c>
      <c r="W109" s="328">
        <f t="shared" si="21"/>
        <v>3.5392606855708664E-3</v>
      </c>
      <c r="X109" s="328">
        <f t="shared" si="22"/>
        <v>12669.485545321591</v>
      </c>
      <c r="Y109" s="328">
        <f t="shared" si="5"/>
        <v>141.35984032424912</v>
      </c>
      <c r="Z109" s="108">
        <f>IF(H109&gt;0, rate1(1,$L$52,$L$51,$L$54,U109,$L$53,$L$50,Y109),"")</f>
        <v>2092.8576038684837</v>
      </c>
      <c r="AA109" s="336">
        <f t="shared" si="23"/>
        <v>0.37045011566963726</v>
      </c>
      <c r="AB109" s="336">
        <f t="shared" si="24"/>
        <v>5.6218907725405966E-3</v>
      </c>
      <c r="AC109" s="328">
        <f t="shared" si="25"/>
        <v>0.35306372118385476</v>
      </c>
      <c r="AD109" s="328">
        <f t="shared" si="26"/>
        <v>0.11329399652243047</v>
      </c>
      <c r="AE109" s="328">
        <f t="shared" si="27"/>
        <v>-8.0022029132980569E-3</v>
      </c>
      <c r="AF109" s="328">
        <f t="shared" si="28"/>
        <v>2953.8871971254957</v>
      </c>
      <c r="AG109" s="328">
        <f t="shared" si="29"/>
        <v>2932.9117510651963</v>
      </c>
      <c r="AH109" s="328">
        <f t="shared" si="30"/>
        <v>7.7102564668263431</v>
      </c>
      <c r="AI109" s="328">
        <f t="shared" si="31"/>
        <v>168.55662426877865</v>
      </c>
      <c r="AJ109" s="328">
        <f t="shared" si="32"/>
        <v>2.7919141632998001</v>
      </c>
      <c r="AK109" s="337">
        <f t="shared" si="33"/>
        <v>48.574076135064374</v>
      </c>
      <c r="AL109" s="42">
        <f t="shared" si="34"/>
        <v>8.3999842090689274</v>
      </c>
      <c r="BA109" s="8"/>
    </row>
    <row r="110" spans="1:53" ht="15" x14ac:dyDescent="0.15">
      <c r="A110" s="116"/>
      <c r="B110" s="328">
        <f t="shared" si="6"/>
        <v>2953.8871971254957</v>
      </c>
      <c r="C110" s="328">
        <f t="shared" si="7"/>
        <v>2932.9117510651963</v>
      </c>
      <c r="D110" s="328">
        <f t="shared" si="8"/>
        <v>7.7102564668263431</v>
      </c>
      <c r="E110" s="328">
        <f t="shared" si="3"/>
        <v>108.35029696983972</v>
      </c>
      <c r="F110" s="328">
        <f t="shared" si="9"/>
        <v>107.61318850840125</v>
      </c>
      <c r="G110" s="328">
        <f t="shared" si="10"/>
        <v>14144.223027505743</v>
      </c>
      <c r="H110" s="313">
        <f t="shared" si="35"/>
        <v>0.04</v>
      </c>
      <c r="I110" s="328">
        <f t="shared" si="12"/>
        <v>16.780356848239535</v>
      </c>
      <c r="J110" s="328">
        <f t="shared" si="0"/>
        <v>850</v>
      </c>
      <c r="K110" s="335">
        <f t="shared" si="13"/>
        <v>1</v>
      </c>
      <c r="L110" s="323">
        <f t="shared" si="14"/>
        <v>7.7502564668263432</v>
      </c>
      <c r="M110" s="323">
        <f t="shared" si="15"/>
        <v>7.7302564668263436</v>
      </c>
      <c r="N110" s="328">
        <f t="shared" si="16"/>
        <v>0.22151450024729513</v>
      </c>
      <c r="O110" s="328">
        <f t="shared" si="1"/>
        <v>16.307863967110979</v>
      </c>
      <c r="P110" s="332">
        <f t="shared" si="4"/>
        <v>143.09850663800762</v>
      </c>
      <c r="Q110" s="328">
        <f t="shared" si="17"/>
        <v>13279.031238850253</v>
      </c>
      <c r="R110" s="277">
        <f>IF(H110&gt;0, rate1(1,$L$52,$L$51,$L$54,L110,$L$53,$L$50,P110),"")</f>
        <v>2097.0070233622832</v>
      </c>
      <c r="S110" s="323">
        <f t="shared" si="18"/>
        <v>0.38830182119065249</v>
      </c>
      <c r="T110" s="323">
        <f t="shared" si="19"/>
        <v>0.36213039031514949</v>
      </c>
      <c r="U110" s="328">
        <f t="shared" si="2"/>
        <v>7.7102564668263431</v>
      </c>
      <c r="V110" s="336">
        <f t="shared" si="20"/>
        <v>7.7102564668263431</v>
      </c>
      <c r="W110" s="328">
        <f t="shared" si="21"/>
        <v>3.5768325316851701E-3</v>
      </c>
      <c r="X110" s="328">
        <f t="shared" si="22"/>
        <v>13074.27344360084</v>
      </c>
      <c r="Y110" s="328">
        <f t="shared" si="5"/>
        <v>142.35900521304364</v>
      </c>
      <c r="Z110" s="108">
        <f>IF(H110&gt;0, rate1(1,$L$52,$L$51,$L$54,U110,$L$53,$L$50,Y110),"")</f>
        <v>2095.252545405107</v>
      </c>
      <c r="AA110" s="336">
        <f t="shared" si="23"/>
        <v>0.3826344836597706</v>
      </c>
      <c r="AB110" s="336">
        <f t="shared" si="24"/>
        <v>5.7937031418417969E-3</v>
      </c>
      <c r="AC110" s="328">
        <f t="shared" si="25"/>
        <v>0.36213039031514949</v>
      </c>
      <c r="AD110" s="328">
        <f t="shared" si="26"/>
        <v>0.11045745143120794</v>
      </c>
      <c r="AE110" s="328">
        <f t="shared" si="27"/>
        <v>-7.9322383828840416E-3</v>
      </c>
      <c r="AF110" s="328">
        <f t="shared" si="28"/>
        <v>2953.746581235428</v>
      </c>
      <c r="AG110" s="328">
        <f t="shared" si="29"/>
        <v>2932.5496206748812</v>
      </c>
      <c r="AH110" s="328">
        <f t="shared" si="30"/>
        <v>7.7508622311062361</v>
      </c>
      <c r="AI110" s="328">
        <f t="shared" si="31"/>
        <v>172.68916426160538</v>
      </c>
      <c r="AJ110" s="328">
        <f t="shared" si="32"/>
        <v>2.8398833755946904</v>
      </c>
      <c r="AK110" s="337">
        <f t="shared" si="33"/>
        <v>50.889060411901738</v>
      </c>
      <c r="AL110" s="42">
        <f t="shared" si="34"/>
        <v>8.543257339697389</v>
      </c>
      <c r="BA110" s="8"/>
    </row>
    <row r="111" spans="1:53" ht="15" x14ac:dyDescent="0.15">
      <c r="A111" s="116"/>
      <c r="B111" s="328">
        <f t="shared" si="6"/>
        <v>2953.746581235428</v>
      </c>
      <c r="C111" s="328">
        <f t="shared" si="7"/>
        <v>2932.5496206748812</v>
      </c>
      <c r="D111" s="328">
        <f t="shared" si="8"/>
        <v>7.7508622311062361</v>
      </c>
      <c r="E111" s="328">
        <f t="shared" si="3"/>
        <v>109.85407414911093</v>
      </c>
      <c r="F111" s="328">
        <f t="shared" si="9"/>
        <v>109.10218555947532</v>
      </c>
      <c r="G111" s="328">
        <f t="shared" si="10"/>
        <v>14566.509331241456</v>
      </c>
      <c r="H111" s="313">
        <f t="shared" si="35"/>
        <v>0.04</v>
      </c>
      <c r="I111" s="328">
        <f t="shared" si="12"/>
        <v>16.957568448437453</v>
      </c>
      <c r="J111" s="328">
        <f t="shared" si="0"/>
        <v>850</v>
      </c>
      <c r="K111" s="335">
        <f t="shared" si="13"/>
        <v>1</v>
      </c>
      <c r="L111" s="323">
        <f t="shared" si="14"/>
        <v>7.7908622311062361</v>
      </c>
      <c r="M111" s="323">
        <f t="shared" si="15"/>
        <v>7.7708622311062356</v>
      </c>
      <c r="N111" s="328">
        <f t="shared" si="16"/>
        <v>0.22269854747128903</v>
      </c>
      <c r="O111" s="328">
        <f t="shared" si="1"/>
        <v>16.272362324499262</v>
      </c>
      <c r="P111" s="332">
        <f t="shared" si="4"/>
        <v>144.10081604493544</v>
      </c>
      <c r="Q111" s="328">
        <f t="shared" si="17"/>
        <v>13702.056346912173</v>
      </c>
      <c r="R111" s="277">
        <f>IF(H111&gt;0, rate1(1,$L$52,$L$51,$L$54,L111,$L$53,$L$50,P111),"")</f>
        <v>2099.3608796009621</v>
      </c>
      <c r="S111" s="323">
        <f t="shared" si="18"/>
        <v>0.4010957342945225</v>
      </c>
      <c r="T111" s="323">
        <f t="shared" si="19"/>
        <v>0.37184331490603417</v>
      </c>
      <c r="U111" s="328">
        <f t="shared" si="2"/>
        <v>7.7508622311062361</v>
      </c>
      <c r="V111" s="336">
        <f t="shared" si="20"/>
        <v>7.7508622311062361</v>
      </c>
      <c r="W111" s="328">
        <f t="shared" si="21"/>
        <v>3.6146062347128805E-3</v>
      </c>
      <c r="X111" s="328">
        <f t="shared" si="22"/>
        <v>13491.153168070779</v>
      </c>
      <c r="Y111" s="328">
        <f t="shared" si="5"/>
        <v>143.36002114003549</v>
      </c>
      <c r="Z111" s="108">
        <f>IF(H111&gt;0, rate1(1,$L$52,$L$51,$L$54,U111,$L$53,$L$50,Y111),"")</f>
        <v>2097.623835340316</v>
      </c>
      <c r="AA111" s="336">
        <f t="shared" si="23"/>
        <v>0.3952490710531758</v>
      </c>
      <c r="AB111" s="336">
        <f t="shared" si="24"/>
        <v>5.9770164239478377E-3</v>
      </c>
      <c r="AC111" s="328">
        <f t="shared" si="25"/>
        <v>0.37184331490603417</v>
      </c>
      <c r="AD111" s="328">
        <f t="shared" si="26"/>
        <v>0.10757219074950457</v>
      </c>
      <c r="AE111" s="328">
        <f t="shared" si="27"/>
        <v>-7.8620273755826142E-3</v>
      </c>
      <c r="AF111" s="328">
        <f t="shared" si="28"/>
        <v>2953.5974364679932</v>
      </c>
      <c r="AG111" s="328">
        <f t="shared" si="29"/>
        <v>2932.1777773599752</v>
      </c>
      <c r="AH111" s="328">
        <f t="shared" si="30"/>
        <v>7.7914717263354749</v>
      </c>
      <c r="AI111" s="328">
        <f t="shared" si="31"/>
        <v>177.12215108853158</v>
      </c>
      <c r="AJ111" s="328">
        <f t="shared" si="32"/>
        <v>2.8890839731192823</v>
      </c>
      <c r="AK111" s="337">
        <f t="shared" si="33"/>
        <v>53.331614465651455</v>
      </c>
      <c r="AL111" s="42">
        <f t="shared" si="34"/>
        <v>8.6900431293197542</v>
      </c>
      <c r="BA111" s="8"/>
    </row>
    <row r="112" spans="1:53" ht="15" x14ac:dyDescent="0.15">
      <c r="A112" s="116"/>
      <c r="B112" s="328">
        <f t="shared" si="6"/>
        <v>2953.5974364679932</v>
      </c>
      <c r="C112" s="328">
        <f t="shared" si="7"/>
        <v>2932.1777773599752</v>
      </c>
      <c r="D112" s="328">
        <f t="shared" si="8"/>
        <v>7.7914717263354749</v>
      </c>
      <c r="E112" s="328">
        <f t="shared" si="3"/>
        <v>111.3891275921161</v>
      </c>
      <c r="F112" s="328">
        <f t="shared" si="9"/>
        <v>110.62160087061352</v>
      </c>
      <c r="G112" s="328">
        <f t="shared" si="10"/>
        <v>15001.533318161228</v>
      </c>
      <c r="H112" s="313">
        <f t="shared" si="35"/>
        <v>0.04</v>
      </c>
      <c r="I112" s="328">
        <f t="shared" si="12"/>
        <v>17.135727286414475</v>
      </c>
      <c r="J112" s="328">
        <f t="shared" si="0"/>
        <v>850</v>
      </c>
      <c r="K112" s="335">
        <f t="shared" si="13"/>
        <v>1</v>
      </c>
      <c r="L112" s="323">
        <f t="shared" si="14"/>
        <v>7.8314717263354749</v>
      </c>
      <c r="M112" s="323">
        <f t="shared" si="15"/>
        <v>7.8114717263354745</v>
      </c>
      <c r="N112" s="328">
        <f t="shared" si="16"/>
        <v>0.22388290192684224</v>
      </c>
      <c r="O112" s="328">
        <f t="shared" si="1"/>
        <v>16.234752261102489</v>
      </c>
      <c r="P112" s="332">
        <f t="shared" si="4"/>
        <v>145.10496639976395</v>
      </c>
      <c r="Q112" s="328">
        <f t="shared" si="17"/>
        <v>14137.9408041479</v>
      </c>
      <c r="R112" s="277">
        <f>IF(H112&gt;0, rate1(1,$L$52,$L$51,$L$54,L112,$L$53,$L$50,P112),"")</f>
        <v>2101.6916463413299</v>
      </c>
      <c r="S112" s="323">
        <f t="shared" si="18"/>
        <v>0.41435396129341739</v>
      </c>
      <c r="T112" s="323">
        <f t="shared" si="19"/>
        <v>0.38228364426624406</v>
      </c>
      <c r="U112" s="328">
        <f t="shared" si="2"/>
        <v>7.7914717263354749</v>
      </c>
      <c r="V112" s="336">
        <f t="shared" si="20"/>
        <v>7.7914717263354749</v>
      </c>
      <c r="W112" s="328">
        <f t="shared" si="21"/>
        <v>3.6525818470991567E-3</v>
      </c>
      <c r="X112" s="328">
        <f t="shared" si="22"/>
        <v>13920.629592169293</v>
      </c>
      <c r="Y112" s="328">
        <f t="shared" si="5"/>
        <v>144.36288238450828</v>
      </c>
      <c r="Z112" s="108">
        <f>IF(H112&gt;0, rate1(1,$L$52,$L$51,$L$54,U112,$L$53,$L$50,Y112),"")</f>
        <v>2099.9717970155657</v>
      </c>
      <c r="AA112" s="336">
        <f t="shared" si="23"/>
        <v>0.40831915108037109</v>
      </c>
      <c r="AB112" s="336">
        <f t="shared" si="24"/>
        <v>6.1732297973959033E-3</v>
      </c>
      <c r="AC112" s="328">
        <f t="shared" si="25"/>
        <v>0.38228364426624406</v>
      </c>
      <c r="AD112" s="328">
        <f t="shared" si="26"/>
        <v>0.10463434834303748</v>
      </c>
      <c r="AE112" s="328">
        <f t="shared" si="27"/>
        <v>-7.7913735100828031E-3</v>
      </c>
      <c r="AF112" s="328">
        <f t="shared" si="28"/>
        <v>2953.4390357256539</v>
      </c>
      <c r="AG112" s="328">
        <f t="shared" si="29"/>
        <v>2931.7954937157087</v>
      </c>
      <c r="AH112" s="328">
        <f t="shared" si="30"/>
        <v>7.8320849500674932</v>
      </c>
      <c r="AI112" s="328">
        <f t="shared" si="31"/>
        <v>181.8933071993371</v>
      </c>
      <c r="AJ112" s="328">
        <f t="shared" si="32"/>
        <v>2.9396098917857647</v>
      </c>
      <c r="AK112" s="337">
        <f t="shared" si="33"/>
        <v>55.911665932252106</v>
      </c>
      <c r="AL112" s="42">
        <f t="shared" si="34"/>
        <v>8.8405969577450065</v>
      </c>
      <c r="BA112" s="8"/>
    </row>
    <row r="113" spans="1:53" ht="15" x14ac:dyDescent="0.15">
      <c r="A113" s="116"/>
      <c r="B113" s="328">
        <f t="shared" si="6"/>
        <v>2953.4390357256539</v>
      </c>
      <c r="C113" s="328">
        <f t="shared" si="7"/>
        <v>2931.7954937157087</v>
      </c>
      <c r="D113" s="328">
        <f t="shared" si="8"/>
        <v>7.8320849500674932</v>
      </c>
      <c r="E113" s="328">
        <f t="shared" si="3"/>
        <v>112.95738348866419</v>
      </c>
      <c r="F113" s="328">
        <f t="shared" si="9"/>
        <v>112.17325554039014</v>
      </c>
      <c r="G113" s="328">
        <f t="shared" si="10"/>
        <v>15449.850792949126</v>
      </c>
      <c r="H113" s="313">
        <f t="shared" si="35"/>
        <v>0.04</v>
      </c>
      <c r="I113" s="328">
        <f t="shared" si="12"/>
        <v>17.3148336079561</v>
      </c>
      <c r="J113" s="328">
        <f t="shared" si="0"/>
        <v>850</v>
      </c>
      <c r="K113" s="335">
        <f t="shared" si="13"/>
        <v>1</v>
      </c>
      <c r="L113" s="323">
        <f t="shared" si="14"/>
        <v>7.8720849500674932</v>
      </c>
      <c r="M113" s="323">
        <f t="shared" si="15"/>
        <v>7.8520849500674927</v>
      </c>
      <c r="N113" s="328">
        <f t="shared" si="16"/>
        <v>0.22506756359727831</v>
      </c>
      <c r="O113" s="328">
        <f t="shared" si="1"/>
        <v>16.194861007305931</v>
      </c>
      <c r="P113" s="332">
        <f t="shared" si="4"/>
        <v>146.11095206993556</v>
      </c>
      <c r="Q113" s="328">
        <f t="shared" si="17"/>
        <v>14587.258037000804</v>
      </c>
      <c r="R113" s="277">
        <f>IF(H113&gt;0, rate1(1,$L$52,$L$51,$L$54,L113,$L$53,$L$50,P113),"")</f>
        <v>2103.9996372331079</v>
      </c>
      <c r="S113" s="323">
        <f t="shared" si="18"/>
        <v>0.42810547273593186</v>
      </c>
      <c r="T113" s="323">
        <f t="shared" si="19"/>
        <v>0.39354732886498672</v>
      </c>
      <c r="U113" s="328">
        <f t="shared" si="2"/>
        <v>7.8320849500674932</v>
      </c>
      <c r="V113" s="336">
        <f t="shared" si="20"/>
        <v>7.8320849500674932</v>
      </c>
      <c r="W113" s="328">
        <f t="shared" si="21"/>
        <v>3.690759421253631E-3</v>
      </c>
      <c r="X113" s="328">
        <f t="shared" si="22"/>
        <v>14363.252151315302</v>
      </c>
      <c r="Y113" s="328">
        <f t="shared" si="5"/>
        <v>145.36758327645504</v>
      </c>
      <c r="Z113" s="108">
        <f>IF(H113&gt;0, rate1(1,$L$52,$L$51,$L$54,U113,$L$53,$L$50,Y113),"")</f>
        <v>2102.2967481991523</v>
      </c>
      <c r="AA113" s="336">
        <f t="shared" si="23"/>
        <v>0.42187281529232062</v>
      </c>
      <c r="AB113" s="336">
        <f t="shared" si="24"/>
        <v>6.3839921714108688E-3</v>
      </c>
      <c r="AC113" s="328">
        <f t="shared" si="25"/>
        <v>0.39354732886498672</v>
      </c>
      <c r="AD113" s="328">
        <f t="shared" si="26"/>
        <v>0.10163961756610651</v>
      </c>
      <c r="AE113" s="328">
        <f t="shared" si="27"/>
        <v>-7.7200598600602934E-3</v>
      </c>
      <c r="AF113" s="328">
        <f t="shared" si="28"/>
        <v>2953.270555960386</v>
      </c>
      <c r="AG113" s="328">
        <f t="shared" si="29"/>
        <v>2931.401946386844</v>
      </c>
      <c r="AH113" s="328">
        <f t="shared" si="30"/>
        <v>7.8727018998977192</v>
      </c>
      <c r="AI113" s="328">
        <f t="shared" si="31"/>
        <v>187.04724178685041</v>
      </c>
      <c r="AJ113" s="328">
        <f t="shared" si="32"/>
        <v>2.9915674589487788</v>
      </c>
      <c r="AK113" s="337">
        <f t="shared" si="33"/>
        <v>58.640344440553498</v>
      </c>
      <c r="AL113" s="42">
        <f t="shared" si="34"/>
        <v>8.9952062688644432</v>
      </c>
      <c r="BA113" s="8"/>
    </row>
    <row r="114" spans="1:53" ht="15" x14ac:dyDescent="0.15">
      <c r="A114" s="116"/>
      <c r="B114" s="328">
        <f t="shared" si="6"/>
        <v>2953.270555960386</v>
      </c>
      <c r="C114" s="328">
        <f t="shared" si="7"/>
        <v>2931.401946386844</v>
      </c>
      <c r="D114" s="328">
        <f t="shared" si="8"/>
        <v>7.8727018998977192</v>
      </c>
      <c r="E114" s="328">
        <f t="shared" si="3"/>
        <v>114.56101626915283</v>
      </c>
      <c r="F114" s="328">
        <f t="shared" si="9"/>
        <v>113.7591998789085</v>
      </c>
      <c r="G114" s="328">
        <f t="shared" si="10"/>
        <v>15912.069999771886</v>
      </c>
      <c r="H114" s="313">
        <f t="shared" si="35"/>
        <v>0.04</v>
      </c>
      <c r="I114" s="328">
        <f t="shared" si="12"/>
        <v>17.494887658833616</v>
      </c>
      <c r="J114" s="328">
        <f t="shared" si="0"/>
        <v>850</v>
      </c>
      <c r="K114" s="335">
        <f t="shared" si="13"/>
        <v>1</v>
      </c>
      <c r="L114" s="323">
        <f t="shared" si="14"/>
        <v>7.9127018998977192</v>
      </c>
      <c r="M114" s="323">
        <f t="shared" si="15"/>
        <v>7.8927018998977196</v>
      </c>
      <c r="N114" s="328">
        <f t="shared" si="16"/>
        <v>0.22625253246710741</v>
      </c>
      <c r="O114" s="328">
        <f t="shared" si="1"/>
        <v>16.152494088754892</v>
      </c>
      <c r="P114" s="332">
        <f t="shared" si="4"/>
        <v>147.11876747238546</v>
      </c>
      <c r="Q114" s="328">
        <f t="shared" si="17"/>
        <v>15050.637229631713</v>
      </c>
      <c r="R114" s="277">
        <f>IF(H114&gt;0, rate1(1,$L$52,$L$51,$L$54,L114,$L$53,$L$50,P114),"")</f>
        <v>2106.2851605519882</v>
      </c>
      <c r="S114" s="323">
        <f t="shared" si="18"/>
        <v>0.44238269409737402</v>
      </c>
      <c r="T114" s="323">
        <f t="shared" si="19"/>
        <v>0.40574876366304319</v>
      </c>
      <c r="U114" s="328">
        <f t="shared" si="2"/>
        <v>7.8727018998977192</v>
      </c>
      <c r="V114" s="336">
        <f t="shared" si="20"/>
        <v>7.8727018998977192</v>
      </c>
      <c r="W114" s="328">
        <f t="shared" si="21"/>
        <v>3.7291390094793542E-3</v>
      </c>
      <c r="X114" s="328">
        <f t="shared" si="22"/>
        <v>14819.622049808328</v>
      </c>
      <c r="Y114" s="328">
        <f t="shared" si="5"/>
        <v>146.37411819587069</v>
      </c>
      <c r="Z114" s="108">
        <f>IF(H114&gt;0, rate1(1,$L$52,$L$51,$L$54,U114,$L$53,$L$50,Y114),"")</f>
        <v>2104.59900120067</v>
      </c>
      <c r="AA114" s="336">
        <f t="shared" si="23"/>
        <v>0.43594146274761186</v>
      </c>
      <c r="AB114" s="336">
        <f t="shared" si="24"/>
        <v>6.6112624190470329E-3</v>
      </c>
      <c r="AC114" s="328">
        <f t="shared" si="25"/>
        <v>0.40574876366304319</v>
      </c>
      <c r="AD114" s="328">
        <f t="shared" si="26"/>
        <v>9.8583171613107548E-2</v>
      </c>
      <c r="AE114" s="328">
        <f t="shared" si="27"/>
        <v>-7.6478441007561369E-3</v>
      </c>
      <c r="AF114" s="328">
        <f t="shared" si="28"/>
        <v>2953.09105972919</v>
      </c>
      <c r="AG114" s="328">
        <f t="shared" si="29"/>
        <v>2930.9961976231807</v>
      </c>
      <c r="AH114" s="328">
        <f t="shared" si="30"/>
        <v>7.9133225734632404</v>
      </c>
      <c r="AI114" s="328">
        <f t="shared" si="31"/>
        <v>192.63714679388889</v>
      </c>
      <c r="AJ114" s="328">
        <f t="shared" si="32"/>
        <v>3.045077777502637</v>
      </c>
      <c r="AK114" s="337">
        <f t="shared" si="33"/>
        <v>61.530196417393014</v>
      </c>
      <c r="AL114" s="42">
        <f t="shared" si="34"/>
        <v>9.1541964243832652</v>
      </c>
      <c r="BA114" s="8"/>
    </row>
    <row r="115" spans="1:53" ht="15" x14ac:dyDescent="0.15">
      <c r="A115" s="116"/>
      <c r="B115" s="328">
        <f t="shared" si="6"/>
        <v>2953.09105972919</v>
      </c>
      <c r="C115" s="328">
        <f t="shared" si="7"/>
        <v>2930.9961976231807</v>
      </c>
      <c r="D115" s="328">
        <f t="shared" si="8"/>
        <v>7.9133225734632404</v>
      </c>
      <c r="E115" s="328">
        <f t="shared" si="3"/>
        <v>116.20249598758964</v>
      </c>
      <c r="F115" s="328">
        <f t="shared" si="9"/>
        <v>115.38175612837124</v>
      </c>
      <c r="G115" s="328">
        <f t="shared" si="10"/>
        <v>16388.860615012236</v>
      </c>
      <c r="H115" s="313">
        <f t="shared" si="35"/>
        <v>0.04</v>
      </c>
      <c r="I115" s="328">
        <f t="shared" si="12"/>
        <v>17.675889684807409</v>
      </c>
      <c r="J115" s="328">
        <f t="shared" si="0"/>
        <v>850</v>
      </c>
      <c r="K115" s="335">
        <f t="shared" si="13"/>
        <v>1</v>
      </c>
      <c r="L115" s="323">
        <f t="shared" si="14"/>
        <v>7.9533225734632405</v>
      </c>
      <c r="M115" s="323">
        <f t="shared" si="15"/>
        <v>7.93332257346324</v>
      </c>
      <c r="N115" s="328">
        <f t="shared" si="16"/>
        <v>0.22743780852197659</v>
      </c>
      <c r="O115" s="328">
        <f t="shared" si="1"/>
        <v>16.107431367537909</v>
      </c>
      <c r="P115" s="332">
        <f t="shared" si="4"/>
        <v>148.12840707287674</v>
      </c>
      <c r="Q115" s="328">
        <f t="shared" si="17"/>
        <v>15528.773142604501</v>
      </c>
      <c r="R115" s="277">
        <f>IF(H115&gt;0, rate1(1,$L$52,$L$51,$L$54,L115,$L$53,$L$50,P115),"")</f>
        <v>2108.5485193094514</v>
      </c>
      <c r="S115" s="323">
        <f t="shared" si="18"/>
        <v>0.45722214527462041</v>
      </c>
      <c r="T115" s="323">
        <f t="shared" si="19"/>
        <v>0.41902558577495674</v>
      </c>
      <c r="U115" s="328">
        <f t="shared" si="2"/>
        <v>7.9133225734632404</v>
      </c>
      <c r="V115" s="336">
        <f t="shared" si="20"/>
        <v>7.9133225734632404</v>
      </c>
      <c r="W115" s="328">
        <f t="shared" si="21"/>
        <v>3.7677206642712235E-3</v>
      </c>
      <c r="X115" s="328">
        <f t="shared" si="22"/>
        <v>15290.401134049476</v>
      </c>
      <c r="Y115" s="328">
        <f t="shared" si="5"/>
        <v>147.38248157207846</v>
      </c>
      <c r="Z115" s="108">
        <f>IF(H115&gt;0, rate1(1,$L$52,$L$51,$L$54,U115,$L$53,$L$50,Y115),"")</f>
        <v>2106.8788629828287</v>
      </c>
      <c r="AA115" s="336">
        <f t="shared" si="23"/>
        <v>0.45056040481481691</v>
      </c>
      <c r="AB115" s="336">
        <f t="shared" si="24"/>
        <v>6.8573883230991948E-3</v>
      </c>
      <c r="AC115" s="328">
        <f t="shared" si="25"/>
        <v>0.41902558577495674</v>
      </c>
      <c r="AD115" s="328">
        <f t="shared" si="26"/>
        <v>9.5459564661243695E-2</v>
      </c>
      <c r="AE115" s="328">
        <f t="shared" si="27"/>
        <v>-7.5744522219738618E-3</v>
      </c>
      <c r="AF115" s="328">
        <f t="shared" si="28"/>
        <v>2952.8994719519369</v>
      </c>
      <c r="AG115" s="328">
        <f t="shared" si="29"/>
        <v>2930.5771720374059</v>
      </c>
      <c r="AH115" s="328">
        <f t="shared" si="30"/>
        <v>7.9539469684412634</v>
      </c>
      <c r="AI115" s="328">
        <f t="shared" si="31"/>
        <v>198.72703043712147</v>
      </c>
      <c r="AJ115" s="328">
        <f t="shared" si="32"/>
        <v>3.1002797304018372</v>
      </c>
      <c r="AK115" s="337">
        <f t="shared" si="33"/>
        <v>64.595452181733705</v>
      </c>
      <c r="AL115" s="42">
        <f t="shared" si="34"/>
        <v>9.3179379991580706</v>
      </c>
      <c r="BA115" s="8"/>
    </row>
    <row r="116" spans="1:53" ht="15" x14ac:dyDescent="0.15">
      <c r="A116" s="116"/>
      <c r="B116" s="328">
        <f t="shared" si="6"/>
        <v>2952.8994719519369</v>
      </c>
      <c r="C116" s="328">
        <f t="shared" si="7"/>
        <v>2930.5771720374059</v>
      </c>
      <c r="D116" s="328">
        <f t="shared" si="8"/>
        <v>7.9539469684412634</v>
      </c>
      <c r="E116" s="328">
        <f t="shared" si="3"/>
        <v>117.88464797477855</v>
      </c>
      <c r="F116" s="328">
        <f t="shared" si="9"/>
        <v>117.0435719811841</v>
      </c>
      <c r="G116" s="328">
        <f t="shared" si="10"/>
        <v>16880.964939576847</v>
      </c>
      <c r="H116" s="313">
        <f t="shared" si="35"/>
        <v>0.04</v>
      </c>
      <c r="I116" s="328">
        <f t="shared" si="12"/>
        <v>17.857839931624767</v>
      </c>
      <c r="J116" s="328">
        <f t="shared" si="0"/>
        <v>850</v>
      </c>
      <c r="K116" s="335">
        <f t="shared" si="13"/>
        <v>1</v>
      </c>
      <c r="L116" s="323">
        <f t="shared" si="14"/>
        <v>7.9939469684412634</v>
      </c>
      <c r="M116" s="323">
        <f t="shared" si="15"/>
        <v>7.9739469684412629</v>
      </c>
      <c r="N116" s="328">
        <f t="shared" si="16"/>
        <v>0.22862339174871948</v>
      </c>
      <c r="O116" s="328">
        <f t="shared" si="1"/>
        <v>16.05942210890068</v>
      </c>
      <c r="P116" s="332">
        <f t="shared" si="4"/>
        <v>149.13986538531898</v>
      </c>
      <c r="Q116" s="328">
        <f t="shared" si="17"/>
        <v>16022.438394438625</v>
      </c>
      <c r="R116" s="277">
        <f>IF(H116&gt;0, rate1(1,$L$52,$L$51,$L$54,L116,$L$53,$L$50,P116),"")</f>
        <v>2110.7900113599499</v>
      </c>
      <c r="S116" s="323">
        <f t="shared" si="18"/>
        <v>0.47266524158446321</v>
      </c>
      <c r="T116" s="323">
        <f t="shared" si="19"/>
        <v>0.43354508327055041</v>
      </c>
      <c r="U116" s="328">
        <f t="shared" si="2"/>
        <v>7.9539469684412634</v>
      </c>
      <c r="V116" s="336">
        <f t="shared" si="20"/>
        <v>7.9539469684412634</v>
      </c>
      <c r="W116" s="328">
        <f t="shared" si="21"/>
        <v>3.8065044379251844E-3</v>
      </c>
      <c r="X116" s="328">
        <f t="shared" si="22"/>
        <v>15776.322935736589</v>
      </c>
      <c r="Y116" s="328">
        <f t="shared" si="5"/>
        <v>148.3926678830382</v>
      </c>
      <c r="Z116" s="108">
        <f>IF(H116&gt;0, rate1(1,$L$52,$L$51,$L$54,U116,$L$53,$L$50,Y116),"")</f>
        <v>2109.1366352705727</v>
      </c>
      <c r="AA116" s="336">
        <f t="shared" si="23"/>
        <v>0.46576962080542783</v>
      </c>
      <c r="AB116" s="336">
        <f t="shared" si="24"/>
        <v>7.1252114933336962E-3</v>
      </c>
      <c r="AC116" s="328">
        <f t="shared" si="25"/>
        <v>0.43354508327055041</v>
      </c>
      <c r="AD116" s="328">
        <f t="shared" si="26"/>
        <v>9.2262607842881053E-2</v>
      </c>
      <c r="AE116" s="328">
        <f t="shared" si="27"/>
        <v>-7.4995702630534676E-3</v>
      </c>
      <c r="AF116" s="328">
        <f t="shared" si="28"/>
        <v>2952.6945502604149</v>
      </c>
      <c r="AG116" s="328">
        <f t="shared" si="29"/>
        <v>2930.1436269541355</v>
      </c>
      <c r="AH116" s="328">
        <f t="shared" si="30"/>
        <v>7.9945750825489155</v>
      </c>
      <c r="AI116" s="328">
        <f t="shared" si="31"/>
        <v>205.39470100638951</v>
      </c>
      <c r="AJ116" s="328">
        <f t="shared" si="32"/>
        <v>3.1573338140147231</v>
      </c>
      <c r="AK116" s="337">
        <f t="shared" si="33"/>
        <v>67.85236178400298</v>
      </c>
      <c r="AL116" s="42">
        <f t="shared" si="34"/>
        <v>9.4868559750296235</v>
      </c>
      <c r="BA116" s="8"/>
    </row>
    <row r="117" spans="1:53" ht="15" x14ac:dyDescent="0.15">
      <c r="A117" s="116"/>
      <c r="B117" s="328">
        <f t="shared" si="6"/>
        <v>2952.6945502604149</v>
      </c>
      <c r="C117" s="328">
        <f t="shared" si="7"/>
        <v>2930.1436269541355</v>
      </c>
      <c r="D117" s="328">
        <f t="shared" si="8"/>
        <v>7.9945750825489155</v>
      </c>
      <c r="E117" s="328">
        <f t="shared" si="3"/>
        <v>119.61072886989587</v>
      </c>
      <c r="F117" s="328">
        <f t="shared" si="9"/>
        <v>118.74768842233721</v>
      </c>
      <c r="G117" s="328">
        <f t="shared" si="10"/>
        <v>17389.211995499121</v>
      </c>
      <c r="H117" s="313">
        <f t="shared" si="35"/>
        <v>0.04</v>
      </c>
      <c r="I117" s="328">
        <f t="shared" si="12"/>
        <v>18.04073864502352</v>
      </c>
      <c r="J117" s="328">
        <f t="shared" si="0"/>
        <v>850</v>
      </c>
      <c r="K117" s="335">
        <f t="shared" si="13"/>
        <v>1</v>
      </c>
      <c r="L117" s="323">
        <f t="shared" si="14"/>
        <v>8.0345750825489155</v>
      </c>
      <c r="M117" s="323">
        <f t="shared" si="15"/>
        <v>8.0145750825489159</v>
      </c>
      <c r="N117" s="328">
        <f t="shared" si="16"/>
        <v>0.22980928213527818</v>
      </c>
      <c r="O117" s="328">
        <f t="shared" si="1"/>
        <v>16.008178764744727</v>
      </c>
      <c r="P117" s="332">
        <f t="shared" si="4"/>
        <v>150.15313697113058</v>
      </c>
      <c r="Q117" s="328">
        <f t="shared" si="17"/>
        <v>16532.499015363112</v>
      </c>
      <c r="R117" s="277">
        <f>IF(H117&gt;0, rate1(1,$L$52,$L$51,$L$54,L117,$L$53,$L$50,P117),"")</f>
        <v>2113.0099295056511</v>
      </c>
      <c r="S117" s="323">
        <f t="shared" si="18"/>
        <v>0.48875930901236675</v>
      </c>
      <c r="T117" s="323">
        <f t="shared" si="19"/>
        <v>0.44951289321537435</v>
      </c>
      <c r="U117" s="328">
        <f t="shared" si="2"/>
        <v>7.9945750825489155</v>
      </c>
      <c r="V117" s="336">
        <f t="shared" si="20"/>
        <v>7.9945750825489155</v>
      </c>
      <c r="W117" s="328">
        <f t="shared" si="21"/>
        <v>3.8454903828579745E-3</v>
      </c>
      <c r="X117" s="328">
        <f t="shared" si="22"/>
        <v>16278.206580206013</v>
      </c>
      <c r="Y117" s="328">
        <f t="shared" si="5"/>
        <v>149.40467165470056</v>
      </c>
      <c r="Z117" s="108">
        <f>IF(H117&gt;0, rate1(1,$L$52,$L$51,$L$54,U117,$L$53,$L$50,Y117),"")</f>
        <v>2111.3726146577246</v>
      </c>
      <c r="AA117" s="336">
        <f t="shared" si="23"/>
        <v>0.48161471304731096</v>
      </c>
      <c r="AB117" s="336">
        <f t="shared" si="24"/>
        <v>7.4182089647327068E-3</v>
      </c>
      <c r="AC117" s="328">
        <f t="shared" si="25"/>
        <v>0.44951289321537435</v>
      </c>
      <c r="AD117" s="328">
        <f t="shared" si="26"/>
        <v>8.8985211778641618E-2</v>
      </c>
      <c r="AE117" s="328">
        <f t="shared" si="27"/>
        <v>-7.4228332714498142E-3</v>
      </c>
      <c r="AF117" s="328">
        <f t="shared" si="28"/>
        <v>2952.4748466493347</v>
      </c>
      <c r="AG117" s="328">
        <f t="shared" si="29"/>
        <v>2929.6941140609201</v>
      </c>
      <c r="AH117" s="328">
        <f t="shared" si="30"/>
        <v>8.0352069135421615</v>
      </c>
      <c r="AI117" s="328">
        <f t="shared" si="31"/>
        <v>212.73581677893017</v>
      </c>
      <c r="AJ117" s="328">
        <f t="shared" si="32"/>
        <v>3.216427096453315</v>
      </c>
      <c r="AK117" s="337">
        <f t="shared" si="33"/>
        <v>71.319622530466717</v>
      </c>
      <c r="AL117" s="42">
        <f t="shared" si="34"/>
        <v>9.6614414708850553</v>
      </c>
      <c r="BA117" s="8"/>
    </row>
    <row r="118" spans="1:53" ht="15" x14ac:dyDescent="0.15">
      <c r="A118" s="116"/>
      <c r="B118" s="328">
        <f t="shared" si="6"/>
        <v>2952.4748466493347</v>
      </c>
      <c r="C118" s="328">
        <f t="shared" si="7"/>
        <v>2929.6941140609201</v>
      </c>
      <c r="D118" s="328">
        <f t="shared" si="8"/>
        <v>8.0352069135421615</v>
      </c>
      <c r="E118" s="328">
        <f t="shared" si="3"/>
        <v>121.38452486366059</v>
      </c>
      <c r="F118" s="328">
        <f t="shared" si="9"/>
        <v>120.49762686677823</v>
      </c>
      <c r="G118" s="328">
        <f t="shared" si="10"/>
        <v>17914.535516347722</v>
      </c>
      <c r="H118" s="313">
        <f t="shared" si="35"/>
        <v>0.04</v>
      </c>
      <c r="I118" s="328">
        <f t="shared" si="12"/>
        <v>18.224586070731675</v>
      </c>
      <c r="J118" s="328">
        <f t="shared" si="0"/>
        <v>850</v>
      </c>
      <c r="K118" s="335">
        <f t="shared" si="13"/>
        <v>1</v>
      </c>
      <c r="L118" s="323">
        <f t="shared" si="14"/>
        <v>8.0752069135421607</v>
      </c>
      <c r="M118" s="323">
        <f t="shared" si="15"/>
        <v>8.0552069135421611</v>
      </c>
      <c r="N118" s="328">
        <f t="shared" si="16"/>
        <v>0.2309954796706748</v>
      </c>
      <c r="O118" s="328">
        <f t="shared" si="1"/>
        <v>15.953369042985635</v>
      </c>
      <c r="P118" s="332">
        <f t="shared" si="4"/>
        <v>151.16821643859151</v>
      </c>
      <c r="Q118" s="328">
        <f t="shared" si="17"/>
        <v>17059.934418192668</v>
      </c>
      <c r="R118" s="277">
        <f>IF(H118&gt;0, rate1(1,$L$52,$L$51,$L$54,L118,$L$53,$L$50,P118),"")</f>
        <v>2115.2085615987021</v>
      </c>
      <c r="S118" s="323">
        <f t="shared" si="18"/>
        <v>0.50555888805269511</v>
      </c>
      <c r="T118" s="323">
        <f t="shared" si="19"/>
        <v>0.4671850177686947</v>
      </c>
      <c r="U118" s="328">
        <f t="shared" si="2"/>
        <v>8.0352069135421615</v>
      </c>
      <c r="V118" s="336">
        <f t="shared" si="20"/>
        <v>8.0352069135421615</v>
      </c>
      <c r="W118" s="328">
        <f t="shared" si="21"/>
        <v>3.8846785514579096E-3</v>
      </c>
      <c r="X118" s="328">
        <f t="shared" si="22"/>
        <v>16796.974536007143</v>
      </c>
      <c r="Y118" s="328">
        <f t="shared" si="5"/>
        <v>150.4184874603506</v>
      </c>
      <c r="Z118" s="108">
        <f>IF(H118&gt;0, rate1(1,$L$52,$L$51,$L$54,U118,$L$53,$L$50,Y118),"")</f>
        <v>2113.5870927110873</v>
      </c>
      <c r="AA118" s="336">
        <f t="shared" si="23"/>
        <v>0.49814812963010896</v>
      </c>
      <c r="AB118" s="336">
        <f t="shared" si="24"/>
        <v>7.7406876028870792E-3</v>
      </c>
      <c r="AC118" s="328">
        <f t="shared" si="25"/>
        <v>0.4671850177686947</v>
      </c>
      <c r="AD118" s="328">
        <f t="shared" si="26"/>
        <v>8.5619184003465132E-2</v>
      </c>
      <c r="AE118" s="328">
        <f t="shared" si="27"/>
        <v>-7.343810288741856E-3</v>
      </c>
      <c r="AF118" s="328">
        <f t="shared" si="28"/>
        <v>2952.2386571112365</v>
      </c>
      <c r="AG118" s="328">
        <f t="shared" si="29"/>
        <v>2929.2269290431514</v>
      </c>
      <c r="AH118" s="328">
        <f t="shared" si="30"/>
        <v>8.0758424592150018</v>
      </c>
      <c r="AI118" s="328">
        <f t="shared" si="31"/>
        <v>220.86948126552124</v>
      </c>
      <c r="AJ118" s="328">
        <f t="shared" si="32"/>
        <v>3.2777797301381821</v>
      </c>
      <c r="AK118" s="337">
        <f t="shared" si="33"/>
        <v>75.018930747471188</v>
      </c>
      <c r="AL118" s="42">
        <f t="shared" si="34"/>
        <v>9.842266915147146</v>
      </c>
      <c r="BA118" s="8"/>
    </row>
    <row r="119" spans="1:53" ht="15" x14ac:dyDescent="0.15">
      <c r="A119" s="116"/>
      <c r="B119" s="328">
        <f t="shared" si="6"/>
        <v>2952.2386571112365</v>
      </c>
      <c r="C119" s="328">
        <f t="shared" si="7"/>
        <v>2929.2269290431514</v>
      </c>
      <c r="D119" s="328">
        <f t="shared" si="8"/>
        <v>8.0758424592150018</v>
      </c>
      <c r="E119" s="328">
        <f t="shared" si="3"/>
        <v>123.21048060208183</v>
      </c>
      <c r="F119" s="328">
        <f t="shared" si="9"/>
        <v>122.29750273287121</v>
      </c>
      <c r="G119" s="328">
        <f t="shared" si="10"/>
        <v>18322.135633108781</v>
      </c>
      <c r="H119" s="313">
        <f t="shared" si="35"/>
        <v>0.02</v>
      </c>
      <c r="I119" s="328">
        <f t="shared" si="12"/>
        <v>18.40938245446814</v>
      </c>
      <c r="J119" s="328">
        <f t="shared" si="0"/>
        <v>850</v>
      </c>
      <c r="K119" s="335">
        <f t="shared" si="13"/>
        <v>1</v>
      </c>
      <c r="L119" s="323">
        <f t="shared" si="14"/>
        <v>8.0958424592150013</v>
      </c>
      <c r="M119" s="323">
        <f t="shared" si="15"/>
        <v>8.0858424592150016</v>
      </c>
      <c r="N119" s="328">
        <f t="shared" si="16"/>
        <v>0.11798245334550472</v>
      </c>
      <c r="O119" s="328">
        <f t="shared" si="1"/>
        <v>15.894605650475398</v>
      </c>
      <c r="P119" s="332">
        <f t="shared" si="4"/>
        <v>151.80937198867514</v>
      </c>
      <c r="Q119" s="328">
        <f t="shared" si="17"/>
        <v>17537.557726666855</v>
      </c>
      <c r="R119" s="277">
        <f>IF(H119&gt;0, rate1(1,$L$52,$L$51,$L$54,L119,$L$53,$L$50,P119),"")</f>
        <v>2116.5844582605414</v>
      </c>
      <c r="S119" s="323">
        <f t="shared" si="18"/>
        <v>0.52129523272440803</v>
      </c>
      <c r="T119" s="323">
        <f t="shared" si="19"/>
        <v>0.2464618307792657</v>
      </c>
      <c r="U119" s="328">
        <f t="shared" si="2"/>
        <v>8.0758424592150018</v>
      </c>
      <c r="V119" s="336">
        <f t="shared" si="20"/>
        <v>8.0758424592150018</v>
      </c>
      <c r="W119" s="328">
        <f t="shared" si="21"/>
        <v>3.924068996084884E-3</v>
      </c>
      <c r="X119" s="328">
        <f t="shared" si="22"/>
        <v>17333.675602773394</v>
      </c>
      <c r="Y119" s="328">
        <f t="shared" si="5"/>
        <v>151.4341099199701</v>
      </c>
      <c r="Z119" s="108">
        <f>IF(H119&gt;0, rate1(1,$L$52,$L$51,$L$54,U119,$L$53,$L$50,Y119),"")</f>
        <v>2115.7803560721368</v>
      </c>
      <c r="AA119" s="336">
        <f t="shared" si="23"/>
        <v>0.51543075239739067</v>
      </c>
      <c r="AB119" s="336">
        <f t="shared" si="24"/>
        <v>8.098056192172921E-3</v>
      </c>
      <c r="AC119" s="328">
        <f t="shared" si="25"/>
        <v>0.2464618307792657</v>
      </c>
      <c r="AD119" s="328">
        <f t="shared" si="26"/>
        <v>8.1148468047826244E-2</v>
      </c>
      <c r="AE119" s="328">
        <f t="shared" si="27"/>
        <v>-1.252921095282728E-2</v>
      </c>
      <c r="AF119" s="328">
        <f t="shared" si="28"/>
        <v>2952.1101777338026</v>
      </c>
      <c r="AG119" s="328">
        <f t="shared" si="29"/>
        <v>2928.9804672123719</v>
      </c>
      <c r="AH119" s="328">
        <f t="shared" si="30"/>
        <v>8.0965186454873752</v>
      </c>
      <c r="AI119" s="328">
        <f t="shared" si="31"/>
        <v>116.44318270285977</v>
      </c>
      <c r="AJ119" s="328">
        <f t="shared" si="32"/>
        <v>3.3101250586667543</v>
      </c>
      <c r="AK119" s="337">
        <f t="shared" si="33"/>
        <v>78.975704914079671</v>
      </c>
      <c r="AL119" s="42">
        <f t="shared" si="34"/>
        <v>10.030005974222838</v>
      </c>
      <c r="BA119" s="8"/>
    </row>
    <row r="120" spans="1:53" ht="15" x14ac:dyDescent="0.15">
      <c r="A120" s="116"/>
      <c r="B120" s="328">
        <f t="shared" si="6"/>
        <v>2952.1101777338026</v>
      </c>
      <c r="C120" s="328">
        <f t="shared" si="7"/>
        <v>2928.9804672123719</v>
      </c>
      <c r="D120" s="328">
        <f t="shared" si="8"/>
        <v>8.0965186454873752</v>
      </c>
      <c r="E120" s="328">
        <f t="shared" si="3"/>
        <v>124.16479778947505</v>
      </c>
      <c r="F120" s="328">
        <f t="shared" si="9"/>
        <v>123.68763919577844</v>
      </c>
      <c r="G120" s="328">
        <f t="shared" si="10"/>
        <v>18672.739674346456</v>
      </c>
      <c r="H120" s="313">
        <f t="shared" si="35"/>
        <v>0.02</v>
      </c>
      <c r="I120" s="328">
        <f t="shared" si="12"/>
        <v>18.503768417144602</v>
      </c>
      <c r="J120" s="328">
        <f t="shared" si="0"/>
        <v>850</v>
      </c>
      <c r="K120" s="335">
        <f t="shared" si="13"/>
        <v>1</v>
      </c>
      <c r="L120" s="323">
        <f t="shared" si="14"/>
        <v>8.1165186454873748</v>
      </c>
      <c r="M120" s="323">
        <f t="shared" si="15"/>
        <v>8.106518645487375</v>
      </c>
      <c r="N120" s="328">
        <f t="shared" si="16"/>
        <v>0.11829440971594352</v>
      </c>
      <c r="O120" s="328">
        <f t="shared" si="1"/>
        <v>15.831432822018737</v>
      </c>
      <c r="P120" s="332">
        <f t="shared" si="4"/>
        <v>152.32711734051239</v>
      </c>
      <c r="Q120" s="328">
        <f t="shared" si="17"/>
        <v>17822.489096969781</v>
      </c>
      <c r="R120" s="277">
        <f>IF(H120&gt;0, rate1(1,$L$52,$L$51,$L$54,L120,$L$53,$L$50,P120),"")</f>
        <v>2117.6883608170274</v>
      </c>
      <c r="S120" s="323">
        <f t="shared" si="18"/>
        <v>0.53160136280761305</v>
      </c>
      <c r="T120" s="323">
        <f t="shared" si="19"/>
        <v>0.25255071283940578</v>
      </c>
      <c r="U120" s="328">
        <f t="shared" si="2"/>
        <v>8.0965186454873752</v>
      </c>
      <c r="V120" s="336">
        <f t="shared" si="20"/>
        <v>8.0965186454873752</v>
      </c>
      <c r="W120" s="328">
        <f t="shared" si="21"/>
        <v>3.9441879235226907E-3</v>
      </c>
      <c r="X120" s="328">
        <f t="shared" si="22"/>
        <v>17681.980410672833</v>
      </c>
      <c r="Y120" s="328">
        <f t="shared" si="5"/>
        <v>151.95153524288403</v>
      </c>
      <c r="Z120" s="108">
        <f>IF(H120&gt;0, rate1(1,$L$52,$L$51,$L$54,U120,$L$53,$L$50,Y120),"")</f>
        <v>2116.8882037874555</v>
      </c>
      <c r="AA120" s="336">
        <f t="shared" si="23"/>
        <v>0.52760968598752989</v>
      </c>
      <c r="AB120" s="336">
        <f t="shared" si="24"/>
        <v>8.3494259016889411E-3</v>
      </c>
      <c r="AC120" s="328">
        <f t="shared" si="25"/>
        <v>0.25255071283940578</v>
      </c>
      <c r="AD120" s="328">
        <f t="shared" si="26"/>
        <v>7.9192015635757798E-2</v>
      </c>
      <c r="AE120" s="328">
        <f t="shared" si="27"/>
        <v>-7.841295522877682E-3</v>
      </c>
      <c r="AF120" s="328">
        <f t="shared" si="28"/>
        <v>2951.9759214306791</v>
      </c>
      <c r="AG120" s="328">
        <f t="shared" si="29"/>
        <v>2928.7279164995325</v>
      </c>
      <c r="AH120" s="328">
        <f t="shared" si="30"/>
        <v>8.1171966260457467</v>
      </c>
      <c r="AI120" s="328">
        <f t="shared" si="31"/>
        <v>119.2577328715019</v>
      </c>
      <c r="AJ120" s="328">
        <f t="shared" si="32"/>
        <v>3.3432522066866159</v>
      </c>
      <c r="AK120" s="337">
        <f t="shared" si="33"/>
        <v>81.109192701112335</v>
      </c>
      <c r="AL120" s="42">
        <f t="shared" si="34"/>
        <v>10.12898267952027</v>
      </c>
      <c r="BA120" s="8"/>
    </row>
    <row r="121" spans="1:53" ht="15" x14ac:dyDescent="0.15">
      <c r="A121" s="116"/>
      <c r="B121" s="328">
        <f t="shared" si="6"/>
        <v>2951.9759214306791</v>
      </c>
      <c r="C121" s="328">
        <f t="shared" si="7"/>
        <v>2928.7279164995325</v>
      </c>
      <c r="D121" s="328">
        <f t="shared" si="8"/>
        <v>8.1171966260457467</v>
      </c>
      <c r="E121" s="328">
        <f t="shared" si="3"/>
        <v>125.13662200598682</v>
      </c>
      <c r="F121" s="328">
        <f t="shared" si="9"/>
        <v>124.65070989773093</v>
      </c>
      <c r="G121" s="328">
        <f t="shared" si="10"/>
        <v>18962.324233916312</v>
      </c>
      <c r="H121" s="313">
        <f t="shared" si="35"/>
        <v>0.02</v>
      </c>
      <c r="I121" s="328">
        <f t="shared" si="12"/>
        <v>18.598403944917301</v>
      </c>
      <c r="J121" s="328">
        <f t="shared" si="0"/>
        <v>850</v>
      </c>
      <c r="K121" s="335">
        <f t="shared" si="13"/>
        <v>1</v>
      </c>
      <c r="L121" s="323">
        <f t="shared" si="14"/>
        <v>8.1371966260457462</v>
      </c>
      <c r="M121" s="323">
        <f t="shared" si="15"/>
        <v>8.1271966260457464</v>
      </c>
      <c r="N121" s="328">
        <f t="shared" si="16"/>
        <v>0.11860644460845293</v>
      </c>
      <c r="O121" s="328">
        <f t="shared" si="1"/>
        <v>15.79706887120108</v>
      </c>
      <c r="P121" s="332">
        <f t="shared" si="4"/>
        <v>152.84534865853493</v>
      </c>
      <c r="Q121" s="328">
        <f t="shared" si="17"/>
        <v>18113.011107212511</v>
      </c>
      <c r="R121" s="277">
        <f>IF(H121&gt;0, rate1(1,$L$52,$L$51,$L$54,L121,$L$53,$L$50,P121),"")</f>
        <v>2118.7869523035442</v>
      </c>
      <c r="S121" s="323">
        <f t="shared" si="18"/>
        <v>0.5411614503234442</v>
      </c>
      <c r="T121" s="323">
        <f t="shared" si="19"/>
        <v>0.25849276328691412</v>
      </c>
      <c r="U121" s="328">
        <f t="shared" si="2"/>
        <v>8.1171966260457467</v>
      </c>
      <c r="V121" s="336">
        <f t="shared" si="20"/>
        <v>8.1171966260457467</v>
      </c>
      <c r="W121" s="328">
        <f t="shared" si="21"/>
        <v>3.9643600472487606E-3</v>
      </c>
      <c r="X121" s="328">
        <f t="shared" si="22"/>
        <v>17969.735952896852</v>
      </c>
      <c r="Y121" s="328">
        <f t="shared" si="5"/>
        <v>152.46944704711049</v>
      </c>
      <c r="Z121" s="108">
        <f>IF(H121&gt;0, rate1(1,$L$52,$L$51,$L$54,U121,$L$53,$L$50,Y121),"")</f>
        <v>2117.9907138237563</v>
      </c>
      <c r="AA121" s="336">
        <f t="shared" si="23"/>
        <v>0.53708266155402318</v>
      </c>
      <c r="AB121" s="336">
        <f t="shared" si="24"/>
        <v>8.5638616616893204E-3</v>
      </c>
      <c r="AC121" s="328">
        <f t="shared" si="25"/>
        <v>0.25849276328691412</v>
      </c>
      <c r="AD121" s="328">
        <f t="shared" si="26"/>
        <v>7.7371605091323167E-2</v>
      </c>
      <c r="AE121" s="328">
        <f t="shared" si="27"/>
        <v>-7.1242883608777794E-3</v>
      </c>
      <c r="AF121" s="328">
        <f t="shared" si="28"/>
        <v>2951.8360351120009</v>
      </c>
      <c r="AG121" s="328">
        <f t="shared" si="29"/>
        <v>2928.4694237362455</v>
      </c>
      <c r="AH121" s="328">
        <f t="shared" si="30"/>
        <v>8.1378764008860216</v>
      </c>
      <c r="AI121" s="328">
        <f t="shared" si="31"/>
        <v>122.00035638594098</v>
      </c>
      <c r="AJ121" s="328">
        <f t="shared" si="32"/>
        <v>3.3771411945715997</v>
      </c>
      <c r="AK121" s="337">
        <f t="shared" si="33"/>
        <v>83.336061301174638</v>
      </c>
      <c r="AL121" s="42">
        <f t="shared" si="34"/>
        <v>10.230351752461047</v>
      </c>
      <c r="BA121" s="8"/>
    </row>
    <row r="122" spans="1:53" ht="15" x14ac:dyDescent="0.15">
      <c r="A122" s="116"/>
      <c r="B122" s="328">
        <f t="shared" si="6"/>
        <v>2951.8360351120009</v>
      </c>
      <c r="C122" s="328">
        <f t="shared" si="7"/>
        <v>2928.4694237362455</v>
      </c>
      <c r="D122" s="328">
        <f t="shared" si="8"/>
        <v>8.1378764008860216</v>
      </c>
      <c r="E122" s="328">
        <f t="shared" si="3"/>
        <v>126.1255225530541</v>
      </c>
      <c r="F122" s="328">
        <f t="shared" si="9"/>
        <v>125.63107227952045</v>
      </c>
      <c r="G122" s="328">
        <f t="shared" si="10"/>
        <v>19257.540568969809</v>
      </c>
      <c r="H122" s="313">
        <f t="shared" si="35"/>
        <v>0.02</v>
      </c>
      <c r="I122" s="328">
        <f t="shared" si="12"/>
        <v>18.693289100604307</v>
      </c>
      <c r="J122" s="328">
        <f t="shared" si="0"/>
        <v>850</v>
      </c>
      <c r="K122" s="335">
        <f t="shared" si="13"/>
        <v>1</v>
      </c>
      <c r="L122" s="323">
        <f t="shared" si="14"/>
        <v>8.1578764008860212</v>
      </c>
      <c r="M122" s="323">
        <f t="shared" si="15"/>
        <v>8.1478764008860214</v>
      </c>
      <c r="N122" s="328">
        <f t="shared" si="16"/>
        <v>0.11891855803625617</v>
      </c>
      <c r="O122" s="328">
        <f t="shared" si="1"/>
        <v>15.761159785325649</v>
      </c>
      <c r="P122" s="332">
        <f t="shared" si="4"/>
        <v>153.36406531012528</v>
      </c>
      <c r="Q122" s="328">
        <f t="shared" si="17"/>
        <v>18409.138073681603</v>
      </c>
      <c r="R122" s="277">
        <f>IF(H122&gt;0, rate1(1,$L$52,$L$51,$L$54,L122,$L$53,$L$50,P122),"")</f>
        <v>2119.8802681886236</v>
      </c>
      <c r="S122" s="323">
        <f t="shared" si="18"/>
        <v>0.55097760980970301</v>
      </c>
      <c r="T122" s="323">
        <f t="shared" si="19"/>
        <v>0.26483881568992168</v>
      </c>
      <c r="U122" s="328">
        <f t="shared" si="2"/>
        <v>8.1378764008860216</v>
      </c>
      <c r="V122" s="336">
        <f t="shared" si="20"/>
        <v>8.1378764008860216</v>
      </c>
      <c r="W122" s="328">
        <f t="shared" si="21"/>
        <v>3.9845853805999809E-3</v>
      </c>
      <c r="X122" s="328">
        <f t="shared" si="22"/>
        <v>18263.090051911589</v>
      </c>
      <c r="Y122" s="328">
        <f t="shared" si="5"/>
        <v>152.98784469787503</v>
      </c>
      <c r="Z122" s="108">
        <f>IF(H122&gt;0, rate1(1,$L$52,$L$51,$L$54,U122,$L$53,$L$50,Y122),"")</f>
        <v>2119.087921875941</v>
      </c>
      <c r="AA122" s="336">
        <f t="shared" si="23"/>
        <v>0.54681083627664795</v>
      </c>
      <c r="AB122" s="336">
        <f t="shared" si="24"/>
        <v>8.7923227198617639E-3</v>
      </c>
      <c r="AC122" s="328">
        <f t="shared" si="25"/>
        <v>0.26483881568992168</v>
      </c>
      <c r="AD122" s="328">
        <f t="shared" si="26"/>
        <v>7.5517631159536608E-2</v>
      </c>
      <c r="AE122" s="328">
        <f t="shared" si="27"/>
        <v>-7.0852744465039127E-3</v>
      </c>
      <c r="AF122" s="328">
        <f t="shared" si="28"/>
        <v>2951.690114854347</v>
      </c>
      <c r="AG122" s="328">
        <f t="shared" si="29"/>
        <v>2928.2045849205556</v>
      </c>
      <c r="AH122" s="328">
        <f t="shared" si="30"/>
        <v>8.1585579700050204</v>
      </c>
      <c r="AI122" s="328">
        <f t="shared" si="31"/>
        <v>124.93102542825157</v>
      </c>
      <c r="AJ122" s="328">
        <f t="shared" si="32"/>
        <v>3.4118442571905585</v>
      </c>
      <c r="AK122" s="337">
        <f t="shared" si="33"/>
        <v>85.649471615618197</v>
      </c>
      <c r="AL122" s="42">
        <f t="shared" si="34"/>
        <v>10.334052055389098</v>
      </c>
      <c r="BA122" s="8"/>
    </row>
    <row r="123" spans="1:53" ht="15" x14ac:dyDescent="0.15">
      <c r="A123" s="116"/>
      <c r="B123" s="328">
        <f t="shared" si="6"/>
        <v>2951.690114854347</v>
      </c>
      <c r="C123" s="328">
        <f t="shared" si="7"/>
        <v>2928.2045849205556</v>
      </c>
      <c r="D123" s="328">
        <f t="shared" si="8"/>
        <v>8.1585579700050204</v>
      </c>
      <c r="E123" s="328">
        <f t="shared" si="3"/>
        <v>127.13254717344134</v>
      </c>
      <c r="F123" s="328">
        <f t="shared" si="9"/>
        <v>126.62903486324771</v>
      </c>
      <c r="G123" s="328">
        <f t="shared" si="10"/>
        <v>19558.516375246545</v>
      </c>
      <c r="H123" s="313">
        <f t="shared" si="35"/>
        <v>0.02</v>
      </c>
      <c r="I123" s="328">
        <f t="shared" si="12"/>
        <v>18.788423947033152</v>
      </c>
      <c r="J123" s="328">
        <f t="shared" si="0"/>
        <v>850</v>
      </c>
      <c r="K123" s="335">
        <f t="shared" si="13"/>
        <v>1</v>
      </c>
      <c r="L123" s="323">
        <f t="shared" si="14"/>
        <v>8.1785579700050199</v>
      </c>
      <c r="M123" s="323">
        <f>IF(H123&gt;0, (D123+L123)/2,"")</f>
        <v>8.1685579700050202</v>
      </c>
      <c r="N123" s="328">
        <f t="shared" si="16"/>
        <v>0.1192307500127967</v>
      </c>
      <c r="O123" s="328">
        <f t="shared" si="1"/>
        <v>15.723744857956511</v>
      </c>
      <c r="P123" s="332">
        <f t="shared" si="4"/>
        <v>153.88326666546956</v>
      </c>
      <c r="Q123" s="328">
        <f t="shared" si="17"/>
        <v>18711.110477730988</v>
      </c>
      <c r="R123" s="277">
        <f>IF(H123&gt;0, rate1(1,$L$52,$L$51,$L$54,L123,$L$53,$L$50,P123),"")</f>
        <v>2120.9683436411055</v>
      </c>
      <c r="S123" s="323">
        <f t="shared" si="18"/>
        <v>0.56106010464598033</v>
      </c>
      <c r="T123" s="323">
        <f t="shared" si="19"/>
        <v>0.27163343153538855</v>
      </c>
      <c r="U123" s="328">
        <f t="shared" si="2"/>
        <v>8.1585579700050204</v>
      </c>
      <c r="V123" s="336">
        <f t="shared" si="20"/>
        <v>8.1585579700050204</v>
      </c>
      <c r="W123" s="328">
        <f t="shared" si="21"/>
        <v>4.0048639370624528E-3</v>
      </c>
      <c r="X123" s="328">
        <f t="shared" si="22"/>
        <v>18562.169693115131</v>
      </c>
      <c r="Y123" s="328">
        <f t="shared" si="5"/>
        <v>153.50672756322129</v>
      </c>
      <c r="Z123" s="108">
        <f>IF(H123&gt;0, rate1(1,$L$52,$L$51,$L$54,U123,$L$53,$L$50,Y123),"")</f>
        <v>2120.1798633369176</v>
      </c>
      <c r="AA123" s="336">
        <f t="shared" si="23"/>
        <v>0.5568010493616139</v>
      </c>
      <c r="AB123" s="336">
        <f t="shared" si="24"/>
        <v>9.0362667404645831E-3</v>
      </c>
      <c r="AC123" s="328">
        <f t="shared" si="25"/>
        <v>0.27163343153538855</v>
      </c>
      <c r="AD123" s="328">
        <f t="shared" si="26"/>
        <v>7.3628639475455698E-2</v>
      </c>
      <c r="AE123" s="328">
        <f t="shared" si="27"/>
        <v>-7.0422717814424482E-3</v>
      </c>
      <c r="AF123" s="328">
        <f t="shared" si="28"/>
        <v>2951.5377121728243</v>
      </c>
      <c r="AG123" s="328">
        <f t="shared" si="29"/>
        <v>2927.9329514890201</v>
      </c>
      <c r="AH123" s="328">
        <f t="shared" si="30"/>
        <v>8.179241333401011</v>
      </c>
      <c r="AI123" s="328">
        <f t="shared" si="31"/>
        <v>128.07047891580993</v>
      </c>
      <c r="AJ123" s="328">
        <f t="shared" si="32"/>
        <v>3.4474193902227279</v>
      </c>
      <c r="AK123" s="337">
        <f t="shared" si="33"/>
        <v>88.055335906125748</v>
      </c>
      <c r="AL123" s="42">
        <f t="shared" si="34"/>
        <v>10.440243427003111</v>
      </c>
      <c r="BA123" s="8"/>
    </row>
    <row r="124" spans="1:53" ht="15" x14ac:dyDescent="0.15">
      <c r="A124" s="116"/>
      <c r="B124" s="328">
        <f t="shared" si="6"/>
        <v>2951.5377121728243</v>
      </c>
      <c r="C124" s="328">
        <f t="shared" si="7"/>
        <v>2927.9329514890201</v>
      </c>
      <c r="D124" s="328">
        <f t="shared" si="8"/>
        <v>8.179241333401011</v>
      </c>
      <c r="E124" s="328">
        <f t="shared" si="3"/>
        <v>128.15885756957482</v>
      </c>
      <c r="F124" s="328">
        <f t="shared" si="9"/>
        <v>127.64570237150808</v>
      </c>
      <c r="G124" s="328">
        <f t="shared" si="10"/>
        <v>19865.505401106067</v>
      </c>
      <c r="H124" s="313">
        <f t="shared" si="35"/>
        <v>0.02</v>
      </c>
      <c r="I124" s="328">
        <f t="shared" si="12"/>
        <v>18.883808547043373</v>
      </c>
      <c r="J124" s="328">
        <f t="shared" si="0"/>
        <v>850</v>
      </c>
      <c r="K124" s="335">
        <f t="shared" si="13"/>
        <v>1</v>
      </c>
      <c r="L124" s="323">
        <f t="shared" si="14"/>
        <v>8.1992413334010106</v>
      </c>
      <c r="M124" s="323">
        <f t="shared" si="15"/>
        <v>8.1892413334010108</v>
      </c>
      <c r="N124" s="328">
        <f t="shared" si="16"/>
        <v>0.11954302055142563</v>
      </c>
      <c r="O124" s="328">
        <f t="shared" si="1"/>
        <v>15.684716053042688</v>
      </c>
      <c r="P124" s="332">
        <f t="shared" si="4"/>
        <v>154.40295209755232</v>
      </c>
      <c r="Q124" s="328">
        <f t="shared" si="17"/>
        <v>19019.192061263246</v>
      </c>
      <c r="R124" s="277">
        <f>IF(H124&gt;0, rate1(1,$L$52,$L$51,$L$54,L124,$L$53,$L$50,P124),"")</f>
        <v>2122.051213533191</v>
      </c>
      <c r="S124" s="323">
        <f t="shared" si="18"/>
        <v>0.57142540168002087</v>
      </c>
      <c r="T124" s="323">
        <f t="shared" si="19"/>
        <v>0.27893165161919681</v>
      </c>
      <c r="U124" s="328">
        <f t="shared" si="2"/>
        <v>8.179241333401011</v>
      </c>
      <c r="V124" s="336">
        <f t="shared" si="20"/>
        <v>8.179241333401011</v>
      </c>
      <c r="W124" s="328">
        <f t="shared" si="21"/>
        <v>4.0251957299730634E-3</v>
      </c>
      <c r="X124" s="328">
        <f t="shared" si="22"/>
        <v>18867.226980623276</v>
      </c>
      <c r="Y124" s="328">
        <f t="shared" si="5"/>
        <v>154.02609501400551</v>
      </c>
      <c r="Z124" s="108">
        <f>IF(H124&gt;0, rate1(1,$L$52,$L$51,$L$54,U124,$L$53,$L$50,Y124),"")</f>
        <v>2121.2665733006834</v>
      </c>
      <c r="AA124" s="336">
        <f t="shared" si="23"/>
        <v>0.56706933760079659</v>
      </c>
      <c r="AB124" s="336">
        <f t="shared" si="24"/>
        <v>9.2975528867979516E-3</v>
      </c>
      <c r="AC124" s="328">
        <f t="shared" si="25"/>
        <v>0.27893165161919681</v>
      </c>
      <c r="AD124" s="328">
        <f t="shared" si="26"/>
        <v>7.1702153140025898E-2</v>
      </c>
      <c r="AE124" s="328">
        <f t="shared" si="27"/>
        <v>-6.9982147229227364E-3</v>
      </c>
      <c r="AF124" s="328">
        <f t="shared" si="28"/>
        <v>2951.3783235417563</v>
      </c>
      <c r="AG124" s="328">
        <f t="shared" si="29"/>
        <v>2927.6540198374009</v>
      </c>
      <c r="AH124" s="328">
        <f t="shared" si="30"/>
        <v>8.1999264910732244</v>
      </c>
      <c r="AI124" s="328">
        <f t="shared" si="31"/>
        <v>131.4443543305342</v>
      </c>
      <c r="AJ124" s="328">
        <f t="shared" si="32"/>
        <v>3.4839317108700985</v>
      </c>
      <c r="AK124" s="337">
        <f t="shared" si="33"/>
        <v>90.560204465186288</v>
      </c>
      <c r="AL124" s="42">
        <f t="shared" si="34"/>
        <v>10.549103334081549</v>
      </c>
      <c r="BA124" s="8"/>
    </row>
    <row r="125" spans="1:53" ht="15" x14ac:dyDescent="0.15">
      <c r="A125" s="116"/>
      <c r="B125" s="328">
        <f t="shared" si="6"/>
        <v>2951.3783235417563</v>
      </c>
      <c r="C125" s="328">
        <f t="shared" si="7"/>
        <v>2927.6540198374009</v>
      </c>
      <c r="D125" s="328">
        <f t="shared" si="8"/>
        <v>8.1999264910732244</v>
      </c>
      <c r="E125" s="328">
        <f t="shared" si="3"/>
        <v>129.20575650146085</v>
      </c>
      <c r="F125" s="328">
        <f t="shared" si="9"/>
        <v>128.68230703551785</v>
      </c>
      <c r="G125" s="328">
        <f t="shared" si="10"/>
        <v>20178.787311887845</v>
      </c>
      <c r="H125" s="313">
        <f t="shared" si="35"/>
        <v>0.02</v>
      </c>
      <c r="I125" s="328">
        <f t="shared" si="12"/>
        <v>18.979442963484328</v>
      </c>
      <c r="J125" s="328">
        <f t="shared" si="0"/>
        <v>850</v>
      </c>
      <c r="K125" s="335">
        <f t="shared" si="13"/>
        <v>1</v>
      </c>
      <c r="L125" s="323">
        <f t="shared" si="14"/>
        <v>8.2199264910732239</v>
      </c>
      <c r="M125" s="323">
        <f t="shared" si="15"/>
        <v>8.2099264910732241</v>
      </c>
      <c r="N125" s="328">
        <f t="shared" si="16"/>
        <v>0.11985536966550114</v>
      </c>
      <c r="O125" s="328">
        <f t="shared" si="1"/>
        <v>15.64395341582474</v>
      </c>
      <c r="P125" s="332">
        <f t="shared" si="4"/>
        <v>154.92312098212599</v>
      </c>
      <c r="Q125" s="328">
        <f t="shared" si="17"/>
        <v>19333.674796989279</v>
      </c>
      <c r="R125" s="277">
        <f>IF(H125&gt;0, rate1(1,$L$52,$L$51,$L$54,L125,$L$53,$L$50,P125),"")</f>
        <v>2123.1289124434165</v>
      </c>
      <c r="S125" s="323">
        <f t="shared" si="18"/>
        <v>0.58209186608865526</v>
      </c>
      <c r="T125" s="323">
        <f t="shared" si="19"/>
        <v>0.28679836533386865</v>
      </c>
      <c r="U125" s="328">
        <f t="shared" si="2"/>
        <v>8.1999264910732244</v>
      </c>
      <c r="V125" s="336">
        <f t="shared" si="20"/>
        <v>8.1999264910732244</v>
      </c>
      <c r="W125" s="328">
        <f t="shared" si="21"/>
        <v>4.0455807727326487E-3</v>
      </c>
      <c r="X125" s="328">
        <f t="shared" si="22"/>
        <v>19178.539758668125</v>
      </c>
      <c r="Y125" s="328">
        <f t="shared" si="5"/>
        <v>154.54594642386579</v>
      </c>
      <c r="Z125" s="108">
        <f>IF(H125&gt;0, rate1(1,$L$52,$L$51,$L$54,U125,$L$53,$L$50,Y125),"")</f>
        <v>2122.348086565321</v>
      </c>
      <c r="AA125" s="336">
        <f t="shared" si="23"/>
        <v>0.57763354886758789</v>
      </c>
      <c r="AB125" s="336">
        <f t="shared" si="24"/>
        <v>9.5783667521082468E-3</v>
      </c>
      <c r="AC125" s="328">
        <f t="shared" si="25"/>
        <v>0.28679836533386865</v>
      </c>
      <c r="AD125" s="328">
        <f t="shared" si="26"/>
        <v>6.9735404442481858E-2</v>
      </c>
      <c r="AE125" s="328">
        <f t="shared" si="27"/>
        <v>-6.9529586149119169E-3</v>
      </c>
      <c r="AF125" s="328">
        <f t="shared" si="28"/>
        <v>2951.2113805460881</v>
      </c>
      <c r="AG125" s="328">
        <f t="shared" si="29"/>
        <v>2927.3672214720673</v>
      </c>
      <c r="AH125" s="328">
        <f t="shared" si="30"/>
        <v>8.2206134430221578</v>
      </c>
      <c r="AI125" s="328">
        <f t="shared" si="31"/>
        <v>135.08287869520129</v>
      </c>
      <c r="AJ125" s="328">
        <f t="shared" si="32"/>
        <v>3.5214547327298766</v>
      </c>
      <c r="AK125" s="337">
        <f t="shared" si="33"/>
        <v>93.171412996084413</v>
      </c>
      <c r="AL125" s="42">
        <f t="shared" si="34"/>
        <v>10.660831035262502</v>
      </c>
      <c r="BA125" s="8"/>
    </row>
    <row r="126" spans="1:53" ht="15" x14ac:dyDescent="0.15">
      <c r="A126" s="116"/>
      <c r="B126" s="328">
        <f t="shared" si="6"/>
        <v>2951.2113805460881</v>
      </c>
      <c r="C126" s="328">
        <f t="shared" si="7"/>
        <v>2927.3672214720673</v>
      </c>
      <c r="D126" s="328">
        <f t="shared" si="8"/>
        <v>8.2206134430221578</v>
      </c>
      <c r="E126" s="328">
        <f t="shared" si="3"/>
        <v>130.27471292173476</v>
      </c>
      <c r="F126" s="328">
        <f t="shared" si="9"/>
        <v>129.74023471159779</v>
      </c>
      <c r="G126" s="328">
        <f t="shared" si="10"/>
        <v>20498.672642883052</v>
      </c>
      <c r="H126" s="313">
        <f t="shared" ref="H126:H157" si="36">dv(S125)</f>
        <v>0.02</v>
      </c>
      <c r="I126" s="328">
        <f t="shared" si="12"/>
        <v>19.075327259216646</v>
      </c>
      <c r="J126" s="328">
        <f t="shared" ref="J126:J189" si="37">$B$7</f>
        <v>850</v>
      </c>
      <c r="K126" s="335">
        <f t="shared" si="13"/>
        <v>1</v>
      </c>
      <c r="L126" s="323">
        <f t="shared" si="14"/>
        <v>8.2406134430221574</v>
      </c>
      <c r="M126" s="323">
        <f t="shared" si="15"/>
        <v>8.2306134430221576</v>
      </c>
      <c r="N126" s="328">
        <f t="shared" si="16"/>
        <v>0.12016779736847383</v>
      </c>
      <c r="O126" s="328">
        <f t="shared" ref="O126:O189" si="38">IF(wh(B125,$F$51,$F$52,$F$53)&gt;0,wh(B125,$F$51,$F$52,$F$53),O125)</f>
        <v>15.601322269968435</v>
      </c>
      <c r="P126" s="332">
        <f t="shared" si="4"/>
        <v>155.44377269770052</v>
      </c>
      <c r="Q126" s="328">
        <f t="shared" si="17"/>
        <v>19654.883752915157</v>
      </c>
      <c r="R126" s="277">
        <f>IF(H126&gt;0, rate1(1,$L$52,$L$51,$L$54,L126,$L$53,$L$50,P126),"")</f>
        <v>2124.2014746596283</v>
      </c>
      <c r="S126" s="323">
        <f t="shared" si="18"/>
        <v>0.59308011839574615</v>
      </c>
      <c r="T126" s="323">
        <f t="shared" si="19"/>
        <v>0.29531070562273953</v>
      </c>
      <c r="U126" s="328">
        <f t="shared" ref="U126:U189" si="39">L126-K126*H126</f>
        <v>8.2206134430221578</v>
      </c>
      <c r="V126" s="336">
        <f t="shared" si="20"/>
        <v>8.2206134430221578</v>
      </c>
      <c r="W126" s="328">
        <f t="shared" si="21"/>
        <v>4.0660190787491501E-3</v>
      </c>
      <c r="X126" s="328">
        <f t="shared" si="22"/>
        <v>19496.416529942351</v>
      </c>
      <c r="Y126" s="328">
        <f t="shared" si="5"/>
        <v>155.06628116921175</v>
      </c>
      <c r="Z126" s="108">
        <f>IF(H126&gt;0, rate1(1,$L$52,$L$51,$L$54,U126,$L$53,$L$50,Y126),"")</f>
        <v>2123.4244376360002</v>
      </c>
      <c r="AA126" s="336">
        <f t="shared" si="23"/>
        <v>0.58851369776143003</v>
      </c>
      <c r="AB126" s="336">
        <f t="shared" si="24"/>
        <v>9.8812987373557062E-3</v>
      </c>
      <c r="AC126" s="328">
        <f t="shared" si="25"/>
        <v>0.29531070562273953</v>
      </c>
      <c r="AD126" s="328">
        <f t="shared" si="26"/>
        <v>6.7725279237082825E-2</v>
      </c>
      <c r="AE126" s="328">
        <f t="shared" si="27"/>
        <v>-6.9063524541739096E-3</v>
      </c>
      <c r="AF126" s="328">
        <f t="shared" si="28"/>
        <v>2951.0362376378339</v>
      </c>
      <c r="AG126" s="328">
        <f t="shared" si="29"/>
        <v>2927.0719107664445</v>
      </c>
      <c r="AH126" s="328">
        <f t="shared" si="30"/>
        <v>8.2413021892493887</v>
      </c>
      <c r="AI126" s="328">
        <f t="shared" si="31"/>
        <v>139.02198503560436</v>
      </c>
      <c r="AJ126" s="328">
        <f t="shared" si="32"/>
        <v>3.5600719507953222</v>
      </c>
      <c r="AK126" s="337">
        <f t="shared" si="33"/>
        <v>95.89722167475243</v>
      </c>
      <c r="AL126" s="42">
        <f t="shared" si="34"/>
        <v>10.775651482153423</v>
      </c>
      <c r="BA126" s="8"/>
    </row>
    <row r="127" spans="1:53" ht="15" x14ac:dyDescent="0.15">
      <c r="A127" s="116"/>
      <c r="B127" s="328">
        <f t="shared" si="6"/>
        <v>2951.0362376378339</v>
      </c>
      <c r="C127" s="328">
        <f t="shared" si="7"/>
        <v>2927.0719107664445</v>
      </c>
      <c r="D127" s="328">
        <f t="shared" si="8"/>
        <v>8.2413021892493887</v>
      </c>
      <c r="E127" s="328">
        <f t="shared" ref="E127:E190" si="40">IF(H127&gt;0,IF(AND(C127&lt;$B$6,C127&gt;$K$12),bb2wang($B$6,$K$12,C127,$H$8,$H$9,I127,$H$10,$H$11,$K$10,$K$11,$H$13),E126)," ")</f>
        <v>131.36739321005342</v>
      </c>
      <c r="F127" s="328">
        <f t="shared" si="9"/>
        <v>130.82105306589409</v>
      </c>
      <c r="G127" s="328">
        <f t="shared" si="10"/>
        <v>20825.508280480273</v>
      </c>
      <c r="H127" s="313">
        <f t="shared" si="36"/>
        <v>0.02</v>
      </c>
      <c r="I127" s="328">
        <f t="shared" si="12"/>
        <v>19.171461497111522</v>
      </c>
      <c r="J127" s="328">
        <f t="shared" si="37"/>
        <v>850</v>
      </c>
      <c r="K127" s="335">
        <f t="shared" si="13"/>
        <v>1</v>
      </c>
      <c r="L127" s="323">
        <f t="shared" si="14"/>
        <v>8.2613021892493883</v>
      </c>
      <c r="M127" s="323">
        <f t="shared" si="15"/>
        <v>8.2513021892493885</v>
      </c>
      <c r="N127" s="328">
        <f t="shared" si="16"/>
        <v>0.12048030367368767</v>
      </c>
      <c r="O127" s="328">
        <f t="shared" si="38"/>
        <v>15.5566705833937</v>
      </c>
      <c r="P127" s="332">
        <f t="shared" ref="P127:P190" si="41">IF(H127&gt;0, $C$54*$L$55*$L$55*M127*M127/(($B$19*(B127-C127))^0.333)*1000,"")</f>
        <v>155.96490662552009</v>
      </c>
      <c r="Q127" s="328">
        <f t="shared" si="17"/>
        <v>19983.183116781311</v>
      </c>
      <c r="R127" s="277">
        <f>IF(H127&gt;0, rate1(1,$L$52,$L$51,$L$54,L127,$L$53,$L$50,P127),"")</f>
        <v>2125.2689341818964</v>
      </c>
      <c r="S127" s="323">
        <f t="shared" si="18"/>
        <v>0.60441344779147599</v>
      </c>
      <c r="T127" s="323">
        <f t="shared" si="19"/>
        <v>0.30456117125584026</v>
      </c>
      <c r="U127" s="328">
        <f t="shared" si="39"/>
        <v>8.2413021892493887</v>
      </c>
      <c r="V127" s="336">
        <f t="shared" si="20"/>
        <v>8.2413021892493887</v>
      </c>
      <c r="W127" s="328">
        <f t="shared" si="21"/>
        <v>4.0865106613878766E-3</v>
      </c>
      <c r="X127" s="328">
        <f t="shared" si="22"/>
        <v>19821.201898710879</v>
      </c>
      <c r="Y127" s="328">
        <f t="shared" ref="Y127:Y190" si="42">IF(H127&gt;0, $C$54*$L$55*$L$55*V127*V127/(($B$19*(B127-C127))^0.333)*1000,"")</f>
        <v>155.58709862920114</v>
      </c>
      <c r="Z127" s="108">
        <f>IF(H127&gt;0, rate1(1,$L$52,$L$51,$L$54,U127,$L$53,$L$50,Y127),"")</f>
        <v>2124.4956607279214</v>
      </c>
      <c r="AA127" s="336">
        <f t="shared" si="23"/>
        <v>0.59973235794307178</v>
      </c>
      <c r="AB127" s="336">
        <f t="shared" si="24"/>
        <v>1.0209445461011487E-2</v>
      </c>
      <c r="AC127" s="328">
        <f t="shared" si="25"/>
        <v>0.30456117125584026</v>
      </c>
      <c r="AD127" s="328">
        <f t="shared" si="26"/>
        <v>6.5668252842380287E-2</v>
      </c>
      <c r="AE127" s="328">
        <f t="shared" si="27"/>
        <v>-6.8582191430817856E-3</v>
      </c>
      <c r="AF127" s="328">
        <f t="shared" si="28"/>
        <v>2950.8521567702519</v>
      </c>
      <c r="AG127" s="328">
        <f t="shared" si="29"/>
        <v>2926.7673495951885</v>
      </c>
      <c r="AH127" s="328">
        <f t="shared" si="30"/>
        <v>8.2619927297575853</v>
      </c>
      <c r="AI127" s="328">
        <f t="shared" si="31"/>
        <v>143.30476786133346</v>
      </c>
      <c r="AJ127" s="328">
        <f t="shared" si="32"/>
        <v>3.5998788307568037</v>
      </c>
      <c r="AK127" s="337">
        <f t="shared" si="33"/>
        <v>98.746987836161068</v>
      </c>
      <c r="AL127" s="42">
        <f t="shared" si="34"/>
        <v>10.893820169433686</v>
      </c>
      <c r="BA127" s="8"/>
    </row>
    <row r="128" spans="1:53" ht="15" x14ac:dyDescent="0.15">
      <c r="A128" s="116"/>
      <c r="B128" s="328">
        <f t="shared" ref="B128:B191" si="43">IF(H128&gt;0, AF127,"")</f>
        <v>2950.8521567702519</v>
      </c>
      <c r="C128" s="328">
        <f t="shared" ref="C128:C191" si="44">IF(H128&gt;0, AG127,"")</f>
        <v>2926.7673495951885</v>
      </c>
      <c r="D128" s="328">
        <f t="shared" ref="D128:D191" si="45">IF(H128&gt;0, AH127,"")</f>
        <v>8.2619927297575853</v>
      </c>
      <c r="E128" s="328">
        <f t="shared" si="40"/>
        <v>132.48570035348837</v>
      </c>
      <c r="F128" s="328">
        <f t="shared" ref="F128:F191" si="46">IF(H128&gt;0, (E128+E127)/2,"")</f>
        <v>131.9265467817709</v>
      </c>
      <c r="G128" s="328">
        <f t="shared" ref="G128:G191" si="47">IF(H128&gt;0, F128*$S$53*$C$55*(B128-C128+N128)^1.5,"")</f>
        <v>21159.684286908458</v>
      </c>
      <c r="H128" s="313">
        <f t="shared" si="36"/>
        <v>0.02</v>
      </c>
      <c r="I128" s="328">
        <f t="shared" ref="I128:I191" si="48">IF(H128&gt;0, (B128-C128)*B$19,"")</f>
        <v>19.267845740050689</v>
      </c>
      <c r="J128" s="328">
        <f t="shared" si="37"/>
        <v>850</v>
      </c>
      <c r="K128" s="335">
        <f t="shared" ref="K128:K191" si="49">IF(H128&gt;0, IF((1-S127-0.015)&gt;0,1,-1),"")</f>
        <v>1</v>
      </c>
      <c r="L128" s="323">
        <f t="shared" ref="L128:L191" si="50">IF(H128&gt;0, D128+K128*H128,"")</f>
        <v>8.2819927297575848</v>
      </c>
      <c r="M128" s="323">
        <f t="shared" ref="M128:M191" si="51">IF(H128&gt;0, (D128+L128)/2,"")</f>
        <v>8.271992729757585</v>
      </c>
      <c r="N128" s="328">
        <f t="shared" ref="N128:N191" si="52">IF(H128&gt;0, 2*($P$53*M128/$S$52/$S$51)^2-(B128-C128)*2,"")</f>
        <v>0.1207928885946643</v>
      </c>
      <c r="O128" s="328">
        <f t="shared" si="38"/>
        <v>15.509825693532644</v>
      </c>
      <c r="P128" s="332">
        <f t="shared" si="41"/>
        <v>156.48652214954629</v>
      </c>
      <c r="Q128" s="328">
        <f t="shared" ref="Q128:Q191" si="53">IF(H128&gt;0, M128/$S$54*(B128-C128+N128/2)*E128-J128,"")</f>
        <v>20318.983729881267</v>
      </c>
      <c r="R128" s="277">
        <f>IF(H128&gt;0, rate1(1,$L$52,$L$51,$L$54,L128,$L$53,$L$50,P128),"")</f>
        <v>2126.33132472541</v>
      </c>
      <c r="S128" s="323">
        <f t="shared" ref="S128:S191" si="54">IF(H128&gt;0, Q128/O128/R128,"")</f>
        <v>0.61611832824579704</v>
      </c>
      <c r="T128" s="323">
        <f t="shared" ref="T128:T191" si="55">IF(H128&gt;0, N128/(1-S128),"")</f>
        <v>0.31466177596519179</v>
      </c>
      <c r="U128" s="328">
        <f t="shared" si="39"/>
        <v>8.2619927297575853</v>
      </c>
      <c r="V128" s="336">
        <f t="shared" ref="V128:V191" si="56">IF(H128&gt;0, (D128+U128)/2,"")</f>
        <v>8.2619927297575853</v>
      </c>
      <c r="W128" s="328">
        <f t="shared" ref="W128:W191" si="57">IF(H128&gt;0, 2*($P$53*V128/$S$52/$S$51)^2-(B128-C128)*2,"")</f>
        <v>4.1070555341349291E-3</v>
      </c>
      <c r="X128" s="328">
        <f t="shared" ref="X128:X191" si="58">IF(H128&gt;0, V128/$S$54*(B128-C128+W128/2)*F128-J128,"")</f>
        <v>20153.283348143508</v>
      </c>
      <c r="Y128" s="328">
        <f t="shared" si="42"/>
        <v>156.10839818572259</v>
      </c>
      <c r="Z128" s="108">
        <f>IF(H128&gt;0, rate1(1,$L$52,$L$51,$L$54,U128,$L$53,$L$50,Y128),"")</f>
        <v>2125.5617897692327</v>
      </c>
      <c r="AA128" s="336">
        <f t="shared" ref="AA128:AA191" si="59">IF(H128&gt;0, X128/O128/Z128,"")</f>
        <v>0.61131515094865785</v>
      </c>
      <c r="AB128" s="336">
        <f t="shared" ref="AB128:AB191" si="60">IF(H128&gt;0, W128/(1-AA128),"")</f>
        <v>1.05665439343956E-2</v>
      </c>
      <c r="AC128" s="328">
        <f t="shared" ref="AC128:AC191" si="61">IF(H128&gt;0, delta_z(N128,S128,H128,AE127,AB128),"")</f>
        <v>0.31466177596519179</v>
      </c>
      <c r="AD128" s="328">
        <f t="shared" ref="AD128:AD191" si="62">IF(H128&gt;0, H128/AC128*K128,"")</f>
        <v>6.3560309918966523E-2</v>
      </c>
      <c r="AE128" s="328">
        <f t="shared" ref="AE128:AE191" si="63">IF(H128&gt;0, (AD128-AD127)/(AC128+AC127)*2,"")</f>
        <v>-6.8083488600474366E-3</v>
      </c>
      <c r="AF128" s="328">
        <f t="shared" ref="AF128:AF191" si="64">IF(H128&gt;0, B128-(AC128-N128),"")</f>
        <v>2950.6582878828813</v>
      </c>
      <c r="AG128" s="328">
        <f t="shared" ref="AG128:AG191" si="65">IF(H128&gt;0, C128-AC128,"")</f>
        <v>2926.4526878192232</v>
      </c>
      <c r="AH128" s="328">
        <f t="shared" ref="AH128:AH191" si="66">IF(H128&gt;0, $S$54*$S$53*$C$55*SQRT(AF128-AG128),"")</f>
        <v>8.2826850645504724</v>
      </c>
      <c r="AI128" s="328">
        <f t="shared" ref="AI128:AI191" si="67">IF(H128&gt;0, AC128/R128*1000000,"")</f>
        <v>147.98341740360081</v>
      </c>
      <c r="AJ128" s="328">
        <f t="shared" ref="AJ128:AJ191" si="68">IF(H128&gt;0, AJ127+AI128/3600,"")</f>
        <v>3.6409853355911372</v>
      </c>
      <c r="AK128" s="337">
        <f t="shared" ref="AK128:AK191" si="69">IF(H128&gt;0, AK127+AI127*G127/1000000,"")</f>
        <v>101.73138246588957</v>
      </c>
      <c r="AL128" s="42">
        <f t="shared" ref="AL128:AL191" si="70">IF(H128&gt;0, AL127+AI127*J127/1000000,"")</f>
        <v>11.01562922211582</v>
      </c>
      <c r="BA128" s="8"/>
    </row>
    <row r="129" spans="1:53" ht="15" x14ac:dyDescent="0.15">
      <c r="A129" s="116"/>
      <c r="B129" s="328">
        <f t="shared" si="43"/>
        <v>2950.6582878828813</v>
      </c>
      <c r="C129" s="328">
        <f t="shared" si="44"/>
        <v>2926.4526878192232</v>
      </c>
      <c r="D129" s="328">
        <f t="shared" si="45"/>
        <v>8.2826850645504724</v>
      </c>
      <c r="E129" s="328">
        <f t="shared" si="40"/>
        <v>133.631823681757</v>
      </c>
      <c r="F129" s="328">
        <f t="shared" si="46"/>
        <v>133.05876201762268</v>
      </c>
      <c r="G129" s="328">
        <f t="shared" si="47"/>
        <v>21501.642491520546</v>
      </c>
      <c r="H129" s="313">
        <f t="shared" si="36"/>
        <v>0.02</v>
      </c>
      <c r="I129" s="328">
        <f t="shared" si="48"/>
        <v>19.364480050926431</v>
      </c>
      <c r="J129" s="328">
        <f t="shared" si="37"/>
        <v>850</v>
      </c>
      <c r="K129" s="335">
        <f t="shared" si="49"/>
        <v>1</v>
      </c>
      <c r="L129" s="323">
        <f t="shared" si="50"/>
        <v>8.3026850645504719</v>
      </c>
      <c r="M129" s="323">
        <f t="shared" si="51"/>
        <v>8.2926850645504722</v>
      </c>
      <c r="N129" s="328">
        <f t="shared" si="52"/>
        <v>0.12110555214484009</v>
      </c>
      <c r="O129" s="328">
        <f t="shared" si="38"/>
        <v>15.460590197483377</v>
      </c>
      <c r="P129" s="332">
        <f t="shared" si="41"/>
        <v>157.00861865643876</v>
      </c>
      <c r="Q129" s="328">
        <f t="shared" si="53"/>
        <v>20662.752621204836</v>
      </c>
      <c r="R129" s="277">
        <f>IF(H129&gt;0, rate1(1,$L$52,$L$51,$L$54,L129,$L$53,$L$50,P129),"")</f>
        <v>2127.3886797233313</v>
      </c>
      <c r="S129" s="323">
        <f t="shared" si="54"/>
        <v>0.62822507018684448</v>
      </c>
      <c r="T129" s="323">
        <f t="shared" si="55"/>
        <v>0.32574964698589176</v>
      </c>
      <c r="U129" s="328">
        <f t="shared" si="39"/>
        <v>8.2826850645504724</v>
      </c>
      <c r="V129" s="336">
        <f t="shared" si="56"/>
        <v>8.2826850645504724</v>
      </c>
      <c r="W129" s="328">
        <f t="shared" si="57"/>
        <v>4.1276537103343003E-3</v>
      </c>
      <c r="X129" s="328">
        <f t="shared" si="58"/>
        <v>20493.099771853005</v>
      </c>
      <c r="Y129" s="328">
        <f t="shared" si="42"/>
        <v>156.63017922337659</v>
      </c>
      <c r="Z129" s="108">
        <f>IF(H129&gt;0, rate1(1,$L$52,$L$51,$L$54,U129,$L$53,$L$50,Y129),"")</f>
        <v>2126.6228584039104</v>
      </c>
      <c r="AA129" s="336">
        <f t="shared" si="59"/>
        <v>0.62329136172637334</v>
      </c>
      <c r="AB129" s="336">
        <f t="shared" si="60"/>
        <v>1.0957151737349149E-2</v>
      </c>
      <c r="AC129" s="328">
        <f t="shared" si="61"/>
        <v>0.32574964698589176</v>
      </c>
      <c r="AD129" s="328">
        <f t="shared" si="62"/>
        <v>6.1396843204763941E-2</v>
      </c>
      <c r="AE129" s="328">
        <f t="shared" si="63"/>
        <v>-6.756490083306442E-3</v>
      </c>
      <c r="AF129" s="328">
        <f t="shared" si="64"/>
        <v>2950.4536437880402</v>
      </c>
      <c r="AG129" s="328">
        <f t="shared" si="65"/>
        <v>2926.1269381722373</v>
      </c>
      <c r="AH129" s="328">
        <f t="shared" si="66"/>
        <v>8.3033791936329759</v>
      </c>
      <c r="AI129" s="328">
        <f t="shared" si="67"/>
        <v>153.12182963587819</v>
      </c>
      <c r="AJ129" s="328">
        <f t="shared" si="68"/>
        <v>3.6835191771566591</v>
      </c>
      <c r="AK129" s="337">
        <f t="shared" si="69"/>
        <v>104.86266485784755</v>
      </c>
      <c r="AL129" s="42">
        <f t="shared" si="70"/>
        <v>11.14141512690888</v>
      </c>
      <c r="BA129" s="8"/>
    </row>
    <row r="130" spans="1:53" ht="15" x14ac:dyDescent="0.15">
      <c r="A130" s="116"/>
      <c r="B130" s="328">
        <f t="shared" si="43"/>
        <v>2950.4536437880402</v>
      </c>
      <c r="C130" s="328">
        <f t="shared" si="44"/>
        <v>2926.1269381722373</v>
      </c>
      <c r="D130" s="328">
        <f t="shared" si="45"/>
        <v>8.3033791936329759</v>
      </c>
      <c r="E130" s="328">
        <f t="shared" si="40"/>
        <v>134.80830283817866</v>
      </c>
      <c r="F130" s="328">
        <f t="shared" si="46"/>
        <v>134.22006325996784</v>
      </c>
      <c r="G130" s="328">
        <f t="shared" si="47"/>
        <v>21851.887443696713</v>
      </c>
      <c r="H130" s="313">
        <f t="shared" si="36"/>
        <v>0.02</v>
      </c>
      <c r="I130" s="328">
        <f t="shared" si="48"/>
        <v>19.461364492642318</v>
      </c>
      <c r="J130" s="328">
        <f t="shared" si="37"/>
        <v>850</v>
      </c>
      <c r="K130" s="335">
        <f t="shared" si="49"/>
        <v>1</v>
      </c>
      <c r="L130" s="323">
        <f t="shared" si="50"/>
        <v>8.3233791936329755</v>
      </c>
      <c r="M130" s="323">
        <f t="shared" si="51"/>
        <v>8.3133791936329757</v>
      </c>
      <c r="N130" s="328">
        <f t="shared" si="52"/>
        <v>0.12141829433763718</v>
      </c>
      <c r="O130" s="328">
        <f t="shared" si="38"/>
        <v>15.408736732407981</v>
      </c>
      <c r="P130" s="332">
        <f t="shared" si="41"/>
        <v>157.53119553554171</v>
      </c>
      <c r="Q130" s="328">
        <f t="shared" si="53"/>
        <v>21015.025233340071</v>
      </c>
      <c r="R130" s="277">
        <f>IF(H130&gt;0, rate1(1,$L$52,$L$51,$L$54,L130,$L$53,$L$50,P130),"")</f>
        <v>2128.4410323296311</v>
      </c>
      <c r="S130" s="323">
        <f t="shared" si="54"/>
        <v>0.64076865381340298</v>
      </c>
      <c r="T130" s="323">
        <f t="shared" si="55"/>
        <v>0.33799470905461676</v>
      </c>
      <c r="U130" s="328">
        <f t="shared" si="39"/>
        <v>8.3033791936329759</v>
      </c>
      <c r="V130" s="336">
        <f t="shared" si="56"/>
        <v>8.3033791936329759</v>
      </c>
      <c r="W130" s="328">
        <f t="shared" si="57"/>
        <v>4.1483052033584045E-3</v>
      </c>
      <c r="X130" s="328">
        <f t="shared" si="58"/>
        <v>20841.152350549346</v>
      </c>
      <c r="Y130" s="328">
        <f t="shared" si="42"/>
        <v>157.15244112946147</v>
      </c>
      <c r="Z130" s="108">
        <f>IF(H130&gt;0, rate1(1,$L$52,$L$51,$L$54,U130,$L$53,$L$50,Y130),"")</f>
        <v>2127.6788999946184</v>
      </c>
      <c r="AA130" s="336">
        <f t="shared" si="59"/>
        <v>0.63569472336442134</v>
      </c>
      <c r="AB130" s="336">
        <f t="shared" si="60"/>
        <v>1.1386892997182776E-2</v>
      </c>
      <c r="AC130" s="328">
        <f t="shared" si="61"/>
        <v>0.33799470905461676</v>
      </c>
      <c r="AD130" s="328">
        <f t="shared" si="62"/>
        <v>5.9172523901160207E-2</v>
      </c>
      <c r="AE130" s="328">
        <f t="shared" si="63"/>
        <v>-6.7023373784227975E-3</v>
      </c>
      <c r="AF130" s="328">
        <f t="shared" si="64"/>
        <v>2950.237067373323</v>
      </c>
      <c r="AG130" s="328">
        <f t="shared" si="65"/>
        <v>2925.7889434631825</v>
      </c>
      <c r="AH130" s="328">
        <f t="shared" si="66"/>
        <v>8.3240751170110681</v>
      </c>
      <c r="AI130" s="328">
        <f t="shared" si="67"/>
        <v>158.79918866470697</v>
      </c>
      <c r="AJ130" s="328">
        <f t="shared" si="68"/>
        <v>3.7276300628968553</v>
      </c>
      <c r="AK130" s="337">
        <f t="shared" si="69"/>
        <v>108.15503569632571</v>
      </c>
      <c r="AL130" s="42">
        <f t="shared" si="70"/>
        <v>11.271568682099376</v>
      </c>
      <c r="BA130" s="8"/>
    </row>
    <row r="131" spans="1:53" ht="15" x14ac:dyDescent="0.15">
      <c r="A131" s="116"/>
      <c r="B131" s="328">
        <f t="shared" si="43"/>
        <v>2950.237067373323</v>
      </c>
      <c r="C131" s="328">
        <f t="shared" si="44"/>
        <v>2925.7889434631825</v>
      </c>
      <c r="D131" s="328">
        <f t="shared" si="45"/>
        <v>8.3240751170110681</v>
      </c>
      <c r="E131" s="328">
        <f t="shared" si="40"/>
        <v>136.01811128040106</v>
      </c>
      <c r="F131" s="328">
        <f t="shared" si="46"/>
        <v>135.41320705928985</v>
      </c>
      <c r="G131" s="328">
        <f t="shared" si="47"/>
        <v>22211.000574914367</v>
      </c>
      <c r="H131" s="313">
        <f t="shared" si="36"/>
        <v>0.02</v>
      </c>
      <c r="I131" s="328">
        <f t="shared" si="48"/>
        <v>19.558499128112455</v>
      </c>
      <c r="J131" s="328">
        <f t="shared" si="37"/>
        <v>850</v>
      </c>
      <c r="K131" s="335">
        <f t="shared" si="49"/>
        <v>1</v>
      </c>
      <c r="L131" s="323">
        <f t="shared" si="50"/>
        <v>8.3440751170110676</v>
      </c>
      <c r="M131" s="323">
        <f t="shared" si="51"/>
        <v>8.3340751170110678</v>
      </c>
      <c r="N131" s="328">
        <f t="shared" si="52"/>
        <v>0.12173111518666246</v>
      </c>
      <c r="O131" s="328">
        <f t="shared" si="38"/>
        <v>15.354001258507811</v>
      </c>
      <c r="P131" s="332">
        <f t="shared" si="41"/>
        <v>158.05425217886255</v>
      </c>
      <c r="Q131" s="328">
        <f t="shared" si="53"/>
        <v>21376.42133277444</v>
      </c>
      <c r="R131" s="277">
        <f>IF(H131&gt;0, rate1(1,$L$52,$L$51,$L$54,L131,$L$53,$L$50,P131),"")</f>
        <v>2129.4884154218717</v>
      </c>
      <c r="S131" s="323">
        <f t="shared" si="54"/>
        <v>0.65378980976473222</v>
      </c>
      <c r="T131" s="323">
        <f t="shared" si="55"/>
        <v>0.3516104338348327</v>
      </c>
      <c r="U131" s="328">
        <f t="shared" si="39"/>
        <v>8.3240751170110681</v>
      </c>
      <c r="V131" s="336">
        <f t="shared" si="56"/>
        <v>8.3240751170110681</v>
      </c>
      <c r="W131" s="328">
        <f t="shared" si="57"/>
        <v>4.169010026714659E-3</v>
      </c>
      <c r="X131" s="328">
        <f t="shared" si="58"/>
        <v>21198.018615416499</v>
      </c>
      <c r="Y131" s="328">
        <f t="shared" si="42"/>
        <v>157.67518329395219</v>
      </c>
      <c r="Z131" s="108">
        <f>IF(H131&gt;0, rate1(1,$L$52,$L$51,$L$54,U131,$L$53,$L$50,Y131),"")</f>
        <v>2128.7299476255175</v>
      </c>
      <c r="AA131" s="336">
        <f t="shared" si="59"/>
        <v>0.64856443132860409</v>
      </c>
      <c r="AB131" s="336">
        <f t="shared" si="60"/>
        <v>1.1862800462900282E-2</v>
      </c>
      <c r="AC131" s="328">
        <f t="shared" si="61"/>
        <v>0.3516104338348327</v>
      </c>
      <c r="AD131" s="328">
        <f t="shared" si="62"/>
        <v>5.6881133423346886E-2</v>
      </c>
      <c r="AE131" s="328">
        <f t="shared" si="63"/>
        <v>-6.6455144699541597E-3</v>
      </c>
      <c r="AF131" s="328">
        <f t="shared" si="64"/>
        <v>2950.0071880546748</v>
      </c>
      <c r="AG131" s="328">
        <f t="shared" si="65"/>
        <v>2925.4373330293474</v>
      </c>
      <c r="AH131" s="328">
        <f t="shared" si="66"/>
        <v>8.3447728346918133</v>
      </c>
      <c r="AI131" s="328">
        <f t="shared" si="67"/>
        <v>165.11497845606985</v>
      </c>
      <c r="AJ131" s="328">
        <f t="shared" si="68"/>
        <v>3.773495334690208</v>
      </c>
      <c r="AK131" s="337">
        <f t="shared" si="69"/>
        <v>111.62509769317725</v>
      </c>
      <c r="AL131" s="42">
        <f t="shared" si="70"/>
        <v>11.406547992464377</v>
      </c>
      <c r="BA131" s="8"/>
    </row>
    <row r="132" spans="1:53" ht="15" x14ac:dyDescent="0.15">
      <c r="A132" s="116"/>
      <c r="B132" s="328">
        <f t="shared" si="43"/>
        <v>2950.0071880546748</v>
      </c>
      <c r="C132" s="328">
        <f t="shared" si="44"/>
        <v>2925.4373330293474</v>
      </c>
      <c r="D132" s="328">
        <f t="shared" si="45"/>
        <v>8.3447728346918133</v>
      </c>
      <c r="E132" s="328">
        <f t="shared" si="40"/>
        <v>137.2647670893744</v>
      </c>
      <c r="F132" s="328">
        <f t="shared" si="46"/>
        <v>136.64143918488773</v>
      </c>
      <c r="G132" s="328">
        <f t="shared" si="47"/>
        <v>22579.658802204416</v>
      </c>
      <c r="H132" s="313">
        <f t="shared" si="36"/>
        <v>0.02</v>
      </c>
      <c r="I132" s="328">
        <f t="shared" si="48"/>
        <v>19.655884020261876</v>
      </c>
      <c r="J132" s="328">
        <f t="shared" si="37"/>
        <v>850</v>
      </c>
      <c r="K132" s="335">
        <f t="shared" si="49"/>
        <v>1</v>
      </c>
      <c r="L132" s="323">
        <f t="shared" si="50"/>
        <v>8.3647728346918129</v>
      </c>
      <c r="M132" s="323">
        <f t="shared" si="51"/>
        <v>8.3547728346918131</v>
      </c>
      <c r="N132" s="328">
        <f t="shared" si="52"/>
        <v>0.12204401470532389</v>
      </c>
      <c r="O132" s="328">
        <f t="shared" si="38"/>
        <v>15.296074286784808</v>
      </c>
      <c r="P132" s="332">
        <f t="shared" si="41"/>
        <v>158.57778798105574</v>
      </c>
      <c r="Q132" s="328">
        <f t="shared" si="53"/>
        <v>21747.666060440395</v>
      </c>
      <c r="R132" s="277">
        <f>IF(H132&gt;0, rate1(1,$L$52,$L$51,$L$54,L132,$L$53,$L$50,P132),"")</f>
        <v>2130.5308616039688</v>
      </c>
      <c r="S132" s="323">
        <f t="shared" si="54"/>
        <v>0.66733644285037852</v>
      </c>
      <c r="T132" s="323">
        <f t="shared" si="55"/>
        <v>0.36686920488387725</v>
      </c>
      <c r="U132" s="328">
        <f t="shared" si="39"/>
        <v>8.3447728346918133</v>
      </c>
      <c r="V132" s="336">
        <f t="shared" si="56"/>
        <v>8.3447728346918133</v>
      </c>
      <c r="W132" s="328">
        <f t="shared" si="57"/>
        <v>4.1897681937399511E-3</v>
      </c>
      <c r="X132" s="328">
        <f t="shared" si="58"/>
        <v>21564.370921790833</v>
      </c>
      <c r="Y132" s="328">
        <f t="shared" si="42"/>
        <v>158.19840510948396</v>
      </c>
      <c r="Z132" s="108">
        <f>IF(H132&gt;0, rate1(1,$L$52,$L$51,$L$54,U132,$L$53,$L$50,Y132),"")</f>
        <v>2129.7760341050512</v>
      </c>
      <c r="AA132" s="336">
        <f t="shared" si="59"/>
        <v>0.66194647460642775</v>
      </c>
      <c r="AB132" s="336">
        <f t="shared" si="60"/>
        <v>1.2393801214946938E-2</v>
      </c>
      <c r="AC132" s="328">
        <f t="shared" si="61"/>
        <v>0.36686920488387725</v>
      </c>
      <c r="AD132" s="328">
        <f t="shared" si="62"/>
        <v>5.4515341527044965E-2</v>
      </c>
      <c r="AE132" s="328">
        <f t="shared" si="63"/>
        <v>-6.5855502892772869E-3</v>
      </c>
      <c r="AF132" s="328">
        <f t="shared" si="64"/>
        <v>2949.762362864496</v>
      </c>
      <c r="AG132" s="328">
        <f t="shared" si="65"/>
        <v>2925.0704638244633</v>
      </c>
      <c r="AH132" s="328">
        <f t="shared" si="66"/>
        <v>8.3654723466832852</v>
      </c>
      <c r="AI132" s="328">
        <f t="shared" si="67"/>
        <v>172.19614674235697</v>
      </c>
      <c r="AJ132" s="328">
        <f t="shared" si="68"/>
        <v>3.8213275976741961</v>
      </c>
      <c r="AK132" s="337">
        <f t="shared" si="69"/>
        <v>115.292466574592</v>
      </c>
      <c r="AL132" s="42">
        <f t="shared" si="70"/>
        <v>11.546895724152037</v>
      </c>
      <c r="BA132" s="8"/>
    </row>
    <row r="133" spans="1:53" ht="15" x14ac:dyDescent="0.15">
      <c r="A133" s="116"/>
      <c r="B133" s="328">
        <f t="shared" si="43"/>
        <v>2949.762362864496</v>
      </c>
      <c r="C133" s="328">
        <f t="shared" si="44"/>
        <v>2925.0704638244633</v>
      </c>
      <c r="D133" s="328">
        <f t="shared" si="45"/>
        <v>8.3654723466832852</v>
      </c>
      <c r="E133" s="328">
        <f t="shared" si="40"/>
        <v>138.5524827932729</v>
      </c>
      <c r="F133" s="328">
        <f t="shared" si="46"/>
        <v>137.90862494132364</v>
      </c>
      <c r="G133" s="328">
        <f t="shared" si="47"/>
        <v>22958.659406270206</v>
      </c>
      <c r="H133" s="313">
        <f t="shared" si="36"/>
        <v>0.02</v>
      </c>
      <c r="I133" s="328">
        <f t="shared" si="48"/>
        <v>19.753519232026157</v>
      </c>
      <c r="J133" s="328">
        <f t="shared" si="37"/>
        <v>850</v>
      </c>
      <c r="K133" s="335">
        <f t="shared" si="49"/>
        <v>1</v>
      </c>
      <c r="L133" s="323">
        <f t="shared" si="50"/>
        <v>8.3854723466832848</v>
      </c>
      <c r="M133" s="323">
        <f t="shared" si="51"/>
        <v>8.375472346683285</v>
      </c>
      <c r="N133" s="328">
        <f t="shared" si="52"/>
        <v>0.12235699290719992</v>
      </c>
      <c r="O133" s="328">
        <f t="shared" si="38"/>
        <v>15.23458923169035</v>
      </c>
      <c r="P133" s="332">
        <f t="shared" si="41"/>
        <v>159.10180233940355</v>
      </c>
      <c r="Q133" s="328">
        <f t="shared" si="53"/>
        <v>22129.618309625646</v>
      </c>
      <c r="R133" s="277">
        <f>IF(H133&gt;0, rate1(1,$L$52,$L$51,$L$54,L133,$L$53,$L$50,P133),"")</f>
        <v>2131.5684032089198</v>
      </c>
      <c r="S133" s="323">
        <f t="shared" si="54"/>
        <v>0.68146554143494509</v>
      </c>
      <c r="T133" s="323">
        <f t="shared" si="55"/>
        <v>0.38412482422905814</v>
      </c>
      <c r="U133" s="328">
        <f t="shared" si="39"/>
        <v>8.3654723466832852</v>
      </c>
      <c r="V133" s="336">
        <f t="shared" si="56"/>
        <v>8.3654723466832852</v>
      </c>
      <c r="W133" s="328">
        <f t="shared" si="57"/>
        <v>4.2105797178777493E-3</v>
      </c>
      <c r="X133" s="328">
        <f t="shared" si="58"/>
        <v>21941.001153551089</v>
      </c>
      <c r="Y133" s="328">
        <f t="shared" si="42"/>
        <v>158.72210597133278</v>
      </c>
      <c r="Z133" s="108">
        <f>IF(H133&gt;0, rate1(1,$L$52,$L$51,$L$54,U133,$L$53,$L$50,Y133),"")</f>
        <v>2130.8171919686943</v>
      </c>
      <c r="AA133" s="336">
        <f t="shared" si="59"/>
        <v>0.675895413249335</v>
      </c>
      <c r="AB133" s="336">
        <f t="shared" si="60"/>
        <v>1.2991422799940087E-2</v>
      </c>
      <c r="AC133" s="328">
        <f t="shared" si="61"/>
        <v>0.38412482422905814</v>
      </c>
      <c r="AD133" s="328">
        <f t="shared" si="62"/>
        <v>5.2066408465373658E-2</v>
      </c>
      <c r="AE133" s="328">
        <f t="shared" si="63"/>
        <v>-6.5218442936595808E-3</v>
      </c>
      <c r="AF133" s="328">
        <f t="shared" si="64"/>
        <v>2949.5005950331742</v>
      </c>
      <c r="AG133" s="328">
        <f t="shared" si="65"/>
        <v>2924.6863390002341</v>
      </c>
      <c r="AH133" s="328">
        <f t="shared" si="66"/>
        <v>8.3861736529947155</v>
      </c>
      <c r="AI133" s="328">
        <f t="shared" si="67"/>
        <v>180.20759908562465</v>
      </c>
      <c r="AJ133" s="328">
        <f t="shared" si="68"/>
        <v>3.8713852640868698</v>
      </c>
      <c r="AK133" s="337">
        <f t="shared" si="69"/>
        <v>119.18059681508875</v>
      </c>
      <c r="AL133" s="42">
        <f t="shared" si="70"/>
        <v>11.69326244888304</v>
      </c>
      <c r="BA133" s="8"/>
    </row>
    <row r="134" spans="1:53" ht="15" x14ac:dyDescent="0.15">
      <c r="A134" s="116"/>
      <c r="B134" s="328">
        <f t="shared" si="43"/>
        <v>2949.5005950331742</v>
      </c>
      <c r="C134" s="328">
        <f t="shared" si="44"/>
        <v>2924.6863390002341</v>
      </c>
      <c r="D134" s="328">
        <f t="shared" si="45"/>
        <v>8.3861736529947155</v>
      </c>
      <c r="E134" s="328">
        <f t="shared" si="40"/>
        <v>139.88637231171225</v>
      </c>
      <c r="F134" s="328">
        <f t="shared" si="46"/>
        <v>139.21942755249256</v>
      </c>
      <c r="G134" s="328">
        <f t="shared" si="47"/>
        <v>23348.953983989955</v>
      </c>
      <c r="H134" s="313">
        <f t="shared" si="36"/>
        <v>0.02</v>
      </c>
      <c r="I134" s="328">
        <f t="shared" si="48"/>
        <v>19.851404826352155</v>
      </c>
      <c r="J134" s="328">
        <f t="shared" si="37"/>
        <v>850</v>
      </c>
      <c r="K134" s="335">
        <f t="shared" si="49"/>
        <v>1</v>
      </c>
      <c r="L134" s="323">
        <f t="shared" si="50"/>
        <v>8.4061736529947151</v>
      </c>
      <c r="M134" s="323">
        <f t="shared" si="51"/>
        <v>8.3961736529947153</v>
      </c>
      <c r="N134" s="328">
        <f t="shared" si="52"/>
        <v>0.1226700498058193</v>
      </c>
      <c r="O134" s="328">
        <f t="shared" si="38"/>
        <v>15.169106654157208</v>
      </c>
      <c r="P134" s="332">
        <f t="shared" si="41"/>
        <v>159.626294653803</v>
      </c>
      <c r="Q134" s="328">
        <f t="shared" si="53"/>
        <v>22523.309807777714</v>
      </c>
      <c r="R134" s="277">
        <f>IF(H134&gt;0, rate1(1,$L$52,$L$51,$L$54,L134,$L$53,$L$50,P134),"")</f>
        <v>2132.6010723015042</v>
      </c>
      <c r="S134" s="323">
        <f t="shared" si="54"/>
        <v>0.69624579053930002</v>
      </c>
      <c r="T134" s="323">
        <f t="shared" si="55"/>
        <v>0.40384641919403746</v>
      </c>
      <c r="U134" s="328">
        <f t="shared" si="39"/>
        <v>8.3861736529947155</v>
      </c>
      <c r="V134" s="336">
        <f t="shared" si="56"/>
        <v>8.3861736529947155</v>
      </c>
      <c r="W134" s="328">
        <f t="shared" si="57"/>
        <v>4.2314446125502059E-3</v>
      </c>
      <c r="X134" s="328">
        <f t="shared" si="58"/>
        <v>22328.854438283754</v>
      </c>
      <c r="Y134" s="328">
        <f t="shared" si="42"/>
        <v>159.24628527740262</v>
      </c>
      <c r="Z134" s="108">
        <f>IF(H134&gt;0, rate1(1,$L$52,$L$51,$L$54,U134,$L$53,$L$50,Y134),"")</f>
        <v>2131.853453481684</v>
      </c>
      <c r="AA134" s="336">
        <f t="shared" si="59"/>
        <v>0.69047679907753967</v>
      </c>
      <c r="AB134" s="336">
        <f t="shared" si="60"/>
        <v>1.3670847936243199E-2</v>
      </c>
      <c r="AC134" s="328">
        <f t="shared" si="61"/>
        <v>0.40384641919403746</v>
      </c>
      <c r="AD134" s="328">
        <f t="shared" si="62"/>
        <v>4.9523776984117647E-2</v>
      </c>
      <c r="AE134" s="328">
        <f t="shared" si="63"/>
        <v>-6.4536149065804486E-3</v>
      </c>
      <c r="AF134" s="328">
        <f t="shared" si="64"/>
        <v>2949.2194186637862</v>
      </c>
      <c r="AG134" s="328">
        <f t="shared" si="65"/>
        <v>2924.2824925810401</v>
      </c>
      <c r="AH134" s="328">
        <f t="shared" si="66"/>
        <v>8.4068767536362348</v>
      </c>
      <c r="AI134" s="328">
        <f t="shared" si="67"/>
        <v>189.3680090661336</v>
      </c>
      <c r="AJ134" s="328">
        <f t="shared" si="68"/>
        <v>3.9239874888274624</v>
      </c>
      <c r="AK134" s="337">
        <f t="shared" si="69"/>
        <v>123.3179217049173</v>
      </c>
      <c r="AL134" s="42">
        <f t="shared" si="70"/>
        <v>11.846438908105821</v>
      </c>
      <c r="BA134" s="8"/>
    </row>
    <row r="135" spans="1:53" ht="15" x14ac:dyDescent="0.15">
      <c r="A135" s="116"/>
      <c r="B135" s="328">
        <f t="shared" si="43"/>
        <v>2949.2194186637862</v>
      </c>
      <c r="C135" s="328">
        <f t="shared" si="44"/>
        <v>2924.2824925810401</v>
      </c>
      <c r="D135" s="328">
        <f t="shared" si="45"/>
        <v>8.4068767536362348</v>
      </c>
      <c r="E135" s="328">
        <f t="shared" si="40"/>
        <v>141.27274390792655</v>
      </c>
      <c r="F135" s="328">
        <f t="shared" si="46"/>
        <v>140.5795581098194</v>
      </c>
      <c r="G135" s="328">
        <f t="shared" si="47"/>
        <v>23751.695880417326</v>
      </c>
      <c r="H135" s="313">
        <f t="shared" si="36"/>
        <v>0.02</v>
      </c>
      <c r="I135" s="328">
        <f t="shared" si="48"/>
        <v>19.949540866196912</v>
      </c>
      <c r="J135" s="328">
        <f t="shared" si="37"/>
        <v>850</v>
      </c>
      <c r="K135" s="335">
        <f t="shared" si="49"/>
        <v>1</v>
      </c>
      <c r="L135" s="323">
        <f t="shared" si="50"/>
        <v>8.4268767536362343</v>
      </c>
      <c r="M135" s="323">
        <f t="shared" si="51"/>
        <v>8.4168767536362346</v>
      </c>
      <c r="N135" s="328">
        <f t="shared" si="52"/>
        <v>0.12298318541477471</v>
      </c>
      <c r="O135" s="328">
        <f t="shared" si="38"/>
        <v>15.099092484873008</v>
      </c>
      <c r="P135" s="332">
        <f t="shared" si="41"/>
        <v>160.15126432674245</v>
      </c>
      <c r="Q135" s="328">
        <f t="shared" si="53"/>
        <v>22930.000280025564</v>
      </c>
      <c r="R135" s="277">
        <f>IF(H135&gt;0, rate1(1,$L$52,$L$51,$L$54,L135,$L$53,$L$50,P135),"")</f>
        <v>2133.6289006809407</v>
      </c>
      <c r="S135" s="323">
        <f t="shared" si="54"/>
        <v>0.711761232169696</v>
      </c>
      <c r="T135" s="323">
        <f t="shared" si="55"/>
        <v>0.42667121546668252</v>
      </c>
      <c r="U135" s="328">
        <f t="shared" si="39"/>
        <v>8.4068767536362348</v>
      </c>
      <c r="V135" s="336">
        <f t="shared" si="56"/>
        <v>8.4068767536362348</v>
      </c>
      <c r="W135" s="328">
        <f t="shared" si="57"/>
        <v>4.2523628911794731E-3</v>
      </c>
      <c r="X135" s="328">
        <f t="shared" si="58"/>
        <v>22729.076247386958</v>
      </c>
      <c r="Y135" s="328">
        <f t="shared" si="42"/>
        <v>159.77094242820129</v>
      </c>
      <c r="Z135" s="108">
        <f>IF(H135&gt;0, rate1(1,$L$52,$L$51,$L$54,U135,$L$53,$L$50,Y135),"")</f>
        <v>2132.884850641693</v>
      </c>
      <c r="AA135" s="336">
        <f t="shared" si="59"/>
        <v>0.70577054724953669</v>
      </c>
      <c r="AB135" s="336">
        <f t="shared" si="60"/>
        <v>1.4452539850882679E-2</v>
      </c>
      <c r="AC135" s="328">
        <f t="shared" si="61"/>
        <v>0.42667121546668252</v>
      </c>
      <c r="AD135" s="328">
        <f t="shared" si="62"/>
        <v>4.6874500259232371E-2</v>
      </c>
      <c r="AE135" s="328">
        <f t="shared" si="63"/>
        <v>-6.3798205223361661E-3</v>
      </c>
      <c r="AF135" s="328">
        <f t="shared" si="64"/>
        <v>2948.9157306337343</v>
      </c>
      <c r="AG135" s="328">
        <f t="shared" si="65"/>
        <v>2923.8558213655733</v>
      </c>
      <c r="AH135" s="328">
        <f t="shared" si="66"/>
        <v>8.4275816486191015</v>
      </c>
      <c r="AI135" s="328">
        <f t="shared" si="67"/>
        <v>199.97442635432608</v>
      </c>
      <c r="AJ135" s="328">
        <f t="shared" si="68"/>
        <v>3.979535940592553</v>
      </c>
      <c r="AK135" s="337">
        <f t="shared" si="69"/>
        <v>127.73946663464224</v>
      </c>
      <c r="AL135" s="42">
        <f t="shared" si="70"/>
        <v>12.007401715812035</v>
      </c>
      <c r="BA135" s="8"/>
    </row>
    <row r="136" spans="1:53" ht="15" x14ac:dyDescent="0.15">
      <c r="A136" s="116"/>
      <c r="B136" s="328">
        <f t="shared" si="43"/>
        <v>2948.9157306337343</v>
      </c>
      <c r="C136" s="328">
        <f t="shared" si="44"/>
        <v>2923.8558213655733</v>
      </c>
      <c r="D136" s="328">
        <f t="shared" si="45"/>
        <v>8.4275816486191015</v>
      </c>
      <c r="E136" s="328">
        <f t="shared" si="40"/>
        <v>142.71952693011644</v>
      </c>
      <c r="F136" s="328">
        <f t="shared" si="46"/>
        <v>141.9961354190215</v>
      </c>
      <c r="G136" s="328">
        <f t="shared" si="47"/>
        <v>24168.308274054161</v>
      </c>
      <c r="H136" s="313">
        <f t="shared" si="36"/>
        <v>0.02</v>
      </c>
      <c r="I136" s="328">
        <f t="shared" si="48"/>
        <v>20.04792741452875</v>
      </c>
      <c r="J136" s="328">
        <f t="shared" si="37"/>
        <v>850</v>
      </c>
      <c r="K136" s="335">
        <f t="shared" si="49"/>
        <v>1</v>
      </c>
      <c r="L136" s="323">
        <f t="shared" si="50"/>
        <v>8.4475816486191011</v>
      </c>
      <c r="M136" s="323">
        <f t="shared" si="51"/>
        <v>8.4375816486191013</v>
      </c>
      <c r="N136" s="328">
        <f t="shared" si="52"/>
        <v>0.12329639974760909</v>
      </c>
      <c r="O136" s="328">
        <f t="shared" si="38"/>
        <v>15.023887178607353</v>
      </c>
      <c r="P136" s="332">
        <f t="shared" si="41"/>
        <v>160.67671076329071</v>
      </c>
      <c r="Q136" s="328">
        <f t="shared" si="53"/>
        <v>23351.257573941977</v>
      </c>
      <c r="R136" s="277">
        <f>IF(H136&gt;0, rate1(1,$L$52,$L$51,$L$54,L136,$L$53,$L$50,P136),"")</f>
        <v>2134.6519198835326</v>
      </c>
      <c r="S136" s="323">
        <f t="shared" si="54"/>
        <v>0.72811653284158784</v>
      </c>
      <c r="T136" s="323">
        <f t="shared" si="55"/>
        <v>0.45348987577744393</v>
      </c>
      <c r="U136" s="328">
        <f t="shared" si="39"/>
        <v>8.4275816486191015</v>
      </c>
      <c r="V136" s="336">
        <f t="shared" si="56"/>
        <v>8.4275816486191015</v>
      </c>
      <c r="W136" s="328">
        <f t="shared" si="57"/>
        <v>4.2733345671663869E-3</v>
      </c>
      <c r="X136" s="328">
        <f t="shared" si="58"/>
        <v>23143.080004455274</v>
      </c>
      <c r="Y136" s="328">
        <f t="shared" si="42"/>
        <v>160.29607682683016</v>
      </c>
      <c r="Z136" s="108">
        <f>IF(H136&gt;0, rate1(1,$L$52,$L$51,$L$54,U136,$L$53,$L$50,Y136),"")</f>
        <v>2133.9114151815029</v>
      </c>
      <c r="AA136" s="336">
        <f t="shared" si="59"/>
        <v>0.72187575605019638</v>
      </c>
      <c r="AB136" s="336">
        <f t="shared" si="60"/>
        <v>1.5364840211260569E-2</v>
      </c>
      <c r="AC136" s="328">
        <f t="shared" si="61"/>
        <v>0.45348987577744393</v>
      </c>
      <c r="AD136" s="328">
        <f t="shared" si="62"/>
        <v>4.4102417867020391E-2</v>
      </c>
      <c r="AE136" s="328">
        <f t="shared" si="63"/>
        <v>-6.2990341649699208E-3</v>
      </c>
      <c r="AF136" s="328">
        <f t="shared" si="64"/>
        <v>2948.5855371577045</v>
      </c>
      <c r="AG136" s="328">
        <f t="shared" si="65"/>
        <v>2923.4023314897959</v>
      </c>
      <c r="AH136" s="328">
        <f t="shared" si="66"/>
        <v>8.4482883379556082</v>
      </c>
      <c r="AI136" s="328">
        <f t="shared" si="67"/>
        <v>212.44207149341074</v>
      </c>
      <c r="AJ136" s="328">
        <f t="shared" si="68"/>
        <v>4.0385476271185006</v>
      </c>
      <c r="AK136" s="337">
        <f t="shared" si="69"/>
        <v>132.4891983932711</v>
      </c>
      <c r="AL136" s="42">
        <f t="shared" si="70"/>
        <v>12.177379978213212</v>
      </c>
      <c r="BA136" s="8"/>
    </row>
    <row r="137" spans="1:53" ht="15" x14ac:dyDescent="0.15">
      <c r="A137" s="116"/>
      <c r="B137" s="328">
        <f t="shared" si="43"/>
        <v>2948.5855371577045</v>
      </c>
      <c r="C137" s="328">
        <f t="shared" si="44"/>
        <v>2923.4023314897959</v>
      </c>
      <c r="D137" s="328">
        <f t="shared" si="45"/>
        <v>8.4482883379556082</v>
      </c>
      <c r="E137" s="328">
        <f t="shared" si="40"/>
        <v>144.23691477230921</v>
      </c>
      <c r="F137" s="328">
        <f t="shared" si="46"/>
        <v>143.47822085121282</v>
      </c>
      <c r="G137" s="328">
        <f t="shared" si="47"/>
        <v>24600.585076795367</v>
      </c>
      <c r="H137" s="313">
        <f t="shared" si="36"/>
        <v>0.02</v>
      </c>
      <c r="I137" s="328">
        <f t="shared" si="48"/>
        <v>20.146564534326899</v>
      </c>
      <c r="J137" s="328">
        <f t="shared" si="37"/>
        <v>850</v>
      </c>
      <c r="K137" s="335">
        <f t="shared" si="49"/>
        <v>1</v>
      </c>
      <c r="L137" s="323">
        <f t="shared" si="50"/>
        <v>8.4682883379556078</v>
      </c>
      <c r="M137" s="323">
        <f t="shared" si="51"/>
        <v>8.458288337955608</v>
      </c>
      <c r="N137" s="328">
        <f t="shared" si="52"/>
        <v>0.12360969281793643</v>
      </c>
      <c r="O137" s="328">
        <f t="shared" si="38"/>
        <v>14.942660753502793</v>
      </c>
      <c r="P137" s="332">
        <f t="shared" si="41"/>
        <v>161.20263337107824</v>
      </c>
      <c r="Q137" s="328">
        <f t="shared" si="53"/>
        <v>23789.078037546398</v>
      </c>
      <c r="R137" s="277">
        <f>IF(H137&gt;0, rate1(1,$L$52,$L$51,$L$54,L137,$L$53,$L$50,P137),"")</f>
        <v>2135.67016118527</v>
      </c>
      <c r="S137" s="323">
        <f t="shared" si="54"/>
        <v>0.74544480827090731</v>
      </c>
      <c r="T137" s="323">
        <f t="shared" si="55"/>
        <v>0.48559093208158399</v>
      </c>
      <c r="U137" s="328">
        <f t="shared" si="39"/>
        <v>8.4482883379556082</v>
      </c>
      <c r="V137" s="336">
        <f t="shared" si="56"/>
        <v>8.4482883379556082</v>
      </c>
      <c r="W137" s="328">
        <f t="shared" si="57"/>
        <v>4.2943596539402051E-3</v>
      </c>
      <c r="X137" s="328">
        <f t="shared" si="58"/>
        <v>23572.647277795688</v>
      </c>
      <c r="Y137" s="328">
        <f t="shared" si="42"/>
        <v>160.82168787896458</v>
      </c>
      <c r="Z137" s="108">
        <f>IF(H137&gt;0, rate1(1,$L$52,$L$51,$L$54,U137,$L$53,$L$50,Y137),"")</f>
        <v>2134.9331785716258</v>
      </c>
      <c r="AA137" s="336">
        <f t="shared" si="59"/>
        <v>0.73891781028682202</v>
      </c>
      <c r="AB137" s="336">
        <f t="shared" si="60"/>
        <v>1.6448305641445483E-2</v>
      </c>
      <c r="AC137" s="328">
        <f t="shared" si="61"/>
        <v>0.48559093208158399</v>
      </c>
      <c r="AD137" s="328">
        <f t="shared" si="62"/>
        <v>4.1186930559567791E-2</v>
      </c>
      <c r="AE137" s="328">
        <f t="shared" si="63"/>
        <v>-6.2092362724343181E-3</v>
      </c>
      <c r="AF137" s="328">
        <f t="shared" si="64"/>
        <v>2948.223555918441</v>
      </c>
      <c r="AG137" s="328">
        <f t="shared" si="65"/>
        <v>2922.9167405577141</v>
      </c>
      <c r="AH137" s="328">
        <f t="shared" si="66"/>
        <v>8.4689968216590703</v>
      </c>
      <c r="AI137" s="328">
        <f t="shared" si="67"/>
        <v>227.3716891807334</v>
      </c>
      <c r="AJ137" s="328">
        <f t="shared" si="68"/>
        <v>4.1017064296687042</v>
      </c>
      <c r="AK137" s="337">
        <f t="shared" si="69"/>
        <v>137.6235638675025</v>
      </c>
      <c r="AL137" s="42">
        <f t="shared" si="70"/>
        <v>12.357955738982611</v>
      </c>
      <c r="BA137" s="8"/>
    </row>
    <row r="138" spans="1:53" ht="15" x14ac:dyDescent="0.15">
      <c r="A138" s="116"/>
      <c r="B138" s="328">
        <f t="shared" si="43"/>
        <v>2948.223555918441</v>
      </c>
      <c r="C138" s="328">
        <f t="shared" si="44"/>
        <v>2922.9167405577141</v>
      </c>
      <c r="D138" s="328">
        <f t="shared" si="45"/>
        <v>8.4689968216590703</v>
      </c>
      <c r="E138" s="328">
        <f t="shared" si="40"/>
        <v>145.83837354145106</v>
      </c>
      <c r="F138" s="328">
        <f t="shared" si="46"/>
        <v>145.03764415688013</v>
      </c>
      <c r="G138" s="328">
        <f t="shared" si="47"/>
        <v>25050.846269478428</v>
      </c>
      <c r="H138" s="313">
        <f t="shared" si="36"/>
        <v>0.02</v>
      </c>
      <c r="I138" s="328">
        <f t="shared" si="48"/>
        <v>20.245452288581511</v>
      </c>
      <c r="J138" s="328">
        <f t="shared" si="37"/>
        <v>850</v>
      </c>
      <c r="K138" s="335">
        <f t="shared" si="49"/>
        <v>1</v>
      </c>
      <c r="L138" s="323">
        <f t="shared" si="50"/>
        <v>8.4889968216590699</v>
      </c>
      <c r="M138" s="323">
        <f t="shared" si="51"/>
        <v>8.4789968216590701</v>
      </c>
      <c r="N138" s="328">
        <f t="shared" si="52"/>
        <v>0.12392306463938496</v>
      </c>
      <c r="O138" s="328">
        <f t="shared" si="38"/>
        <v>14.85434500511403</v>
      </c>
      <c r="P138" s="332">
        <f t="shared" si="41"/>
        <v>161.72903156028039</v>
      </c>
      <c r="Q138" s="328">
        <f t="shared" si="53"/>
        <v>24246.074834828698</v>
      </c>
      <c r="R138" s="277">
        <f>IF(H138&gt;0, rate1(1,$L$52,$L$51,$L$54,L138,$L$53,$L$50,P138),"")</f>
        <v>2136.6836556044036</v>
      </c>
      <c r="S138" s="323">
        <f t="shared" si="54"/>
        <v>0.76391969472140797</v>
      </c>
      <c r="T138" s="323">
        <f t="shared" si="55"/>
        <v>0.52491911382928225</v>
      </c>
      <c r="U138" s="328">
        <f t="shared" si="39"/>
        <v>8.4689968216590703</v>
      </c>
      <c r="V138" s="336">
        <f t="shared" si="56"/>
        <v>8.4689968216590703</v>
      </c>
      <c r="W138" s="328">
        <f t="shared" si="57"/>
        <v>4.3154381649515017E-3</v>
      </c>
      <c r="X138" s="328">
        <f t="shared" si="58"/>
        <v>24020.082025825504</v>
      </c>
      <c r="Y138" s="328">
        <f t="shared" si="42"/>
        <v>161.34777499283757</v>
      </c>
      <c r="Z138" s="108">
        <f>IF(H138&gt;0, rate1(1,$L$52,$L$51,$L$54,U138,$L$53,$L$50,Y138),"")</f>
        <v>2135.9501720229032</v>
      </c>
      <c r="AA138" s="336">
        <f t="shared" si="59"/>
        <v>0.75705923649090612</v>
      </c>
      <c r="AB138" s="336">
        <f t="shared" si="60"/>
        <v>1.7763334990053919E-2</v>
      </c>
      <c r="AC138" s="328">
        <f t="shared" si="61"/>
        <v>0.52491911382928225</v>
      </c>
      <c r="AD138" s="328">
        <f t="shared" si="62"/>
        <v>3.8101108290951917E-2</v>
      </c>
      <c r="AE138" s="328">
        <f t="shared" si="63"/>
        <v>-6.1074549057735239E-3</v>
      </c>
      <c r="AF138" s="328">
        <f t="shared" si="64"/>
        <v>2947.8225598692511</v>
      </c>
      <c r="AG138" s="328">
        <f t="shared" si="65"/>
        <v>2922.391821443885</v>
      </c>
      <c r="AH138" s="328">
        <f t="shared" si="66"/>
        <v>8.4897070997436579</v>
      </c>
      <c r="AI138" s="328">
        <f t="shared" si="67"/>
        <v>245.67001879405419</v>
      </c>
      <c r="AJ138" s="328">
        <f t="shared" si="68"/>
        <v>4.1699481015559412</v>
      </c>
      <c r="AK138" s="337">
        <f t="shared" si="69"/>
        <v>143.21704045124781</v>
      </c>
      <c r="AL138" s="42">
        <f t="shared" si="70"/>
        <v>12.551221674786234</v>
      </c>
      <c r="BA138" s="8"/>
    </row>
    <row r="139" spans="1:53" ht="15" x14ac:dyDescent="0.15">
      <c r="A139" s="116"/>
      <c r="B139" s="328">
        <f t="shared" si="43"/>
        <v>2947.8225598692511</v>
      </c>
      <c r="C139" s="328">
        <f t="shared" si="44"/>
        <v>2922.391821443885</v>
      </c>
      <c r="D139" s="328">
        <f t="shared" si="45"/>
        <v>8.4897070997436579</v>
      </c>
      <c r="E139" s="328">
        <f t="shared" si="40"/>
        <v>147.54230435532531</v>
      </c>
      <c r="F139" s="328">
        <f t="shared" si="46"/>
        <v>146.69033894838819</v>
      </c>
      <c r="G139" s="328">
        <f t="shared" si="47"/>
        <v>25522.188377269795</v>
      </c>
      <c r="H139" s="313">
        <f t="shared" si="36"/>
        <v>0.02</v>
      </c>
      <c r="I139" s="328">
        <f t="shared" si="48"/>
        <v>20.344590740292915</v>
      </c>
      <c r="J139" s="328">
        <f t="shared" si="37"/>
        <v>850</v>
      </c>
      <c r="K139" s="335">
        <f t="shared" si="49"/>
        <v>1</v>
      </c>
      <c r="L139" s="323">
        <f t="shared" si="50"/>
        <v>8.5097070997436575</v>
      </c>
      <c r="M139" s="323">
        <f t="shared" si="51"/>
        <v>8.4997070997436577</v>
      </c>
      <c r="N139" s="328">
        <f t="shared" si="52"/>
        <v>0.12423651522555446</v>
      </c>
      <c r="O139" s="328">
        <f t="shared" si="38"/>
        <v>14.757527089652349</v>
      </c>
      <c r="P139" s="332">
        <f t="shared" si="41"/>
        <v>162.25590474359726</v>
      </c>
      <c r="Q139" s="328">
        <f t="shared" si="53"/>
        <v>24725.787430638931</v>
      </c>
      <c r="R139" s="277">
        <f>IF(H139&gt;0, rate1(1,$L$52,$L$51,$L$54,L139,$L$53,$L$50,P139),"")</f>
        <v>2137.6924339039847</v>
      </c>
      <c r="S139" s="323">
        <f t="shared" si="54"/>
        <v>0.78377484720240842</v>
      </c>
      <c r="T139" s="323">
        <f t="shared" si="55"/>
        <v>0.57457013496414211</v>
      </c>
      <c r="U139" s="328">
        <f t="shared" si="39"/>
        <v>8.4897070997436579</v>
      </c>
      <c r="V139" s="336">
        <f t="shared" si="56"/>
        <v>8.4897070997436579</v>
      </c>
      <c r="W139" s="328">
        <f t="shared" si="57"/>
        <v>4.336570113608218E-3</v>
      </c>
      <c r="X139" s="328">
        <f t="shared" si="58"/>
        <v>24488.459312909476</v>
      </c>
      <c r="Y139" s="328">
        <f t="shared" si="42"/>
        <v>161.87433757921906</v>
      </c>
      <c r="Z139" s="108">
        <f>IF(H139&gt;0, rate1(1,$L$52,$L$51,$L$54,U139,$L$53,$L$50,Y139),"")</f>
        <v>2136.9624264890667</v>
      </c>
      <c r="AA139" s="336">
        <f t="shared" si="59"/>
        <v>0.77651703419753992</v>
      </c>
      <c r="AB139" s="336">
        <f t="shared" si="60"/>
        <v>1.9404477195999702E-2</v>
      </c>
      <c r="AC139" s="328">
        <f t="shared" si="61"/>
        <v>0.57457013496414211</v>
      </c>
      <c r="AD139" s="328">
        <f t="shared" si="62"/>
        <v>3.4808631327919899E-2</v>
      </c>
      <c r="AE139" s="328">
        <f t="shared" si="63"/>
        <v>-5.9891026067697721E-3</v>
      </c>
      <c r="AF139" s="328">
        <f t="shared" si="64"/>
        <v>2947.3722262495126</v>
      </c>
      <c r="AG139" s="328">
        <f t="shared" si="65"/>
        <v>2921.8172513089207</v>
      </c>
      <c r="AH139" s="328">
        <f t="shared" si="66"/>
        <v>8.510419172224772</v>
      </c>
      <c r="AI139" s="328">
        <f t="shared" si="67"/>
        <v>268.78054384784764</v>
      </c>
      <c r="AJ139" s="328">
        <f t="shared" si="68"/>
        <v>4.2446093637358988</v>
      </c>
      <c r="AK139" s="337">
        <f t="shared" si="69"/>
        <v>149.37128232507754</v>
      </c>
      <c r="AL139" s="42">
        <f t="shared" si="70"/>
        <v>12.76004119076118</v>
      </c>
      <c r="BA139" s="8"/>
    </row>
    <row r="140" spans="1:53" ht="15" x14ac:dyDescent="0.15">
      <c r="A140" s="116"/>
      <c r="B140" s="328">
        <f t="shared" si="43"/>
        <v>2947.3722262495126</v>
      </c>
      <c r="C140" s="328">
        <f t="shared" si="44"/>
        <v>2921.8172513089207</v>
      </c>
      <c r="D140" s="328">
        <f t="shared" si="45"/>
        <v>8.510419172224772</v>
      </c>
      <c r="E140" s="328">
        <f t="shared" si="40"/>
        <v>149.37495657573996</v>
      </c>
      <c r="F140" s="328">
        <f t="shared" si="46"/>
        <v>148.45863046553262</v>
      </c>
      <c r="G140" s="328">
        <f t="shared" si="47"/>
        <v>26018.912311452779</v>
      </c>
      <c r="H140" s="313">
        <f t="shared" si="36"/>
        <v>0.02</v>
      </c>
      <c r="I140" s="328">
        <f t="shared" si="48"/>
        <v>20.443979952473455</v>
      </c>
      <c r="J140" s="328">
        <f t="shared" si="37"/>
        <v>850</v>
      </c>
      <c r="K140" s="335">
        <f t="shared" si="49"/>
        <v>1</v>
      </c>
      <c r="L140" s="323">
        <f t="shared" si="50"/>
        <v>8.5304191722247715</v>
      </c>
      <c r="M140" s="323">
        <f t="shared" si="51"/>
        <v>8.5204191722247717</v>
      </c>
      <c r="N140" s="328">
        <f t="shared" si="52"/>
        <v>0.12455004459011576</v>
      </c>
      <c r="O140" s="328">
        <f t="shared" si="38"/>
        <v>14.650274013029033</v>
      </c>
      <c r="P140" s="332">
        <f t="shared" si="41"/>
        <v>162.78325233624662</v>
      </c>
      <c r="Q140" s="328">
        <f t="shared" si="53"/>
        <v>25233.222490392513</v>
      </c>
      <c r="R140" s="277">
        <f>IF(H140&gt;0, rate1(1,$L$52,$L$51,$L$54,L140,$L$53,$L$50,P140),"")</f>
        <v>2138.6965265944009</v>
      </c>
      <c r="S140" s="323">
        <f t="shared" si="54"/>
        <v>0.80533728322772191</v>
      </c>
      <c r="T140" s="323">
        <f t="shared" si="55"/>
        <v>0.63982485529480149</v>
      </c>
      <c r="U140" s="328">
        <f t="shared" si="39"/>
        <v>8.510419172224772</v>
      </c>
      <c r="V140" s="336">
        <f t="shared" si="56"/>
        <v>8.510419172224772</v>
      </c>
      <c r="W140" s="328">
        <f t="shared" si="57"/>
        <v>4.3577555133182955E-3</v>
      </c>
      <c r="X140" s="328">
        <f t="shared" si="58"/>
        <v>24982.05014274046</v>
      </c>
      <c r="Y140" s="328">
        <f t="shared" si="42"/>
        <v>162.40137505140922</v>
      </c>
      <c r="Z140" s="108">
        <f>IF(H140&gt;0, rate1(1,$L$52,$L$51,$L$54,U140,$L$53,$L$50,Y140),"")</f>
        <v>2137.9699726692957</v>
      </c>
      <c r="AA140" s="336">
        <f t="shared" si="59"/>
        <v>0.79759188515224044</v>
      </c>
      <c r="AB140" s="336">
        <f t="shared" si="60"/>
        <v>2.1529549428371306E-2</v>
      </c>
      <c r="AC140" s="328">
        <f t="shared" si="61"/>
        <v>0.63982485529480149</v>
      </c>
      <c r="AD140" s="328">
        <f t="shared" si="62"/>
        <v>3.125855432856689E-2</v>
      </c>
      <c r="AE140" s="328">
        <f t="shared" si="63"/>
        <v>-5.8466594935409465E-3</v>
      </c>
      <c r="AF140" s="328">
        <f t="shared" si="64"/>
        <v>2946.8569514388078</v>
      </c>
      <c r="AG140" s="328">
        <f t="shared" si="65"/>
        <v>2921.1774264536261</v>
      </c>
      <c r="AH140" s="328">
        <f t="shared" si="66"/>
        <v>8.5311330391185667</v>
      </c>
      <c r="AI140" s="328">
        <f t="shared" si="67"/>
        <v>299.16579904566464</v>
      </c>
      <c r="AJ140" s="328">
        <f t="shared" si="68"/>
        <v>4.3277109745819171</v>
      </c>
      <c r="AK140" s="337">
        <f t="shared" si="69"/>
        <v>156.23114999730734</v>
      </c>
      <c r="AL140" s="42">
        <f t="shared" si="70"/>
        <v>12.988504653031852</v>
      </c>
      <c r="BA140" s="8"/>
    </row>
    <row r="141" spans="1:53" ht="15" x14ac:dyDescent="0.15">
      <c r="A141" s="116"/>
      <c r="B141" s="328">
        <f t="shared" si="43"/>
        <v>2946.8569514388078</v>
      </c>
      <c r="C141" s="328">
        <f t="shared" si="44"/>
        <v>2921.1774264536261</v>
      </c>
      <c r="D141" s="328">
        <f t="shared" si="45"/>
        <v>8.5311330391185667</v>
      </c>
      <c r="E141" s="328">
        <f t="shared" si="40"/>
        <v>151.37595326528157</v>
      </c>
      <c r="F141" s="328">
        <f t="shared" si="46"/>
        <v>150.37545492051078</v>
      </c>
      <c r="G141" s="328">
        <f t="shared" si="47"/>
        <v>26454.372152264823</v>
      </c>
      <c r="H141" s="313">
        <f t="shared" si="36"/>
        <v>0.01</v>
      </c>
      <c r="I141" s="328">
        <f t="shared" si="48"/>
        <v>20.543619988145295</v>
      </c>
      <c r="J141" s="328">
        <f t="shared" si="37"/>
        <v>850</v>
      </c>
      <c r="K141" s="335">
        <f t="shared" si="49"/>
        <v>1</v>
      </c>
      <c r="L141" s="323">
        <f t="shared" si="50"/>
        <v>8.5411330391185665</v>
      </c>
      <c r="M141" s="323">
        <f t="shared" si="51"/>
        <v>8.5361330391185675</v>
      </c>
      <c r="N141" s="328">
        <f t="shared" si="52"/>
        <v>6.460368023086005E-2</v>
      </c>
      <c r="O141" s="328">
        <f t="shared" si="38"/>
        <v>14.529824780869625</v>
      </c>
      <c r="P141" s="332">
        <f t="shared" si="41"/>
        <v>163.11992432452166</v>
      </c>
      <c r="Q141" s="328">
        <f t="shared" si="53"/>
        <v>25729.143844853723</v>
      </c>
      <c r="R141" s="277">
        <f>IF(H141&gt;0, rate1(1,$L$52,$L$51,$L$54,L141,$L$53,$L$50,P141),"")</f>
        <v>2139.3346590414321</v>
      </c>
      <c r="S141" s="323">
        <f t="shared" si="54"/>
        <v>0.82772530165218283</v>
      </c>
      <c r="T141" s="323">
        <f t="shared" si="55"/>
        <v>0.37500387956232123</v>
      </c>
      <c r="U141" s="328">
        <f t="shared" si="39"/>
        <v>8.5311330391185667</v>
      </c>
      <c r="V141" s="336">
        <f t="shared" si="56"/>
        <v>8.5311330391185667</v>
      </c>
      <c r="W141" s="328">
        <f t="shared" si="57"/>
        <v>4.3789943775607298E-3</v>
      </c>
      <c r="X141" s="328">
        <f t="shared" si="58"/>
        <v>25507.102723815959</v>
      </c>
      <c r="Y141" s="328">
        <f t="shared" si="42"/>
        <v>162.9288868252103</v>
      </c>
      <c r="Z141" s="108">
        <f>IF(H141&gt;0, rate1(1,$L$52,$L$51,$L$54,U141,$L$53,$L$50,Y141),"")</f>
        <v>2138.9728410107027</v>
      </c>
      <c r="AA141" s="336">
        <f t="shared" si="59"/>
        <v>0.82072088261913889</v>
      </c>
      <c r="AB141" s="336">
        <f t="shared" si="60"/>
        <v>2.4425568585648382E-2</v>
      </c>
      <c r="AC141" s="328">
        <f t="shared" si="61"/>
        <v>0.37500387956232123</v>
      </c>
      <c r="AD141" s="328">
        <f t="shared" si="62"/>
        <v>2.6666390789533468E-2</v>
      </c>
      <c r="AE141" s="328">
        <f t="shared" si="63"/>
        <v>-9.0501251714752637E-3</v>
      </c>
      <c r="AF141" s="328">
        <f t="shared" si="64"/>
        <v>2946.5465512394762</v>
      </c>
      <c r="AG141" s="328">
        <f t="shared" si="65"/>
        <v>2920.8024225740637</v>
      </c>
      <c r="AH141" s="328">
        <f t="shared" si="66"/>
        <v>8.5418574662654247</v>
      </c>
      <c r="AI141" s="328">
        <f t="shared" si="67"/>
        <v>175.28995661218732</v>
      </c>
      <c r="AJ141" s="328">
        <f t="shared" si="68"/>
        <v>4.3764026291964138</v>
      </c>
      <c r="AK141" s="337">
        <f t="shared" si="69"/>
        <v>164.01511868926218</v>
      </c>
      <c r="AL141" s="42">
        <f t="shared" si="70"/>
        <v>13.242795582220667</v>
      </c>
      <c r="BA141" s="8"/>
    </row>
    <row r="142" spans="1:53" ht="15" x14ac:dyDescent="0.15">
      <c r="A142" s="116"/>
      <c r="B142" s="328">
        <f t="shared" si="43"/>
        <v>2946.5465512394762</v>
      </c>
      <c r="C142" s="328">
        <f t="shared" si="44"/>
        <v>2920.8024225740637</v>
      </c>
      <c r="D142" s="328">
        <f t="shared" si="45"/>
        <v>8.5418574662654247</v>
      </c>
      <c r="E142" s="328">
        <f t="shared" si="40"/>
        <v>152.52464139581781</v>
      </c>
      <c r="F142" s="328">
        <f t="shared" si="46"/>
        <v>151.95029733054969</v>
      </c>
      <c r="G142" s="328">
        <f t="shared" si="47"/>
        <v>26832.241982115331</v>
      </c>
      <c r="H142" s="313">
        <f t="shared" si="36"/>
        <v>0.01</v>
      </c>
      <c r="I142" s="328">
        <f t="shared" si="48"/>
        <v>20.595302932330014</v>
      </c>
      <c r="J142" s="328">
        <f t="shared" si="37"/>
        <v>850</v>
      </c>
      <c r="K142" s="335">
        <f t="shared" si="49"/>
        <v>1</v>
      </c>
      <c r="L142" s="323">
        <f t="shared" si="50"/>
        <v>8.5518574662654245</v>
      </c>
      <c r="M142" s="323">
        <f t="shared" si="51"/>
        <v>8.5468574662654255</v>
      </c>
      <c r="N142" s="328">
        <f t="shared" si="52"/>
        <v>6.4690382605128605E-2</v>
      </c>
      <c r="O142" s="328">
        <f t="shared" si="38"/>
        <v>14.392005944833116</v>
      </c>
      <c r="P142" s="332">
        <f t="shared" si="41"/>
        <v>163.39328732469451</v>
      </c>
      <c r="Q142" s="328">
        <f t="shared" si="53"/>
        <v>26031.900414732008</v>
      </c>
      <c r="R142" s="277">
        <f>IF(H142&gt;0, rate1(1,$L$52,$L$51,$L$54,L142,$L$53,$L$50,P142),"")</f>
        <v>2139.8511390132767</v>
      </c>
      <c r="S142" s="323">
        <f t="shared" si="54"/>
        <v>0.8452807568829882</v>
      </c>
      <c r="T142" s="323">
        <f t="shared" si="55"/>
        <v>0.418114652721021</v>
      </c>
      <c r="U142" s="328">
        <f t="shared" si="39"/>
        <v>8.5418574662654247</v>
      </c>
      <c r="V142" s="336">
        <f t="shared" si="56"/>
        <v>8.5418574662654247</v>
      </c>
      <c r="W142" s="328">
        <f t="shared" si="57"/>
        <v>4.3900109034922252E-3</v>
      </c>
      <c r="X142" s="328">
        <f t="shared" si="58"/>
        <v>25883.700986949916</v>
      </c>
      <c r="Y142" s="328">
        <f t="shared" si="42"/>
        <v>163.20216971850058</v>
      </c>
      <c r="Z142" s="108">
        <f>IF(H142&gt;0, rate1(1,$L$52,$L$51,$L$54,U142,$L$53,$L$50,Y142),"")</f>
        <v>2139.490205583485</v>
      </c>
      <c r="AA142" s="336">
        <f t="shared" si="59"/>
        <v>0.84061036703228775</v>
      </c>
      <c r="AB142" s="336">
        <f t="shared" si="60"/>
        <v>2.7542637634290275E-2</v>
      </c>
      <c r="AC142" s="328">
        <f t="shared" si="61"/>
        <v>0.418114652721021</v>
      </c>
      <c r="AD142" s="328">
        <f t="shared" si="62"/>
        <v>2.3916884842283461E-2</v>
      </c>
      <c r="AE142" s="328">
        <f t="shared" si="63"/>
        <v>-6.9334048703523256E-3</v>
      </c>
      <c r="AF142" s="328">
        <f t="shared" si="64"/>
        <v>2946.1931269693605</v>
      </c>
      <c r="AG142" s="328">
        <f t="shared" si="65"/>
        <v>2920.3843079213425</v>
      </c>
      <c r="AH142" s="328">
        <f t="shared" si="66"/>
        <v>8.5525828114334317</v>
      </c>
      <c r="AI142" s="328">
        <f t="shared" si="67"/>
        <v>195.39427070325138</v>
      </c>
      <c r="AJ142" s="328">
        <f t="shared" si="68"/>
        <v>4.4306788155028727</v>
      </c>
      <c r="AK142" s="337">
        <f t="shared" si="69"/>
        <v>168.65230443603534</v>
      </c>
      <c r="AL142" s="42">
        <f t="shared" si="70"/>
        <v>13.391792045341026</v>
      </c>
      <c r="BA142" s="8"/>
    </row>
    <row r="143" spans="1:53" ht="15" x14ac:dyDescent="0.15">
      <c r="A143" s="116"/>
      <c r="B143" s="328">
        <f t="shared" si="43"/>
        <v>2946.1931269693605</v>
      </c>
      <c r="C143" s="328">
        <f t="shared" si="44"/>
        <v>2920.3843079213425</v>
      </c>
      <c r="D143" s="328">
        <f t="shared" si="45"/>
        <v>8.5525828114334317</v>
      </c>
      <c r="E143" s="328">
        <f t="shared" si="40"/>
        <v>153.78410105022778</v>
      </c>
      <c r="F143" s="328">
        <f t="shared" si="46"/>
        <v>153.15437122302279</v>
      </c>
      <c r="G143" s="328">
        <f t="shared" si="47"/>
        <v>27146.747166125129</v>
      </c>
      <c r="H143" s="313">
        <f t="shared" si="36"/>
        <v>0.01</v>
      </c>
      <c r="I143" s="328">
        <f t="shared" si="48"/>
        <v>20.647055238414396</v>
      </c>
      <c r="J143" s="328">
        <f t="shared" si="37"/>
        <v>850</v>
      </c>
      <c r="K143" s="335">
        <f t="shared" si="49"/>
        <v>1</v>
      </c>
      <c r="L143" s="323">
        <f t="shared" si="50"/>
        <v>8.5625828114334315</v>
      </c>
      <c r="M143" s="323">
        <f t="shared" si="51"/>
        <v>8.5575828114334307</v>
      </c>
      <c r="N143" s="328">
        <f t="shared" si="52"/>
        <v>6.4777106243006699E-2</v>
      </c>
      <c r="O143" s="328">
        <f t="shared" si="38"/>
        <v>14.308984238185246</v>
      </c>
      <c r="P143" s="332">
        <f t="shared" si="41"/>
        <v>163.66678829583194</v>
      </c>
      <c r="Q143" s="328">
        <f t="shared" si="53"/>
        <v>26356.040539196903</v>
      </c>
      <c r="R143" s="277">
        <f>IF(H143&gt;0, rate1(1,$L$52,$L$51,$L$54,L143,$L$53,$L$50,P143),"")</f>
        <v>2140.366401439936</v>
      </c>
      <c r="S143" s="323">
        <f t="shared" si="54"/>
        <v>0.86056412351336697</v>
      </c>
      <c r="T143" s="323">
        <f t="shared" si="55"/>
        <v>0.46456556142648509</v>
      </c>
      <c r="U143" s="328">
        <f t="shared" si="39"/>
        <v>8.5525828114334317</v>
      </c>
      <c r="V143" s="336">
        <f t="shared" si="56"/>
        <v>8.5525828114334317</v>
      </c>
      <c r="W143" s="328">
        <f t="shared" si="57"/>
        <v>4.4010422142903849E-3</v>
      </c>
      <c r="X143" s="328">
        <f t="shared" si="58"/>
        <v>26197.170061995275</v>
      </c>
      <c r="Y143" s="328">
        <f t="shared" si="42"/>
        <v>163.4755906428033</v>
      </c>
      <c r="Z143" s="108">
        <f>IF(H143&gt;0, rate1(1,$L$52,$L$51,$L$54,U143,$L$53,$L$50,Y143),"")</f>
        <v>2140.0063496670177</v>
      </c>
      <c r="AA143" s="336">
        <f t="shared" si="59"/>
        <v>0.85552068035945983</v>
      </c>
      <c r="AB143" s="336">
        <f t="shared" si="60"/>
        <v>3.0461399079397898E-2</v>
      </c>
      <c r="AC143" s="328">
        <f t="shared" si="61"/>
        <v>0.46456556142648509</v>
      </c>
      <c r="AD143" s="328">
        <f t="shared" si="62"/>
        <v>2.1525487100882413E-2</v>
      </c>
      <c r="AE143" s="328">
        <f t="shared" si="63"/>
        <v>-5.4184917778193628E-3</v>
      </c>
      <c r="AF143" s="328">
        <f t="shared" si="64"/>
        <v>2945.7933385141769</v>
      </c>
      <c r="AG143" s="328">
        <f t="shared" si="65"/>
        <v>2919.9197423599162</v>
      </c>
      <c r="AH143" s="328">
        <f t="shared" si="66"/>
        <v>8.5633090746918032</v>
      </c>
      <c r="AI143" s="328">
        <f t="shared" si="67"/>
        <v>217.04954867257663</v>
      </c>
      <c r="AJ143" s="328">
        <f t="shared" si="68"/>
        <v>4.490970356800811</v>
      </c>
      <c r="AK143" s="337">
        <f t="shared" si="69"/>
        <v>173.89517078946392</v>
      </c>
      <c r="AL143" s="42">
        <f t="shared" si="70"/>
        <v>13.55787717543879</v>
      </c>
      <c r="BA143" s="8"/>
    </row>
    <row r="144" spans="1:53" ht="15" x14ac:dyDescent="0.15">
      <c r="A144" s="116"/>
      <c r="B144" s="328">
        <f t="shared" si="43"/>
        <v>2945.7933385141769</v>
      </c>
      <c r="C144" s="328">
        <f t="shared" si="44"/>
        <v>2919.9197423599162</v>
      </c>
      <c r="D144" s="328">
        <f t="shared" si="45"/>
        <v>8.5633090746918032</v>
      </c>
      <c r="E144" s="328">
        <f t="shared" si="40"/>
        <v>155.16228270642324</v>
      </c>
      <c r="F144" s="328">
        <f t="shared" si="46"/>
        <v>154.47319187832551</v>
      </c>
      <c r="G144" s="328">
        <f t="shared" si="47"/>
        <v>27483.536206107758</v>
      </c>
      <c r="H144" s="313">
        <f t="shared" si="36"/>
        <v>0.01</v>
      </c>
      <c r="I144" s="328">
        <f t="shared" si="48"/>
        <v>20.698876923408534</v>
      </c>
      <c r="J144" s="328">
        <f t="shared" si="37"/>
        <v>850</v>
      </c>
      <c r="K144" s="335">
        <f t="shared" si="49"/>
        <v>1</v>
      </c>
      <c r="L144" s="323">
        <f t="shared" si="50"/>
        <v>8.573309074691803</v>
      </c>
      <c r="M144" s="323">
        <f t="shared" si="51"/>
        <v>8.568309074691804</v>
      </c>
      <c r="N144" s="328">
        <f t="shared" si="52"/>
        <v>6.4863851148771801E-2</v>
      </c>
      <c r="O144" s="328">
        <f t="shared" si="38"/>
        <v>14.214455026738289</v>
      </c>
      <c r="P144" s="332">
        <f t="shared" si="41"/>
        <v>163.94042717347932</v>
      </c>
      <c r="Q144" s="328">
        <f t="shared" si="53"/>
        <v>26703.203705163487</v>
      </c>
      <c r="R144" s="277">
        <f>IF(H144&gt;0, rate1(1,$L$52,$L$51,$L$54,L144,$L$53,$L$50,P144),"")</f>
        <v>2140.8804503047822</v>
      </c>
      <c r="S144" s="323">
        <f t="shared" si="54"/>
        <v>0.87748709605629494</v>
      </c>
      <c r="T144" s="323">
        <f t="shared" si="55"/>
        <v>0.52944505485378812</v>
      </c>
      <c r="U144" s="328">
        <f t="shared" si="39"/>
        <v>8.5633090746918032</v>
      </c>
      <c r="V144" s="336">
        <f t="shared" si="56"/>
        <v>8.5633090746918032</v>
      </c>
      <c r="W144" s="328">
        <f t="shared" si="57"/>
        <v>4.4120883136287148E-3</v>
      </c>
      <c r="X144" s="328">
        <f t="shared" si="58"/>
        <v>26532.843815766446</v>
      </c>
      <c r="Y144" s="328">
        <f t="shared" si="42"/>
        <v>163.74914953354087</v>
      </c>
      <c r="Z144" s="108">
        <f>IF(H144&gt;0, rate1(1,$L$52,$L$51,$L$54,U144,$L$53,$L$50,Y144),"")</f>
        <v>2140.5212772570117</v>
      </c>
      <c r="AA144" s="336">
        <f t="shared" si="59"/>
        <v>0.8720352439779383</v>
      </c>
      <c r="AB144" s="336">
        <f t="shared" si="60"/>
        <v>3.4478933503128403E-2</v>
      </c>
      <c r="AC144" s="328">
        <f t="shared" si="61"/>
        <v>0.52944505485378812</v>
      </c>
      <c r="AD144" s="328">
        <f t="shared" si="62"/>
        <v>1.8887701203974049E-2</v>
      </c>
      <c r="AE144" s="328">
        <f t="shared" si="63"/>
        <v>-5.3073596070418796E-3</v>
      </c>
      <c r="AF144" s="328">
        <f t="shared" si="64"/>
        <v>2945.3287573104717</v>
      </c>
      <c r="AG144" s="328">
        <f t="shared" si="65"/>
        <v>2919.3902973050626</v>
      </c>
      <c r="AH144" s="328">
        <f t="shared" si="66"/>
        <v>8.5740362561100891</v>
      </c>
      <c r="AI144" s="328">
        <f t="shared" si="67"/>
        <v>247.30248472230886</v>
      </c>
      <c r="AJ144" s="328">
        <f t="shared" si="68"/>
        <v>4.5596654914458972</v>
      </c>
      <c r="AK144" s="337">
        <f t="shared" si="69"/>
        <v>179.78736000979993</v>
      </c>
      <c r="AL144" s="42">
        <f t="shared" si="70"/>
        <v>13.74236929181048</v>
      </c>
      <c r="BA144" s="8"/>
    </row>
    <row r="145" spans="1:53" ht="15" x14ac:dyDescent="0.15">
      <c r="A145" s="116"/>
      <c r="B145" s="328">
        <f t="shared" si="43"/>
        <v>2945.3287573104717</v>
      </c>
      <c r="C145" s="328">
        <f t="shared" si="44"/>
        <v>2919.3902973050626</v>
      </c>
      <c r="D145" s="328">
        <f t="shared" si="45"/>
        <v>8.5740362561100891</v>
      </c>
      <c r="E145" s="328">
        <f t="shared" si="40"/>
        <v>156.70590638914177</v>
      </c>
      <c r="F145" s="328">
        <f t="shared" si="46"/>
        <v>155.93409454778251</v>
      </c>
      <c r="G145" s="328">
        <f t="shared" si="47"/>
        <v>27847.727624245905</v>
      </c>
      <c r="H145" s="313">
        <f t="shared" si="36"/>
        <v>0.01</v>
      </c>
      <c r="I145" s="328">
        <f t="shared" si="48"/>
        <v>20.750768004327256</v>
      </c>
      <c r="J145" s="328">
        <f t="shared" si="37"/>
        <v>850</v>
      </c>
      <c r="K145" s="335">
        <f t="shared" si="49"/>
        <v>1</v>
      </c>
      <c r="L145" s="323">
        <f t="shared" si="50"/>
        <v>8.5840362561100889</v>
      </c>
      <c r="M145" s="323">
        <f t="shared" si="51"/>
        <v>8.5790362561100899</v>
      </c>
      <c r="N145" s="328">
        <f t="shared" si="52"/>
        <v>6.4950617326410054E-2</v>
      </c>
      <c r="O145" s="328">
        <f t="shared" si="38"/>
        <v>14.107524941258507</v>
      </c>
      <c r="P145" s="332">
        <f t="shared" si="41"/>
        <v>164.21420389334614</v>
      </c>
      <c r="Q145" s="328">
        <f t="shared" si="53"/>
        <v>27081.962253744485</v>
      </c>
      <c r="R145" s="277">
        <f>IF(H145&gt;0, rate1(1,$L$52,$L$51,$L$54,L145,$L$53,$L$50,P145),"")</f>
        <v>2141.3932895746898</v>
      </c>
      <c r="S145" s="323">
        <f t="shared" si="54"/>
        <v>0.89646402134662884</v>
      </c>
      <c r="T145" s="323">
        <f t="shared" si="55"/>
        <v>0.62732412607851695</v>
      </c>
      <c r="U145" s="328">
        <f t="shared" si="39"/>
        <v>8.5740362561100891</v>
      </c>
      <c r="V145" s="336">
        <f t="shared" si="56"/>
        <v>8.5740362561100891</v>
      </c>
      <c r="W145" s="328">
        <f t="shared" si="57"/>
        <v>4.4231492051309829E-3</v>
      </c>
      <c r="X145" s="328">
        <f t="shared" si="58"/>
        <v>26895.822322346386</v>
      </c>
      <c r="Y145" s="328">
        <f t="shared" si="42"/>
        <v>164.02284632630023</v>
      </c>
      <c r="Z145" s="108">
        <f>IF(H145&gt;0, rate1(1,$L$52,$L$51,$L$54,U145,$L$53,$L$50,Y145),"")</f>
        <v>2141.0349923326135</v>
      </c>
      <c r="AA145" s="336">
        <f t="shared" si="59"/>
        <v>0.89045142864650784</v>
      </c>
      <c r="AB145" s="336">
        <f t="shared" si="60"/>
        <v>4.037614685871467E-2</v>
      </c>
      <c r="AC145" s="328">
        <f t="shared" si="61"/>
        <v>0.62732412607851695</v>
      </c>
      <c r="AD145" s="328">
        <f t="shared" si="62"/>
        <v>1.5940722800685626E-2</v>
      </c>
      <c r="AE145" s="328">
        <f t="shared" si="63"/>
        <v>-5.0951883087225541E-3</v>
      </c>
      <c r="AF145" s="328">
        <f t="shared" si="64"/>
        <v>2944.7663838017197</v>
      </c>
      <c r="AG145" s="328">
        <f t="shared" si="65"/>
        <v>2918.7629731789843</v>
      </c>
      <c r="AH145" s="328">
        <f t="shared" si="66"/>
        <v>8.5847643557577946</v>
      </c>
      <c r="AI145" s="328">
        <f t="shared" si="67"/>
        <v>292.95138316376818</v>
      </c>
      <c r="AJ145" s="328">
        <f t="shared" si="68"/>
        <v>4.6410408756580548</v>
      </c>
      <c r="AK145" s="337">
        <f t="shared" si="69"/>
        <v>186.58410680252592</v>
      </c>
      <c r="AL145" s="42">
        <f t="shared" si="70"/>
        <v>13.952576403824443</v>
      </c>
      <c r="BA145" s="8"/>
    </row>
    <row r="146" spans="1:53" ht="15" x14ac:dyDescent="0.15">
      <c r="A146" s="116"/>
      <c r="B146" s="328">
        <f t="shared" si="43"/>
        <v>2944.7663838017197</v>
      </c>
      <c r="C146" s="328">
        <f t="shared" si="44"/>
        <v>2918.7629731789843</v>
      </c>
      <c r="D146" s="328">
        <f t="shared" si="45"/>
        <v>8.5847643557577946</v>
      </c>
      <c r="E146" s="328">
        <f t="shared" si="40"/>
        <v>158.4985012979534</v>
      </c>
      <c r="F146" s="328">
        <f t="shared" si="46"/>
        <v>157.60220384354758</v>
      </c>
      <c r="G146" s="328">
        <f t="shared" si="47"/>
        <v>28251.288455719976</v>
      </c>
      <c r="H146" s="313">
        <f t="shared" si="36"/>
        <v>0.01</v>
      </c>
      <c r="I146" s="328">
        <f t="shared" si="48"/>
        <v>20.802728498188301</v>
      </c>
      <c r="J146" s="328">
        <f t="shared" si="37"/>
        <v>850</v>
      </c>
      <c r="K146" s="335">
        <f t="shared" si="49"/>
        <v>1</v>
      </c>
      <c r="L146" s="323">
        <f t="shared" si="50"/>
        <v>8.5947643557577944</v>
      </c>
      <c r="M146" s="323">
        <f t="shared" si="51"/>
        <v>8.5897643557577936</v>
      </c>
      <c r="N146" s="328">
        <f t="shared" si="52"/>
        <v>6.5037404780042607E-2</v>
      </c>
      <c r="O146" s="328">
        <f t="shared" si="38"/>
        <v>13.983264955307501</v>
      </c>
      <c r="P146" s="332">
        <f t="shared" si="41"/>
        <v>164.48811839129598</v>
      </c>
      <c r="Q146" s="328">
        <f t="shared" si="53"/>
        <v>27507.600567808491</v>
      </c>
      <c r="R146" s="277">
        <f>IF(H146&gt;0, rate1(1,$L$52,$L$51,$L$54,L146,$L$53,$L$50,P146),"")</f>
        <v>2141.9049232000971</v>
      </c>
      <c r="S146" s="323">
        <f t="shared" si="54"/>
        <v>0.91842550047096361</v>
      </c>
      <c r="T146" s="323">
        <f t="shared" si="55"/>
        <v>0.7972761727688269</v>
      </c>
      <c r="U146" s="328">
        <f t="shared" si="39"/>
        <v>8.5847643557577946</v>
      </c>
      <c r="V146" s="336">
        <f t="shared" si="56"/>
        <v>8.5847643557577946</v>
      </c>
      <c r="W146" s="328">
        <f t="shared" si="57"/>
        <v>4.4342248923996408E-3</v>
      </c>
      <c r="X146" s="328">
        <f t="shared" si="58"/>
        <v>27298.029224985868</v>
      </c>
      <c r="Y146" s="328">
        <f t="shared" si="42"/>
        <v>164.296680956823</v>
      </c>
      <c r="Z146" s="108">
        <f>IF(H146&gt;0, rate1(1,$L$52,$L$51,$L$54,U146,$L$53,$L$50,Y146),"")</f>
        <v>2141.5474988564742</v>
      </c>
      <c r="AA146" s="336">
        <f t="shared" si="59"/>
        <v>0.91158043669043609</v>
      </c>
      <c r="AB146" s="336">
        <f t="shared" si="60"/>
        <v>5.0149816696957297E-2</v>
      </c>
      <c r="AC146" s="328">
        <f t="shared" si="61"/>
        <v>0.7972761727688269</v>
      </c>
      <c r="AD146" s="328">
        <f t="shared" si="62"/>
        <v>1.2542705202478861E-2</v>
      </c>
      <c r="AE146" s="328">
        <f t="shared" si="63"/>
        <v>-4.7704855894753493E-3</v>
      </c>
      <c r="AF146" s="328">
        <f t="shared" si="64"/>
        <v>2944.034145033731</v>
      </c>
      <c r="AG146" s="328">
        <f t="shared" si="65"/>
        <v>2917.9656970062156</v>
      </c>
      <c r="AH146" s="328">
        <f t="shared" si="66"/>
        <v>8.5954933737043895</v>
      </c>
      <c r="AI146" s="328">
        <f t="shared" si="67"/>
        <v>372.2276204387552</v>
      </c>
      <c r="AJ146" s="328">
        <f t="shared" si="68"/>
        <v>4.744437436891042</v>
      </c>
      <c r="AK146" s="337">
        <f t="shared" si="69"/>
        <v>194.74213712801662</v>
      </c>
      <c r="AL146" s="42">
        <f t="shared" si="70"/>
        <v>14.201585079513645</v>
      </c>
      <c r="BA146" s="8"/>
    </row>
    <row r="147" spans="1:53" ht="15" x14ac:dyDescent="0.15">
      <c r="A147" s="116"/>
      <c r="B147" s="328">
        <f t="shared" si="43"/>
        <v>2944.034145033731</v>
      </c>
      <c r="C147" s="328">
        <f t="shared" si="44"/>
        <v>2917.9656970062156</v>
      </c>
      <c r="D147" s="328">
        <f t="shared" si="45"/>
        <v>8.5954933737043895</v>
      </c>
      <c r="E147" s="328">
        <f t="shared" si="40"/>
        <v>160.72223050390784</v>
      </c>
      <c r="F147" s="328">
        <f t="shared" si="46"/>
        <v>159.61036590093062</v>
      </c>
      <c r="G147" s="328">
        <f t="shared" si="47"/>
        <v>28668.543977401612</v>
      </c>
      <c r="H147" s="313">
        <f t="shared" si="36"/>
        <v>5.0000000000000001E-3</v>
      </c>
      <c r="I147" s="328">
        <f t="shared" si="48"/>
        <v>20.85475842201231</v>
      </c>
      <c r="J147" s="328">
        <f t="shared" si="37"/>
        <v>850</v>
      </c>
      <c r="K147" s="335">
        <f t="shared" si="49"/>
        <v>1</v>
      </c>
      <c r="L147" s="323">
        <f t="shared" si="50"/>
        <v>8.6004933737043903</v>
      </c>
      <c r="M147" s="323">
        <f t="shared" si="51"/>
        <v>8.5979933737043908</v>
      </c>
      <c r="N147" s="328">
        <f t="shared" si="52"/>
        <v>3.4780353613676596E-2</v>
      </c>
      <c r="O147" s="328">
        <f t="shared" si="38"/>
        <v>13.832848787499966</v>
      </c>
      <c r="P147" s="332">
        <f t="shared" si="41"/>
        <v>164.66639806052353</v>
      </c>
      <c r="Q147" s="328">
        <f t="shared" si="53"/>
        <v>27988.179469698025</v>
      </c>
      <c r="R147" s="277">
        <f>IF(H147&gt;0, rate1(1,$L$52,$L$51,$L$54,L147,$L$53,$L$50,P147),"")</f>
        <v>2142.2371408639979</v>
      </c>
      <c r="S147" s="323">
        <f t="shared" si="54"/>
        <v>0.94448589382808978</v>
      </c>
      <c r="T147" s="323">
        <f t="shared" si="55"/>
        <v>0.62651380004160517</v>
      </c>
      <c r="U147" s="328">
        <f t="shared" si="39"/>
        <v>8.5954933737043895</v>
      </c>
      <c r="V147" s="336">
        <f t="shared" si="56"/>
        <v>8.5954933737043895</v>
      </c>
      <c r="W147" s="328">
        <f t="shared" si="57"/>
        <v>4.4453153790797728E-3</v>
      </c>
      <c r="X147" s="328">
        <f t="shared" si="58"/>
        <v>27763.704901117122</v>
      </c>
      <c r="Y147" s="328">
        <f t="shared" si="42"/>
        <v>164.5706533610051</v>
      </c>
      <c r="Z147" s="108">
        <f>IF(H147&gt;0, rate1(1,$L$52,$L$51,$L$54,U147,$L$53,$L$50,Y147),"")</f>
        <v>2142.0588007748302</v>
      </c>
      <c r="AA147" s="336">
        <f t="shared" si="59"/>
        <v>0.93698880460025336</v>
      </c>
      <c r="AB147" s="336">
        <f t="shared" si="60"/>
        <v>7.0548024853019156E-2</v>
      </c>
      <c r="AC147" s="328">
        <f t="shared" si="61"/>
        <v>0.62651380004160517</v>
      </c>
      <c r="AD147" s="328">
        <f t="shared" si="62"/>
        <v>7.9806701778443873E-3</v>
      </c>
      <c r="AE147" s="328">
        <f t="shared" si="63"/>
        <v>-6.4082977289542662E-3</v>
      </c>
      <c r="AF147" s="328">
        <f t="shared" si="64"/>
        <v>2943.442411587303</v>
      </c>
      <c r="AG147" s="328">
        <f t="shared" si="65"/>
        <v>2917.3391832061739</v>
      </c>
      <c r="AH147" s="328">
        <f t="shared" si="66"/>
        <v>8.6012254880491259</v>
      </c>
      <c r="AI147" s="328">
        <f t="shared" si="67"/>
        <v>292.45772472646155</v>
      </c>
      <c r="AJ147" s="328">
        <f t="shared" si="68"/>
        <v>4.8256756937595036</v>
      </c>
      <c r="AK147" s="337">
        <f t="shared" si="69"/>
        <v>205.25804700421816</v>
      </c>
      <c r="AL147" s="42">
        <f t="shared" si="70"/>
        <v>14.517978556886588</v>
      </c>
      <c r="BA147" s="8"/>
    </row>
    <row r="148" spans="1:53" ht="15" x14ac:dyDescent="0.15">
      <c r="A148" s="116"/>
      <c r="B148" s="328">
        <f t="shared" si="43"/>
        <v>2943.442411587303</v>
      </c>
      <c r="C148" s="328">
        <f t="shared" si="44"/>
        <v>2917.3391832061739</v>
      </c>
      <c r="D148" s="328">
        <f t="shared" si="45"/>
        <v>8.6012254880491259</v>
      </c>
      <c r="E148" s="328">
        <f t="shared" si="40"/>
        <v>162.4193002668253</v>
      </c>
      <c r="F148" s="328">
        <f t="shared" si="46"/>
        <v>161.57076538536657</v>
      </c>
      <c r="G148" s="328">
        <f t="shared" si="47"/>
        <v>29078.727054979037</v>
      </c>
      <c r="H148" s="313">
        <f t="shared" si="36"/>
        <v>5.0000000000000001E-3</v>
      </c>
      <c r="I148" s="328">
        <f t="shared" si="48"/>
        <v>20.882582704903328</v>
      </c>
      <c r="J148" s="328">
        <f t="shared" si="37"/>
        <v>850</v>
      </c>
      <c r="K148" s="335">
        <f t="shared" si="49"/>
        <v>1</v>
      </c>
      <c r="L148" s="323">
        <f t="shared" si="50"/>
        <v>8.6062254880491267</v>
      </c>
      <c r="M148" s="323">
        <f t="shared" si="51"/>
        <v>8.6037254880491254</v>
      </c>
      <c r="N148" s="328">
        <f t="shared" si="52"/>
        <v>3.4806511242926774E-2</v>
      </c>
      <c r="O148" s="328">
        <f t="shared" si="38"/>
        <v>13.636999325021911</v>
      </c>
      <c r="P148" s="332">
        <f t="shared" si="41"/>
        <v>164.81283944390211</v>
      </c>
      <c r="Q148" s="328">
        <f t="shared" si="53"/>
        <v>28351.007915904836</v>
      </c>
      <c r="R148" s="277">
        <f>IF(H148&gt;0, rate1(1,$L$52,$L$51,$L$54,L148,$L$53,$L$50,P148),"")</f>
        <v>2142.5095682701185</v>
      </c>
      <c r="S148" s="323">
        <f t="shared" si="54"/>
        <v>0.97034665730387493</v>
      </c>
      <c r="T148" s="323">
        <f t="shared" si="55"/>
        <v>1.1737803592535652</v>
      </c>
      <c r="U148" s="328">
        <f t="shared" si="39"/>
        <v>8.6012254880491259</v>
      </c>
      <c r="V148" s="336">
        <f t="shared" si="56"/>
        <v>8.6012254880491259</v>
      </c>
      <c r="W148" s="328">
        <f t="shared" si="57"/>
        <v>4.4512462899319871E-3</v>
      </c>
      <c r="X148" s="328">
        <f t="shared" si="58"/>
        <v>28173.137074762926</v>
      </c>
      <c r="Y148" s="328">
        <f t="shared" si="42"/>
        <v>164.71707343260209</v>
      </c>
      <c r="Z148" s="108">
        <f>IF(H148&gt;0, rate1(1,$L$52,$L$51,$L$54,U148,$L$53,$L$50,Y148),"")</f>
        <v>2142.3314600921435</v>
      </c>
      <c r="AA148" s="336">
        <f t="shared" si="59"/>
        <v>0.9643389842575667</v>
      </c>
      <c r="AB148" s="336">
        <f t="shared" si="60"/>
        <v>0.12482107414106595</v>
      </c>
      <c r="AC148" s="328">
        <f t="shared" si="61"/>
        <v>1.1737803592535652</v>
      </c>
      <c r="AD148" s="328">
        <f t="shared" si="62"/>
        <v>4.2597407262629774E-3</v>
      </c>
      <c r="AE148" s="328">
        <f t="shared" si="63"/>
        <v>-4.1336905220402242E-3</v>
      </c>
      <c r="AF148" s="328">
        <f t="shared" si="64"/>
        <v>2942.3034377392923</v>
      </c>
      <c r="AG148" s="328">
        <f t="shared" si="65"/>
        <v>2916.1654028469202</v>
      </c>
      <c r="AH148" s="328">
        <f t="shared" si="66"/>
        <v>8.6069580915906148</v>
      </c>
      <c r="AI148" s="328">
        <f t="shared" si="67"/>
        <v>547.85303022067069</v>
      </c>
      <c r="AJ148" s="328">
        <f t="shared" si="68"/>
        <v>4.9778570910430231</v>
      </c>
      <c r="AK148" s="337">
        <f t="shared" si="69"/>
        <v>213.64238414706952</v>
      </c>
      <c r="AL148" s="42">
        <f t="shared" si="70"/>
        <v>14.766567622904081</v>
      </c>
      <c r="BA148" s="8"/>
    </row>
    <row r="149" spans="1:53" ht="15" x14ac:dyDescent="0.15">
      <c r="A149" s="116"/>
      <c r="B149" s="328">
        <f t="shared" si="43"/>
        <v>2942.3034377392923</v>
      </c>
      <c r="C149" s="328">
        <f t="shared" si="44"/>
        <v>2916.1654028469202</v>
      </c>
      <c r="D149" s="328">
        <f t="shared" si="45"/>
        <v>8.6069580915906148</v>
      </c>
      <c r="E149" s="328">
        <f t="shared" si="40"/>
        <v>165.50097877153689</v>
      </c>
      <c r="F149" s="328">
        <f t="shared" si="46"/>
        <v>163.9601395191811</v>
      </c>
      <c r="G149" s="328">
        <f t="shared" si="47"/>
        <v>29567.761698497168</v>
      </c>
      <c r="H149" s="313">
        <f t="shared" si="36"/>
        <v>5.0000000000000001E-3</v>
      </c>
      <c r="I149" s="328">
        <f t="shared" si="48"/>
        <v>20.910427913897731</v>
      </c>
      <c r="J149" s="328">
        <f t="shared" si="37"/>
        <v>850</v>
      </c>
      <c r="K149" s="335">
        <f t="shared" si="49"/>
        <v>1</v>
      </c>
      <c r="L149" s="323">
        <f t="shared" si="50"/>
        <v>8.6119580915906155</v>
      </c>
      <c r="M149" s="323">
        <f t="shared" si="51"/>
        <v>8.6094580915906143</v>
      </c>
      <c r="N149" s="328">
        <f t="shared" si="52"/>
        <v>3.4832675058957818E-2</v>
      </c>
      <c r="O149" s="328">
        <f t="shared" si="38"/>
        <v>13.478730352550649</v>
      </c>
      <c r="P149" s="332">
        <f t="shared" si="41"/>
        <v>164.95932591469222</v>
      </c>
      <c r="Q149" s="328">
        <f t="shared" si="53"/>
        <v>28964.572510071957</v>
      </c>
      <c r="R149" s="277">
        <f>IF(H149&gt;0, rate1(1,$L$52,$L$51,$L$54,L149,$L$53,$L$50,P149),"")</f>
        <v>2142.7816647842074</v>
      </c>
      <c r="S149" s="323">
        <f t="shared" si="54"/>
        <v>1.0028597851234631</v>
      </c>
      <c r="T149" s="323">
        <f t="shared" si="55"/>
        <v>-12.180172130127367</v>
      </c>
      <c r="U149" s="328">
        <f t="shared" si="39"/>
        <v>8.6069580915906148</v>
      </c>
      <c r="V149" s="336">
        <f t="shared" si="56"/>
        <v>8.6069580915906148</v>
      </c>
      <c r="W149" s="328">
        <f t="shared" si="57"/>
        <v>4.4571816612872794E-3</v>
      </c>
      <c r="X149" s="328">
        <f t="shared" si="58"/>
        <v>28661.271073418389</v>
      </c>
      <c r="Y149" s="328">
        <f t="shared" si="42"/>
        <v>164.86353859924574</v>
      </c>
      <c r="Z149" s="108">
        <f>IF(H149&gt;0, rate1(1,$L$52,$L$51,$L$54,U149,$L$53,$L$50,Y149),"")</f>
        <v>2142.6037881158545</v>
      </c>
      <c r="AA149" s="336">
        <f t="shared" si="59"/>
        <v>0.9924407609569702</v>
      </c>
      <c r="AB149" s="336">
        <f t="shared" si="60"/>
        <v>0.5896336437987294</v>
      </c>
      <c r="AC149" s="328">
        <f t="shared" si="61"/>
        <v>1.5553603390537309</v>
      </c>
      <c r="AD149" s="328">
        <f t="shared" si="62"/>
        <v>3.2146891459518385E-3</v>
      </c>
      <c r="AE149" s="328">
        <f t="shared" si="63"/>
        <v>-7.6584661315505997E-4</v>
      </c>
      <c r="AF149" s="328">
        <f t="shared" si="64"/>
        <v>2940.7829100752974</v>
      </c>
      <c r="AG149" s="328">
        <f t="shared" si="65"/>
        <v>2914.6100425078666</v>
      </c>
      <c r="AH149" s="328">
        <f t="shared" si="66"/>
        <v>8.6126911843699006</v>
      </c>
      <c r="AI149" s="328">
        <f t="shared" si="67"/>
        <v>725.86039194542309</v>
      </c>
      <c r="AJ149" s="328">
        <f t="shared" si="68"/>
        <v>5.1794849776945293</v>
      </c>
      <c r="AK149" s="337">
        <f t="shared" si="69"/>
        <v>229.57325287909958</v>
      </c>
      <c r="AL149" s="42">
        <f t="shared" si="70"/>
        <v>15.232242698591651</v>
      </c>
      <c r="BA149" s="8"/>
    </row>
    <row r="150" spans="1:53" ht="15" x14ac:dyDescent="0.15">
      <c r="A150" s="116"/>
      <c r="B150" s="328">
        <f t="shared" si="43"/>
        <v>2940.7829100752974</v>
      </c>
      <c r="C150" s="328">
        <f t="shared" si="44"/>
        <v>2914.6100425078666</v>
      </c>
      <c r="D150" s="328">
        <f t="shared" si="45"/>
        <v>8.6126911843699006</v>
      </c>
      <c r="E150" s="328">
        <f t="shared" si="40"/>
        <v>169.52502843544067</v>
      </c>
      <c r="F150" s="328">
        <f t="shared" si="46"/>
        <v>167.51300360348878</v>
      </c>
      <c r="G150" s="328">
        <f t="shared" si="47"/>
        <v>30163.597313364422</v>
      </c>
      <c r="H150" s="313">
        <f t="shared" si="36"/>
        <v>5.0000000000000001E-3</v>
      </c>
      <c r="I150" s="328">
        <f t="shared" si="48"/>
        <v>20.938294053944631</v>
      </c>
      <c r="J150" s="328">
        <f t="shared" si="37"/>
        <v>850</v>
      </c>
      <c r="K150" s="335">
        <f t="shared" si="49"/>
        <v>-1</v>
      </c>
      <c r="L150" s="323">
        <f t="shared" si="50"/>
        <v>8.6076911843698998</v>
      </c>
      <c r="M150" s="323">
        <f t="shared" si="51"/>
        <v>8.6101911843698993</v>
      </c>
      <c r="N150" s="328">
        <f t="shared" si="52"/>
        <v>-2.5923780408881214E-2</v>
      </c>
      <c r="O150" s="328">
        <f t="shared" si="38"/>
        <v>13.174092814002726</v>
      </c>
      <c r="P150" s="332">
        <f t="shared" si="41"/>
        <v>164.91426805016542</v>
      </c>
      <c r="Q150" s="328">
        <f t="shared" si="53"/>
        <v>29697.296581422466</v>
      </c>
      <c r="R150" s="277">
        <f>IF(H150&gt;0, rate1(1,$L$52,$L$51,$L$54,L150,$L$53,$L$50,P150),"")</f>
        <v>2142.6980145667999</v>
      </c>
      <c r="S150" s="323">
        <f t="shared" si="54"/>
        <v>1.0520472130315037</v>
      </c>
      <c r="T150" s="323">
        <f t="shared" si="55"/>
        <v>0.49808200860226226</v>
      </c>
      <c r="U150" s="328">
        <f t="shared" si="39"/>
        <v>8.6126911843699006</v>
      </c>
      <c r="V150" s="336">
        <f t="shared" si="56"/>
        <v>8.6126911843699006</v>
      </c>
      <c r="W150" s="328">
        <f t="shared" si="57"/>
        <v>4.463121494197253E-3</v>
      </c>
      <c r="X150" s="328">
        <f t="shared" si="58"/>
        <v>29361.043304073723</v>
      </c>
      <c r="Y150" s="328">
        <f t="shared" si="42"/>
        <v>165.01004885586653</v>
      </c>
      <c r="Z150" s="108">
        <f>IF(H150&gt;0, rate1(1,$L$52,$L$51,$L$54,U150,$L$53,$L$50,Y150),"")</f>
        <v>2142.8757854013452</v>
      </c>
      <c r="AA150" s="336">
        <f t="shared" si="59"/>
        <v>1.0400489201963454</v>
      </c>
      <c r="AB150" s="336">
        <f t="shared" si="60"/>
        <v>-0.11144174355553599</v>
      </c>
      <c r="AC150" s="328">
        <f t="shared" si="61"/>
        <v>0.49808200860226226</v>
      </c>
      <c r="AD150" s="328">
        <f t="shared" si="62"/>
        <v>-1.0038507542224222E-2</v>
      </c>
      <c r="AE150" s="328">
        <f t="shared" si="63"/>
        <v>-1.290827249501755E-2</v>
      </c>
      <c r="AF150" s="328">
        <f t="shared" si="64"/>
        <v>2940.2589042862865</v>
      </c>
      <c r="AG150" s="328">
        <f t="shared" si="65"/>
        <v>2914.1119604992646</v>
      </c>
      <c r="AH150" s="328">
        <f t="shared" si="66"/>
        <v>8.6084247655495219</v>
      </c>
      <c r="AI150" s="328">
        <f t="shared" si="67"/>
        <v>232.45553279842937</v>
      </c>
      <c r="AJ150" s="328">
        <f t="shared" si="68"/>
        <v>5.2440559590274267</v>
      </c>
      <c r="AK150" s="337">
        <f t="shared" si="69"/>
        <v>251.03531997451961</v>
      </c>
      <c r="AL150" s="42">
        <f t="shared" si="70"/>
        <v>15.849224031745262</v>
      </c>
      <c r="BA150" s="8"/>
    </row>
    <row r="151" spans="1:53" ht="15" x14ac:dyDescent="0.15">
      <c r="A151" s="116"/>
      <c r="B151" s="328">
        <f t="shared" si="43"/>
        <v>2940.2589042862865</v>
      </c>
      <c r="C151" s="328">
        <f t="shared" si="44"/>
        <v>2914.1119604992646</v>
      </c>
      <c r="D151" s="328">
        <f t="shared" si="45"/>
        <v>8.6084247655495219</v>
      </c>
      <c r="E151" s="328">
        <f t="shared" si="40"/>
        <v>170.70237442028332</v>
      </c>
      <c r="F151" s="328">
        <f t="shared" si="46"/>
        <v>170.113701427862</v>
      </c>
      <c r="G151" s="328">
        <f t="shared" si="47"/>
        <v>30586.371973947313</v>
      </c>
      <c r="H151" s="313">
        <f t="shared" si="36"/>
        <v>5.0000000000000001E-3</v>
      </c>
      <c r="I151" s="328">
        <f t="shared" si="48"/>
        <v>20.917555029617507</v>
      </c>
      <c r="J151" s="328">
        <f t="shared" si="37"/>
        <v>850</v>
      </c>
      <c r="K151" s="335">
        <f t="shared" si="49"/>
        <v>-1</v>
      </c>
      <c r="L151" s="323">
        <f t="shared" si="50"/>
        <v>8.6034247655495211</v>
      </c>
      <c r="M151" s="323">
        <f t="shared" si="51"/>
        <v>8.6059247655495206</v>
      </c>
      <c r="N151" s="328">
        <f t="shared" si="52"/>
        <v>-2.5913146286718813E-2</v>
      </c>
      <c r="O151" s="328">
        <f t="shared" si="38"/>
        <v>12.767402348139552</v>
      </c>
      <c r="P151" s="332">
        <f t="shared" si="41"/>
        <v>164.80525167525792</v>
      </c>
      <c r="Q151" s="328">
        <f t="shared" si="53"/>
        <v>29863.74458975744</v>
      </c>
      <c r="R151" s="277">
        <f>IF(H151&gt;0, rate1(1,$L$52,$L$51,$L$54,L151,$L$53,$L$50,P151),"")</f>
        <v>2142.4954628067212</v>
      </c>
      <c r="S151" s="323">
        <f t="shared" si="54"/>
        <v>1.0917464965031536</v>
      </c>
      <c r="T151" s="323">
        <f t="shared" si="55"/>
        <v>0.28244289726995847</v>
      </c>
      <c r="U151" s="328">
        <f t="shared" si="39"/>
        <v>8.6084247655495219</v>
      </c>
      <c r="V151" s="336">
        <f t="shared" si="56"/>
        <v>8.6084247655495219</v>
      </c>
      <c r="W151" s="328">
        <f t="shared" si="57"/>
        <v>4.4587008482608326E-3</v>
      </c>
      <c r="X151" s="328">
        <f t="shared" si="58"/>
        <v>29784.509433626663</v>
      </c>
      <c r="Y151" s="328">
        <f t="shared" si="42"/>
        <v>164.90101662436336</v>
      </c>
      <c r="Z151" s="108">
        <f>IF(H151&gt;0, rate1(1,$L$52,$L$51,$L$54,U151,$L$53,$L$50,Y151),"")</f>
        <v>2142.6734057532294</v>
      </c>
      <c r="AA151" s="336">
        <f t="shared" si="59"/>
        <v>1.0887594243516951</v>
      </c>
      <c r="AB151" s="336">
        <f t="shared" si="60"/>
        <v>-5.0233548502905304E-2</v>
      </c>
      <c r="AC151" s="328">
        <f t="shared" si="61"/>
        <v>0.28244289726995847</v>
      </c>
      <c r="AD151" s="328">
        <f t="shared" si="62"/>
        <v>-1.7702693352635482E-2</v>
      </c>
      <c r="AE151" s="328">
        <f t="shared" si="63"/>
        <v>-1.9638542608314817E-2</v>
      </c>
      <c r="AF151" s="328">
        <f t="shared" si="64"/>
        <v>2939.9505482427298</v>
      </c>
      <c r="AG151" s="328">
        <f t="shared" si="65"/>
        <v>2913.8295176019947</v>
      </c>
      <c r="AH151" s="328">
        <f t="shared" si="66"/>
        <v>8.6041579826196628</v>
      </c>
      <c r="AI151" s="328">
        <f t="shared" si="67"/>
        <v>131.82893601088489</v>
      </c>
      <c r="AJ151" s="328">
        <f t="shared" si="68"/>
        <v>5.2806751079193388</v>
      </c>
      <c r="AK151" s="337">
        <f t="shared" si="69"/>
        <v>258.04701505911498</v>
      </c>
      <c r="AL151" s="42">
        <f t="shared" si="70"/>
        <v>16.046811234623927</v>
      </c>
      <c r="BA151" s="8"/>
    </row>
    <row r="152" spans="1:53" ht="15" x14ac:dyDescent="0.15">
      <c r="A152" s="116"/>
      <c r="B152" s="328">
        <f t="shared" si="43"/>
        <v>2939.9505482427298</v>
      </c>
      <c r="C152" s="328">
        <f t="shared" si="44"/>
        <v>2913.8295176019947</v>
      </c>
      <c r="D152" s="328">
        <f t="shared" si="45"/>
        <v>8.6041579826196628</v>
      </c>
      <c r="E152" s="328">
        <f t="shared" si="40"/>
        <v>171.336575545355</v>
      </c>
      <c r="F152" s="328">
        <f t="shared" si="46"/>
        <v>171.01947498281916</v>
      </c>
      <c r="G152" s="328">
        <f t="shared" si="47"/>
        <v>30703.503034172831</v>
      </c>
      <c r="H152" s="313">
        <f t="shared" si="36"/>
        <v>5.0000000000000001E-3</v>
      </c>
      <c r="I152" s="328">
        <f t="shared" si="48"/>
        <v>20.89682451258814</v>
      </c>
      <c r="J152" s="328">
        <f t="shared" si="37"/>
        <v>850</v>
      </c>
      <c r="K152" s="335">
        <f t="shared" si="49"/>
        <v>-1</v>
      </c>
      <c r="L152" s="323">
        <f t="shared" si="50"/>
        <v>8.599157982619662</v>
      </c>
      <c r="M152" s="323">
        <f t="shared" si="51"/>
        <v>8.6016579826196633</v>
      </c>
      <c r="N152" s="328">
        <f t="shared" si="52"/>
        <v>-2.5902509066341395E-2</v>
      </c>
      <c r="O152" s="328">
        <f t="shared" si="38"/>
        <v>12.627248266438752</v>
      </c>
      <c r="P152" s="332">
        <f t="shared" si="41"/>
        <v>164.69624405111048</v>
      </c>
      <c r="Q152" s="328">
        <f t="shared" si="53"/>
        <v>29932.023424447878</v>
      </c>
      <c r="R152" s="277">
        <f>IF(H152&gt;0, rate1(1,$L$52,$L$51,$L$54,L152,$L$53,$L$50,P152),"")</f>
        <v>2142.292697552833</v>
      </c>
      <c r="S152" s="323">
        <f t="shared" si="54"/>
        <v>1.1064926915256617</v>
      </c>
      <c r="T152" s="323">
        <f t="shared" si="55"/>
        <v>0.24323273921665919</v>
      </c>
      <c r="U152" s="328">
        <f t="shared" si="39"/>
        <v>8.6041579826196628</v>
      </c>
      <c r="V152" s="336">
        <f t="shared" si="56"/>
        <v>8.6041579826196628</v>
      </c>
      <c r="W152" s="328">
        <f t="shared" si="57"/>
        <v>4.4542820156650009E-3</v>
      </c>
      <c r="X152" s="328">
        <f t="shared" si="58"/>
        <v>29901.851430429426</v>
      </c>
      <c r="Y152" s="328">
        <f t="shared" si="42"/>
        <v>164.79199313702935</v>
      </c>
      <c r="Z152" s="108">
        <f>IF(H152&gt;0, rate1(1,$L$52,$L$51,$L$54,U152,$L$53,$L$50,Y152),"")</f>
        <v>2142.470812859025</v>
      </c>
      <c r="AA152" s="336">
        <f t="shared" si="59"/>
        <v>1.1052854318190164</v>
      </c>
      <c r="AB152" s="336">
        <f t="shared" si="60"/>
        <v>-4.2306726948908038E-2</v>
      </c>
      <c r="AC152" s="328">
        <f t="shared" si="61"/>
        <v>0.24323273921665919</v>
      </c>
      <c r="AD152" s="328">
        <f t="shared" si="62"/>
        <v>-2.0556443248975039E-2</v>
      </c>
      <c r="AE152" s="328">
        <f t="shared" si="63"/>
        <v>-1.0857455427886114E-2</v>
      </c>
      <c r="AF152" s="328">
        <f t="shared" si="64"/>
        <v>2939.6814129944469</v>
      </c>
      <c r="AG152" s="328">
        <f t="shared" si="65"/>
        <v>2913.586284862778</v>
      </c>
      <c r="AH152" s="328">
        <f t="shared" si="66"/>
        <v>8.5998908355488926</v>
      </c>
      <c r="AI152" s="328">
        <f t="shared" si="67"/>
        <v>113.53851856681719</v>
      </c>
      <c r="AJ152" s="328">
        <f t="shared" si="68"/>
        <v>5.31221358529901</v>
      </c>
      <c r="AK152" s="337">
        <f t="shared" si="69"/>
        <v>262.0791839328736</v>
      </c>
      <c r="AL152" s="42">
        <f t="shared" si="70"/>
        <v>16.158865830233179</v>
      </c>
      <c r="BA152" s="8"/>
    </row>
    <row r="153" spans="1:53" ht="15" x14ac:dyDescent="0.15">
      <c r="A153" s="116"/>
      <c r="B153" s="328">
        <f t="shared" si="43"/>
        <v>2939.6814129944469</v>
      </c>
      <c r="C153" s="328">
        <f t="shared" si="44"/>
        <v>2913.586284862778</v>
      </c>
      <c r="D153" s="328">
        <f t="shared" si="45"/>
        <v>8.5998908355488926</v>
      </c>
      <c r="E153" s="328">
        <f t="shared" si="40"/>
        <v>171.87150337640793</v>
      </c>
      <c r="F153" s="328">
        <f t="shared" si="46"/>
        <v>171.60403946088147</v>
      </c>
      <c r="G153" s="328">
        <f t="shared" si="47"/>
        <v>30601.724713197185</v>
      </c>
      <c r="H153" s="313">
        <f t="shared" si="36"/>
        <v>0.02</v>
      </c>
      <c r="I153" s="328">
        <f t="shared" si="48"/>
        <v>20.876102505335076</v>
      </c>
      <c r="J153" s="328">
        <f t="shared" si="37"/>
        <v>850</v>
      </c>
      <c r="K153" s="335">
        <f t="shared" si="49"/>
        <v>-1</v>
      </c>
      <c r="L153" s="323">
        <f t="shared" si="50"/>
        <v>8.579890835548893</v>
      </c>
      <c r="M153" s="323">
        <f t="shared" si="51"/>
        <v>8.5898908355488928</v>
      </c>
      <c r="N153" s="328">
        <f t="shared" si="52"/>
        <v>-0.11686413998580747</v>
      </c>
      <c r="O153" s="328">
        <f t="shared" si="38"/>
        <v>12.544773303322142</v>
      </c>
      <c r="P153" s="332">
        <f t="shared" si="41"/>
        <v>164.30021254203507</v>
      </c>
      <c r="Q153" s="328">
        <f t="shared" si="53"/>
        <v>29901.576199580326</v>
      </c>
      <c r="R153" s="277">
        <f>IF(H153&gt;0, rate1(1,$L$52,$L$51,$L$54,L153,$L$53,$L$50,P153),"")</f>
        <v>2141.5540989823839</v>
      </c>
      <c r="S153" s="323">
        <f t="shared" si="54"/>
        <v>1.1130180680300803</v>
      </c>
      <c r="T153" s="323">
        <f t="shared" si="55"/>
        <v>1.0340305937162499</v>
      </c>
      <c r="U153" s="328">
        <f t="shared" si="39"/>
        <v>8.5998908355488926</v>
      </c>
      <c r="V153" s="336">
        <f t="shared" si="56"/>
        <v>8.5998908355488926</v>
      </c>
      <c r="W153" s="328">
        <f t="shared" si="57"/>
        <v>4.4498649969781923E-3</v>
      </c>
      <c r="X153" s="328">
        <f t="shared" si="58"/>
        <v>29961.077984088908</v>
      </c>
      <c r="Y153" s="328">
        <f t="shared" si="42"/>
        <v>164.68297840364403</v>
      </c>
      <c r="Z153" s="108">
        <f>IF(H153&gt;0, rate1(1,$L$52,$L$51,$L$54,U153,$L$53,$L$50,Y153),"")</f>
        <v>2142.2680064016722</v>
      </c>
      <c r="AA153" s="336">
        <f t="shared" si="59"/>
        <v>1.1148612368402127</v>
      </c>
      <c r="AB153" s="336">
        <f t="shared" si="60"/>
        <v>-3.8741224797784038E-2</v>
      </c>
      <c r="AC153" s="328">
        <f t="shared" si="61"/>
        <v>1.0340305937162499</v>
      </c>
      <c r="AD153" s="328">
        <f t="shared" si="62"/>
        <v>-1.9341787488241603E-2</v>
      </c>
      <c r="AE153" s="328">
        <f t="shared" si="63"/>
        <v>1.9019660698225633E-3</v>
      </c>
      <c r="AF153" s="328">
        <f t="shared" si="64"/>
        <v>2938.5305182607449</v>
      </c>
      <c r="AG153" s="328">
        <f t="shared" si="65"/>
        <v>2912.5522542690619</v>
      </c>
      <c r="AH153" s="328">
        <f t="shared" si="66"/>
        <v>8.5806123981250231</v>
      </c>
      <c r="AI153" s="328">
        <f t="shared" si="67"/>
        <v>482.84121993817337</v>
      </c>
      <c r="AJ153" s="328">
        <f t="shared" si="68"/>
        <v>5.4463361463929472</v>
      </c>
      <c r="AK153" s="337">
        <f t="shared" si="69"/>
        <v>265.56521418218534</v>
      </c>
      <c r="AL153" s="42">
        <f t="shared" si="70"/>
        <v>16.255373571014974</v>
      </c>
      <c r="BA153" s="8"/>
    </row>
    <row r="154" spans="1:53" ht="15" x14ac:dyDescent="0.15">
      <c r="A154" s="116"/>
      <c r="B154" s="328">
        <f t="shared" si="43"/>
        <v>2938.5305182607449</v>
      </c>
      <c r="C154" s="328">
        <f t="shared" si="44"/>
        <v>2912.5522542690619</v>
      </c>
      <c r="D154" s="328">
        <f t="shared" si="45"/>
        <v>8.5806123981250231</v>
      </c>
      <c r="E154" s="328">
        <f t="shared" si="40"/>
        <v>174.11523959215242</v>
      </c>
      <c r="F154" s="328">
        <f t="shared" si="46"/>
        <v>172.99337148428017</v>
      </c>
      <c r="G154" s="328">
        <f t="shared" si="47"/>
        <v>30641.997117704021</v>
      </c>
      <c r="H154" s="313">
        <f t="shared" si="36"/>
        <v>0.02</v>
      </c>
      <c r="I154" s="328">
        <f t="shared" si="48"/>
        <v>20.782611193346384</v>
      </c>
      <c r="J154" s="328">
        <f t="shared" si="37"/>
        <v>850</v>
      </c>
      <c r="K154" s="335">
        <f t="shared" si="49"/>
        <v>-1</v>
      </c>
      <c r="L154" s="323">
        <f t="shared" si="50"/>
        <v>8.5606123981250235</v>
      </c>
      <c r="M154" s="323">
        <f t="shared" si="51"/>
        <v>8.5706123981250233</v>
      </c>
      <c r="N154" s="328">
        <f t="shared" si="52"/>
        <v>-0.1166119595268853</v>
      </c>
      <c r="O154" s="328">
        <f t="shared" si="38"/>
        <v>12.472788595581392</v>
      </c>
      <c r="P154" s="332">
        <f t="shared" si="41"/>
        <v>163.80821015734656</v>
      </c>
      <c r="Q154" s="328">
        <f t="shared" si="53"/>
        <v>30093.748330962961</v>
      </c>
      <c r="R154" s="277">
        <f>IF(H154&gt;0, rate1(1,$L$52,$L$51,$L$54,L154,$L$53,$L$50,P154),"")</f>
        <v>2140.6322554402932</v>
      </c>
      <c r="S154" s="323">
        <f t="shared" si="54"/>
        <v>1.1271213028073148</v>
      </c>
      <c r="T154" s="323">
        <f t="shared" si="55"/>
        <v>0.91732822864190477</v>
      </c>
      <c r="U154" s="328">
        <f t="shared" si="39"/>
        <v>8.5806123981250231</v>
      </c>
      <c r="V154" s="336">
        <f t="shared" si="56"/>
        <v>8.5806123981250231</v>
      </c>
      <c r="W154" s="328">
        <f t="shared" si="57"/>
        <v>4.429936769639653E-3</v>
      </c>
      <c r="X154" s="328">
        <f t="shared" si="58"/>
        <v>30002.111162930967</v>
      </c>
      <c r="Y154" s="328">
        <f t="shared" si="42"/>
        <v>164.1906887164798</v>
      </c>
      <c r="Z154" s="108">
        <f>IF(H154&gt;0, rate1(1,$L$52,$L$51,$L$54,U154,$L$53,$L$50,Y154),"")</f>
        <v>2141.3492983914061</v>
      </c>
      <c r="AA154" s="336">
        <f t="shared" si="59"/>
        <v>1.1233128809223594</v>
      </c>
      <c r="AB154" s="336">
        <f t="shared" si="60"/>
        <v>-3.5924363590441481E-2</v>
      </c>
      <c r="AC154" s="328">
        <f t="shared" si="61"/>
        <v>0.91732822864190477</v>
      </c>
      <c r="AD154" s="328">
        <f t="shared" si="62"/>
        <v>-2.1802446905629186E-2</v>
      </c>
      <c r="AE154" s="328">
        <f t="shared" si="63"/>
        <v>-2.5219958412507188E-3</v>
      </c>
      <c r="AF154" s="328">
        <f t="shared" si="64"/>
        <v>2937.4965780725761</v>
      </c>
      <c r="AG154" s="328">
        <f t="shared" si="65"/>
        <v>2911.6349260404199</v>
      </c>
      <c r="AH154" s="328">
        <f t="shared" si="66"/>
        <v>8.5613322908030494</v>
      </c>
      <c r="AI154" s="328">
        <f t="shared" si="67"/>
        <v>428.53144266632819</v>
      </c>
      <c r="AJ154" s="328">
        <f t="shared" si="68"/>
        <v>5.565372658244705</v>
      </c>
      <c r="AK154" s="337">
        <f t="shared" si="69"/>
        <v>280.34098827491761</v>
      </c>
      <c r="AL154" s="42">
        <f t="shared" si="70"/>
        <v>16.665788607962423</v>
      </c>
      <c r="BA154" s="8"/>
    </row>
    <row r="155" spans="1:53" ht="15" x14ac:dyDescent="0.15">
      <c r="A155" s="116"/>
      <c r="B155" s="328">
        <f t="shared" si="43"/>
        <v>2937.4965780725761</v>
      </c>
      <c r="C155" s="328">
        <f t="shared" si="44"/>
        <v>2911.6349260404199</v>
      </c>
      <c r="D155" s="328">
        <f t="shared" si="45"/>
        <v>8.5613322908030494</v>
      </c>
      <c r="E155" s="328">
        <f t="shared" si="40"/>
        <v>176.05376961934661</v>
      </c>
      <c r="F155" s="328">
        <f t="shared" si="46"/>
        <v>175.08450460574952</v>
      </c>
      <c r="G155" s="328">
        <f t="shared" si="47"/>
        <v>30803.329485683847</v>
      </c>
      <c r="H155" s="313">
        <f t="shared" si="36"/>
        <v>0.02</v>
      </c>
      <c r="I155" s="328">
        <f t="shared" si="48"/>
        <v>20.689321625724915</v>
      </c>
      <c r="J155" s="328">
        <f t="shared" si="37"/>
        <v>850</v>
      </c>
      <c r="K155" s="335">
        <f t="shared" si="49"/>
        <v>-1</v>
      </c>
      <c r="L155" s="323">
        <f t="shared" si="50"/>
        <v>8.5413322908030498</v>
      </c>
      <c r="M155" s="323">
        <f t="shared" si="51"/>
        <v>8.5513322908030496</v>
      </c>
      <c r="N155" s="328">
        <f t="shared" si="52"/>
        <v>-0.11635971249494048</v>
      </c>
      <c r="O155" s="328">
        <f t="shared" si="38"/>
        <v>12.164962617473897</v>
      </c>
      <c r="P155" s="332">
        <f t="shared" si="41"/>
        <v>163.31653491642078</v>
      </c>
      <c r="Q155" s="328">
        <f t="shared" si="53"/>
        <v>30227.583916500844</v>
      </c>
      <c r="R155" s="277">
        <f>IF(H155&gt;0, rate1(1,$L$52,$L$51,$L$54,L155,$L$53,$L$50,P155),"")</f>
        <v>2139.7062758208394</v>
      </c>
      <c r="S155" s="323">
        <f t="shared" si="54"/>
        <v>1.1612841441353388</v>
      </c>
      <c r="T155" s="323">
        <f t="shared" si="55"/>
        <v>0.7214578538935561</v>
      </c>
      <c r="U155" s="328">
        <f t="shared" si="39"/>
        <v>8.5613322908030494</v>
      </c>
      <c r="V155" s="336">
        <f t="shared" si="56"/>
        <v>8.5613322908030494</v>
      </c>
      <c r="W155" s="328">
        <f t="shared" si="57"/>
        <v>4.4100515452996092E-3</v>
      </c>
      <c r="X155" s="328">
        <f t="shared" si="58"/>
        <v>30165.039864586506</v>
      </c>
      <c r="Y155" s="328">
        <f t="shared" si="42"/>
        <v>163.69872571716388</v>
      </c>
      <c r="Z155" s="108">
        <f>IF(H155&gt;0, rate1(1,$L$52,$L$51,$L$54,U155,$L$53,$L$50,Y155),"")</f>
        <v>2140.4264738578831</v>
      </c>
      <c r="AA155" s="336">
        <f t="shared" si="59"/>
        <v>1.158491391509159</v>
      </c>
      <c r="AB155" s="336">
        <f t="shared" si="60"/>
        <v>-2.7825180303529342E-2</v>
      </c>
      <c r="AC155" s="328">
        <f t="shared" si="61"/>
        <v>0.7214578538935561</v>
      </c>
      <c r="AD155" s="328">
        <f t="shared" si="62"/>
        <v>-2.772164706789761E-2</v>
      </c>
      <c r="AE155" s="328">
        <f t="shared" si="63"/>
        <v>-7.2238838556774746E-3</v>
      </c>
      <c r="AF155" s="328">
        <f t="shared" si="64"/>
        <v>2936.6587605061877</v>
      </c>
      <c r="AG155" s="328">
        <f t="shared" si="65"/>
        <v>2910.9134681865262</v>
      </c>
      <c r="AH155" s="328">
        <f t="shared" si="66"/>
        <v>8.5420505133198716</v>
      </c>
      <c r="AI155" s="328">
        <f t="shared" si="67"/>
        <v>337.17611713635262</v>
      </c>
      <c r="AJ155" s="328">
        <f t="shared" si="68"/>
        <v>5.6590326907825803</v>
      </c>
      <c r="AK155" s="337">
        <f t="shared" si="69"/>
        <v>293.47204750594477</v>
      </c>
      <c r="AL155" s="42">
        <f t="shared" si="70"/>
        <v>17.030040334228801</v>
      </c>
      <c r="BA155" s="8"/>
    </row>
    <row r="156" spans="1:53" ht="15" x14ac:dyDescent="0.15">
      <c r="A156" s="116"/>
      <c r="B156" s="328">
        <f t="shared" si="43"/>
        <v>2936.6587605061877</v>
      </c>
      <c r="C156" s="328">
        <f t="shared" si="44"/>
        <v>2910.9134681865262</v>
      </c>
      <c r="D156" s="328">
        <f t="shared" si="45"/>
        <v>8.5420505133198716</v>
      </c>
      <c r="E156" s="328">
        <f t="shared" si="40"/>
        <v>177.49750803725163</v>
      </c>
      <c r="F156" s="328">
        <f t="shared" si="46"/>
        <v>176.77563882829912</v>
      </c>
      <c r="G156" s="328">
        <f t="shared" si="47"/>
        <v>30890.704707968816</v>
      </c>
      <c r="H156" s="313">
        <f t="shared" si="36"/>
        <v>0.02</v>
      </c>
      <c r="I156" s="328">
        <f t="shared" si="48"/>
        <v>20.596233855729224</v>
      </c>
      <c r="J156" s="328">
        <f t="shared" si="37"/>
        <v>850</v>
      </c>
      <c r="K156" s="335">
        <f t="shared" si="49"/>
        <v>-1</v>
      </c>
      <c r="L156" s="323">
        <f t="shared" si="50"/>
        <v>8.5220505133198721</v>
      </c>
      <c r="M156" s="323">
        <f t="shared" si="51"/>
        <v>8.5320505133198719</v>
      </c>
      <c r="N156" s="328">
        <f t="shared" si="52"/>
        <v>-0.11610739887485266</v>
      </c>
      <c r="O156" s="328">
        <f t="shared" si="38"/>
        <v>11.888418081811682</v>
      </c>
      <c r="P156" s="332">
        <f t="shared" si="41"/>
        <v>162.82518746408053</v>
      </c>
      <c r="Q156" s="328">
        <f t="shared" si="53"/>
        <v>30270.967158225663</v>
      </c>
      <c r="R156" s="277">
        <f>IF(H156&gt;0, rate1(1,$L$52,$L$51,$L$54,L156,$L$53,$L$50,P156),"")</f>
        <v>2138.7761340680408</v>
      </c>
      <c r="S156" s="323">
        <f t="shared" si="54"/>
        <v>1.1905205546502347</v>
      </c>
      <c r="T156" s="323">
        <f t="shared" si="55"/>
        <v>0.60942190247140171</v>
      </c>
      <c r="U156" s="328">
        <f t="shared" si="39"/>
        <v>8.5420505133198716</v>
      </c>
      <c r="V156" s="336">
        <f t="shared" si="56"/>
        <v>8.5420505133198716</v>
      </c>
      <c r="W156" s="328">
        <f t="shared" si="57"/>
        <v>4.3902093353267446E-3</v>
      </c>
      <c r="X156" s="328">
        <f t="shared" si="58"/>
        <v>30253.509345202758</v>
      </c>
      <c r="Y156" s="328">
        <f t="shared" si="42"/>
        <v>163.20709004878162</v>
      </c>
      <c r="Z156" s="108">
        <f>IF(H156&gt;0, rate1(1,$L$52,$L$51,$L$54,U156,$L$53,$L$50,Y156),"")</f>
        <v>2139.4995069013207</v>
      </c>
      <c r="AA156" s="336">
        <f t="shared" si="59"/>
        <v>1.1894316726238283</v>
      </c>
      <c r="AB156" s="336">
        <f t="shared" si="60"/>
        <v>-2.3175687964518913E-2</v>
      </c>
      <c r="AC156" s="328">
        <f t="shared" si="61"/>
        <v>0.60942190247140171</v>
      </c>
      <c r="AD156" s="328">
        <f t="shared" si="62"/>
        <v>-3.2817986880506876E-2</v>
      </c>
      <c r="AE156" s="328">
        <f t="shared" si="63"/>
        <v>-7.658602947765829E-3</v>
      </c>
      <c r="AF156" s="328">
        <f t="shared" si="64"/>
        <v>2935.9332312048414</v>
      </c>
      <c r="AG156" s="328">
        <f t="shared" si="65"/>
        <v>2910.3040462840549</v>
      </c>
      <c r="AH156" s="328">
        <f t="shared" si="66"/>
        <v>8.5227670654113634</v>
      </c>
      <c r="AI156" s="328">
        <f t="shared" si="67"/>
        <v>284.93954685769569</v>
      </c>
      <c r="AJ156" s="328">
        <f t="shared" si="68"/>
        <v>5.7381825649097182</v>
      </c>
      <c r="AK156" s="337">
        <f t="shared" si="69"/>
        <v>303.85819453679937</v>
      </c>
      <c r="AL156" s="42">
        <f t="shared" si="70"/>
        <v>17.316640033794702</v>
      </c>
      <c r="BA156" s="8"/>
    </row>
    <row r="157" spans="1:53" ht="15" x14ac:dyDescent="0.15">
      <c r="A157" s="116"/>
      <c r="B157" s="328">
        <f t="shared" si="43"/>
        <v>2935.9332312048414</v>
      </c>
      <c r="C157" s="328">
        <f t="shared" si="44"/>
        <v>2910.3040462840549</v>
      </c>
      <c r="D157" s="328">
        <f t="shared" si="45"/>
        <v>8.5227670654113634</v>
      </c>
      <c r="E157" s="328">
        <f t="shared" si="40"/>
        <v>178.65844862826685</v>
      </c>
      <c r="F157" s="328">
        <f t="shared" si="46"/>
        <v>178.07797833275924</v>
      </c>
      <c r="G157" s="328">
        <f t="shared" si="47"/>
        <v>30907.518821112488</v>
      </c>
      <c r="H157" s="313">
        <f t="shared" si="36"/>
        <v>0.02</v>
      </c>
      <c r="I157" s="328">
        <f t="shared" si="48"/>
        <v>20.503347936629144</v>
      </c>
      <c r="J157" s="328">
        <f t="shared" si="37"/>
        <v>850</v>
      </c>
      <c r="K157" s="335">
        <f t="shared" si="49"/>
        <v>-1</v>
      </c>
      <c r="L157" s="323">
        <f t="shared" si="50"/>
        <v>8.5027670654113638</v>
      </c>
      <c r="M157" s="323">
        <f t="shared" si="51"/>
        <v>8.5127670654113636</v>
      </c>
      <c r="N157" s="328">
        <f t="shared" si="52"/>
        <v>-0.11585501865155834</v>
      </c>
      <c r="O157" s="328">
        <f t="shared" si="38"/>
        <v>11.664329810055008</v>
      </c>
      <c r="P157" s="332">
        <f t="shared" si="41"/>
        <v>162.33416844753174</v>
      </c>
      <c r="Q157" s="328">
        <f t="shared" si="53"/>
        <v>30262.605301494652</v>
      </c>
      <c r="R157" s="277">
        <f>IF(H157&gt;0, rate1(1,$L$52,$L$51,$L$54,L157,$L$53,$L$50,P157),"")</f>
        <v>2137.8418039163384</v>
      </c>
      <c r="S157" s="323">
        <f t="shared" si="54"/>
        <v>1.2135871173846744</v>
      </c>
      <c r="T157" s="323">
        <f t="shared" si="55"/>
        <v>0.54242512409070665</v>
      </c>
      <c r="U157" s="328">
        <f t="shared" si="39"/>
        <v>8.5227670654113634</v>
      </c>
      <c r="V157" s="336">
        <f t="shared" si="56"/>
        <v>8.5227670654113634</v>
      </c>
      <c r="W157" s="328">
        <f t="shared" si="57"/>
        <v>4.3704101510542159E-3</v>
      </c>
      <c r="X157" s="328">
        <f t="shared" si="58"/>
        <v>30270.935579901005</v>
      </c>
      <c r="Y157" s="328">
        <f t="shared" si="42"/>
        <v>162.71578235679087</v>
      </c>
      <c r="Z157" s="108">
        <f>IF(H157&gt;0, rate1(1,$L$52,$L$51,$L$54,U157,$L$53,$L$50,Y157),"")</f>
        <v>2138.5683714138686</v>
      </c>
      <c r="AA157" s="336">
        <f t="shared" si="59"/>
        <v>1.2135087537257454</v>
      </c>
      <c r="AB157" s="336">
        <f t="shared" si="60"/>
        <v>-2.0469465887417718E-2</v>
      </c>
      <c r="AC157" s="328">
        <f t="shared" si="61"/>
        <v>0.54242512409070665</v>
      </c>
      <c r="AD157" s="328">
        <f t="shared" si="62"/>
        <v>-3.6871448448349373E-2</v>
      </c>
      <c r="AE157" s="328">
        <f t="shared" si="63"/>
        <v>-7.0381942642865885E-3</v>
      </c>
      <c r="AF157" s="328">
        <f t="shared" si="64"/>
        <v>2935.2749510620993</v>
      </c>
      <c r="AG157" s="328">
        <f t="shared" si="65"/>
        <v>2909.7616211599643</v>
      </c>
      <c r="AH157" s="328">
        <f t="shared" si="66"/>
        <v>8.503481946812828</v>
      </c>
      <c r="AI157" s="328">
        <f t="shared" si="67"/>
        <v>253.72556711026581</v>
      </c>
      <c r="AJ157" s="328">
        <f t="shared" si="68"/>
        <v>5.8086618891070145</v>
      </c>
      <c r="AK157" s="337">
        <f t="shared" si="69"/>
        <v>312.66017793840291</v>
      </c>
      <c r="AL157" s="42">
        <f t="shared" si="70"/>
        <v>17.558838648623745</v>
      </c>
      <c r="BA157" s="8"/>
    </row>
    <row r="158" spans="1:53" ht="15" x14ac:dyDescent="0.15">
      <c r="A158" s="116"/>
      <c r="B158" s="328">
        <f t="shared" si="43"/>
        <v>2935.2749510620993</v>
      </c>
      <c r="C158" s="328">
        <f t="shared" si="44"/>
        <v>2909.7616211599643</v>
      </c>
      <c r="D158" s="328">
        <f t="shared" si="45"/>
        <v>8.503481946812828</v>
      </c>
      <c r="E158" s="328">
        <f t="shared" si="40"/>
        <v>179.64982219902413</v>
      </c>
      <c r="F158" s="328">
        <f t="shared" si="46"/>
        <v>179.15413541364549</v>
      </c>
      <c r="G158" s="328">
        <f t="shared" si="47"/>
        <v>30883.202601466855</v>
      </c>
      <c r="H158" s="313">
        <f t="shared" ref="H158:H189" si="71">dv(S157)</f>
        <v>0.02</v>
      </c>
      <c r="I158" s="328">
        <f t="shared" si="48"/>
        <v>20.410663921707965</v>
      </c>
      <c r="J158" s="328">
        <f t="shared" si="37"/>
        <v>850</v>
      </c>
      <c r="K158" s="335">
        <f t="shared" si="49"/>
        <v>-1</v>
      </c>
      <c r="L158" s="323">
        <f t="shared" si="50"/>
        <v>8.4834819468128284</v>
      </c>
      <c r="M158" s="323">
        <f t="shared" si="51"/>
        <v>8.4934819468128282</v>
      </c>
      <c r="N158" s="328">
        <f t="shared" si="52"/>
        <v>-0.11560257180994427</v>
      </c>
      <c r="O158" s="328">
        <f t="shared" si="38"/>
        <v>11.470274906254907</v>
      </c>
      <c r="P158" s="332">
        <f t="shared" si="41"/>
        <v>161.84347851638995</v>
      </c>
      <c r="Q158" s="328">
        <f t="shared" si="53"/>
        <v>30223.10602209768</v>
      </c>
      <c r="R158" s="277">
        <f>IF(H158&gt;0, rate1(1,$L$52,$L$51,$L$54,L158,$L$53,$L$50,P158),"")</f>
        <v>2136.9032588885871</v>
      </c>
      <c r="S158" s="323">
        <f t="shared" si="54"/>
        <v>1.2330492022872857</v>
      </c>
      <c r="T158" s="323">
        <f t="shared" si="55"/>
        <v>0.49604362802082475</v>
      </c>
      <c r="U158" s="328">
        <f t="shared" si="39"/>
        <v>8.503481946812828</v>
      </c>
      <c r="V158" s="336">
        <f t="shared" si="56"/>
        <v>8.503481946812828</v>
      </c>
      <c r="W158" s="328">
        <f t="shared" si="57"/>
        <v>4.3506540038649177E-3</v>
      </c>
      <c r="X158" s="328">
        <f t="shared" si="58"/>
        <v>30246.949660263093</v>
      </c>
      <c r="Y158" s="328">
        <f t="shared" si="42"/>
        <v>162.2248032890484</v>
      </c>
      <c r="Z158" s="108">
        <f>IF(H158&gt;0, rate1(1,$L$52,$L$51,$L$54,U158,$L$53,$L$50,Y158),"")</f>
        <v>2137.6330410776159</v>
      </c>
      <c r="AA158" s="336">
        <f t="shared" si="59"/>
        <v>1.2336006887030841</v>
      </c>
      <c r="AB158" s="336">
        <f t="shared" si="60"/>
        <v>-1.8624320108040323E-2</v>
      </c>
      <c r="AC158" s="328">
        <f t="shared" si="61"/>
        <v>0.49604362802082475</v>
      </c>
      <c r="AD158" s="328">
        <f t="shared" si="62"/>
        <v>-4.0319034194226895E-2</v>
      </c>
      <c r="AE158" s="328">
        <f t="shared" si="63"/>
        <v>-6.6397486469718103E-3</v>
      </c>
      <c r="AF158" s="328">
        <f t="shared" si="64"/>
        <v>2934.6633048622684</v>
      </c>
      <c r="AG158" s="328">
        <f t="shared" si="65"/>
        <v>2909.2655775319436</v>
      </c>
      <c r="AH158" s="328">
        <f t="shared" si="66"/>
        <v>8.4841951572584478</v>
      </c>
      <c r="AI158" s="328">
        <f t="shared" si="67"/>
        <v>232.13200034091355</v>
      </c>
      <c r="AJ158" s="328">
        <f t="shared" si="68"/>
        <v>5.8731430003128242</v>
      </c>
      <c r="AK158" s="337">
        <f t="shared" si="69"/>
        <v>320.5022056792609</v>
      </c>
      <c r="AL158" s="42">
        <f t="shared" si="70"/>
        <v>17.77450538066747</v>
      </c>
      <c r="BA158" s="8"/>
    </row>
    <row r="159" spans="1:53" ht="15" x14ac:dyDescent="0.15">
      <c r="A159" s="116"/>
      <c r="B159" s="328">
        <f t="shared" si="43"/>
        <v>2934.6633048622684</v>
      </c>
      <c r="C159" s="328">
        <f t="shared" si="44"/>
        <v>2909.2655775319436</v>
      </c>
      <c r="D159" s="328">
        <f t="shared" si="45"/>
        <v>8.4841951572584478</v>
      </c>
      <c r="E159" s="328">
        <f t="shared" si="40"/>
        <v>180.52357611428221</v>
      </c>
      <c r="F159" s="328">
        <f t="shared" si="46"/>
        <v>180.08669915665317</v>
      </c>
      <c r="G159" s="328">
        <f t="shared" si="47"/>
        <v>30832.710707700688</v>
      </c>
      <c r="H159" s="313">
        <f t="shared" si="71"/>
        <v>0.02</v>
      </c>
      <c r="I159" s="328">
        <f t="shared" si="48"/>
        <v>20.318181864259898</v>
      </c>
      <c r="J159" s="328">
        <f t="shared" si="37"/>
        <v>850</v>
      </c>
      <c r="K159" s="335">
        <f t="shared" si="49"/>
        <v>-1</v>
      </c>
      <c r="L159" s="323">
        <f t="shared" si="50"/>
        <v>8.4641951572584482</v>
      </c>
      <c r="M159" s="323">
        <f t="shared" si="51"/>
        <v>8.474195157258448</v>
      </c>
      <c r="N159" s="328">
        <f t="shared" si="52"/>
        <v>-0.11535005833492562</v>
      </c>
      <c r="O159" s="328">
        <f t="shared" si="38"/>
        <v>11.294206910742815</v>
      </c>
      <c r="P159" s="332">
        <f t="shared" si="41"/>
        <v>161.35311832268093</v>
      </c>
      <c r="Q159" s="328">
        <f t="shared" si="53"/>
        <v>30162.00772542509</v>
      </c>
      <c r="R159" s="277">
        <f>IF(H159&gt;0, rate1(1,$L$52,$L$51,$L$54,L159,$L$53,$L$50,P159),"")</f>
        <v>2135.9604722939689</v>
      </c>
      <c r="S159" s="323">
        <f t="shared" si="54"/>
        <v>1.2502915487615591</v>
      </c>
      <c r="T159" s="323">
        <f t="shared" si="55"/>
        <v>0.46086277745164356</v>
      </c>
      <c r="U159" s="328">
        <f t="shared" si="39"/>
        <v>8.4841951572584478</v>
      </c>
      <c r="V159" s="336">
        <f t="shared" si="56"/>
        <v>8.4841951572584478</v>
      </c>
      <c r="W159" s="328">
        <f t="shared" si="57"/>
        <v>4.3309409051275338E-3</v>
      </c>
      <c r="X159" s="328">
        <f t="shared" si="58"/>
        <v>30196.608010753363</v>
      </c>
      <c r="Y159" s="328">
        <f t="shared" si="42"/>
        <v>161.73415349581026</v>
      </c>
      <c r="Z159" s="108">
        <f>IF(H159&gt;0, rate1(1,$L$52,$L$51,$L$54,U159,$L$53,$L$50,Y159),"")</f>
        <v>2136.6934893625203</v>
      </c>
      <c r="AA159" s="336">
        <f t="shared" si="59"/>
        <v>1.2512963993318491</v>
      </c>
      <c r="AB159" s="336">
        <f t="shared" si="60"/>
        <v>-1.7234392998239166E-2</v>
      </c>
      <c r="AC159" s="328">
        <f t="shared" si="61"/>
        <v>0.46086277745164356</v>
      </c>
      <c r="AD159" s="328">
        <f t="shared" si="62"/>
        <v>-4.3396865571549696E-2</v>
      </c>
      <c r="AE159" s="328">
        <f t="shared" si="63"/>
        <v>-6.4328786174299574E-3</v>
      </c>
      <c r="AF159" s="328">
        <f t="shared" si="64"/>
        <v>2934.087092026482</v>
      </c>
      <c r="AG159" s="328">
        <f t="shared" si="65"/>
        <v>2908.8047147544921</v>
      </c>
      <c r="AH159" s="328">
        <f t="shared" si="66"/>
        <v>8.4649066964816644</v>
      </c>
      <c r="AI159" s="328">
        <f t="shared" si="67"/>
        <v>215.7637200826513</v>
      </c>
      <c r="AJ159" s="328">
        <f t="shared" si="68"/>
        <v>5.9330773670024497</v>
      </c>
      <c r="AK159" s="337">
        <f t="shared" si="69"/>
        <v>327.67118527607312</v>
      </c>
      <c r="AL159" s="42">
        <f t="shared" si="70"/>
        <v>17.971817580957246</v>
      </c>
      <c r="BA159" s="8"/>
    </row>
    <row r="160" spans="1:53" ht="15" x14ac:dyDescent="0.15">
      <c r="A160" s="116"/>
      <c r="B160" s="328">
        <f t="shared" si="43"/>
        <v>2934.087092026482</v>
      </c>
      <c r="C160" s="328">
        <f t="shared" si="44"/>
        <v>2908.8047147544921</v>
      </c>
      <c r="D160" s="328">
        <f t="shared" si="45"/>
        <v>8.4649066964816644</v>
      </c>
      <c r="E160" s="328">
        <f t="shared" si="40"/>
        <v>181.30803133398996</v>
      </c>
      <c r="F160" s="328">
        <f t="shared" si="46"/>
        <v>180.91580372413608</v>
      </c>
      <c r="G160" s="328">
        <f t="shared" si="47"/>
        <v>30763.385700891511</v>
      </c>
      <c r="H160" s="313">
        <f t="shared" si="71"/>
        <v>0.02</v>
      </c>
      <c r="I160" s="328">
        <f t="shared" si="48"/>
        <v>20.225901817591875</v>
      </c>
      <c r="J160" s="328">
        <f t="shared" si="37"/>
        <v>850</v>
      </c>
      <c r="K160" s="335">
        <f t="shared" si="49"/>
        <v>-1</v>
      </c>
      <c r="L160" s="323">
        <f t="shared" si="50"/>
        <v>8.4449066964816648</v>
      </c>
      <c r="M160" s="323">
        <f t="shared" si="51"/>
        <v>8.4549066964816646</v>
      </c>
      <c r="N160" s="328">
        <f t="shared" si="52"/>
        <v>-0.11509747821133942</v>
      </c>
      <c r="O160" s="328">
        <f t="shared" si="38"/>
        <v>11.130611940494729</v>
      </c>
      <c r="P160" s="332">
        <f t="shared" si="41"/>
        <v>160.86308852086572</v>
      </c>
      <c r="Q160" s="328">
        <f t="shared" si="53"/>
        <v>30084.569133536734</v>
      </c>
      <c r="R160" s="277">
        <f>IF(H160&gt;0, rate1(1,$L$52,$L$51,$L$54,L160,$L$53,$L$50,P160),"")</f>
        <v>2135.0134172259322</v>
      </c>
      <c r="S160" s="323">
        <f t="shared" si="54"/>
        <v>1.2659721320790611</v>
      </c>
      <c r="T160" s="323">
        <f t="shared" si="55"/>
        <v>0.4327426234908186</v>
      </c>
      <c r="U160" s="328">
        <f t="shared" si="39"/>
        <v>8.4649066964816644</v>
      </c>
      <c r="V160" s="336">
        <f t="shared" si="56"/>
        <v>8.4649066964816644</v>
      </c>
      <c r="W160" s="328">
        <f t="shared" si="57"/>
        <v>4.3112708661681154E-3</v>
      </c>
      <c r="X160" s="328">
        <f t="shared" si="58"/>
        <v>30127.302982035722</v>
      </c>
      <c r="Y160" s="328">
        <f t="shared" si="42"/>
        <v>161.24383362975684</v>
      </c>
      <c r="Z160" s="108">
        <f>IF(H160&gt;0, rate1(1,$L$52,$L$51,$L$54,U160,$L$53,$L$50,Y160),"")</f>
        <v>2135.7496895243676</v>
      </c>
      <c r="AA160" s="336">
        <f t="shared" si="59"/>
        <v>1.2673333439736205</v>
      </c>
      <c r="AB160" s="336">
        <f t="shared" si="60"/>
        <v>-1.6126947735309576E-2</v>
      </c>
      <c r="AC160" s="328">
        <f t="shared" si="61"/>
        <v>0.4327426234908186</v>
      </c>
      <c r="AD160" s="328">
        <f t="shared" si="62"/>
        <v>-4.621684787753369E-2</v>
      </c>
      <c r="AE160" s="328">
        <f t="shared" si="63"/>
        <v>-6.3114710430573328E-3</v>
      </c>
      <c r="AF160" s="328">
        <f t="shared" si="64"/>
        <v>2933.5392519247798</v>
      </c>
      <c r="AG160" s="328">
        <f t="shared" si="65"/>
        <v>2908.3719721310013</v>
      </c>
      <c r="AH160" s="328">
        <f t="shared" si="66"/>
        <v>8.445616564215003</v>
      </c>
      <c r="AI160" s="328">
        <f t="shared" si="67"/>
        <v>202.68847961297132</v>
      </c>
      <c r="AJ160" s="328">
        <f t="shared" si="68"/>
        <v>5.9893797224504972</v>
      </c>
      <c r="AK160" s="337">
        <f t="shared" si="69"/>
        <v>334.32376563859884</v>
      </c>
      <c r="AL160" s="42">
        <f t="shared" si="70"/>
        <v>18.155216743027498</v>
      </c>
      <c r="BA160" s="8"/>
    </row>
    <row r="161" spans="1:53" ht="15" x14ac:dyDescent="0.15">
      <c r="A161" s="116"/>
      <c r="B161" s="328">
        <f t="shared" si="43"/>
        <v>2933.5392519247798</v>
      </c>
      <c r="C161" s="328">
        <f t="shared" si="44"/>
        <v>2908.3719721310013</v>
      </c>
      <c r="D161" s="328">
        <f t="shared" si="45"/>
        <v>8.445616564215003</v>
      </c>
      <c r="E161" s="328">
        <f t="shared" si="40"/>
        <v>182.02108880081605</v>
      </c>
      <c r="F161" s="328">
        <f t="shared" si="46"/>
        <v>181.66456006740299</v>
      </c>
      <c r="G161" s="328">
        <f t="shared" si="47"/>
        <v>30679.504077423207</v>
      </c>
      <c r="H161" s="313">
        <f t="shared" si="71"/>
        <v>0.02</v>
      </c>
      <c r="I161" s="328">
        <f t="shared" si="48"/>
        <v>20.133823835022852</v>
      </c>
      <c r="J161" s="328">
        <f t="shared" si="37"/>
        <v>850</v>
      </c>
      <c r="K161" s="335">
        <f t="shared" si="49"/>
        <v>-1</v>
      </c>
      <c r="L161" s="323">
        <f t="shared" si="50"/>
        <v>8.4256165642150034</v>
      </c>
      <c r="M161" s="323">
        <f t="shared" si="51"/>
        <v>8.4356165642150032</v>
      </c>
      <c r="N161" s="328">
        <f t="shared" si="52"/>
        <v>-0.11484483142412927</v>
      </c>
      <c r="O161" s="328">
        <f t="shared" si="38"/>
        <v>10.976494214016377</v>
      </c>
      <c r="P161" s="332">
        <f t="shared" si="41"/>
        <v>160.37338976785054</v>
      </c>
      <c r="Q161" s="328">
        <f t="shared" si="53"/>
        <v>29994.147532092084</v>
      </c>
      <c r="R161" s="277">
        <f>IF(H161&gt;0, rate1(1,$L$52,$L$51,$L$54,L161,$L$53,$L$50,P161),"")</f>
        <v>2134.0620665600791</v>
      </c>
      <c r="S161" s="323">
        <f t="shared" si="54"/>
        <v>1.2804594342557274</v>
      </c>
      <c r="T161" s="323">
        <f t="shared" si="55"/>
        <v>0.40948820897717392</v>
      </c>
      <c r="U161" s="328">
        <f t="shared" si="39"/>
        <v>8.445616564215003</v>
      </c>
      <c r="V161" s="336">
        <f t="shared" si="56"/>
        <v>8.445616564215003</v>
      </c>
      <c r="W161" s="328">
        <f t="shared" si="57"/>
        <v>4.2916438983766625E-3</v>
      </c>
      <c r="X161" s="328">
        <f t="shared" si="58"/>
        <v>30043.339958233904</v>
      </c>
      <c r="Y161" s="328">
        <f t="shared" si="42"/>
        <v>160.75384434600261</v>
      </c>
      <c r="Z161" s="108">
        <f>IF(H161&gt;0, rate1(1,$L$52,$L$51,$L$54,U161,$L$53,$L$50,Y161),"")</f>
        <v>2134.8016146026721</v>
      </c>
      <c r="AA161" s="336">
        <f t="shared" si="59"/>
        <v>1.2821151638398645</v>
      </c>
      <c r="AB161" s="336">
        <f t="shared" si="60"/>
        <v>-1.521238291470467E-2</v>
      </c>
      <c r="AC161" s="328">
        <f t="shared" si="61"/>
        <v>0.40948820897717392</v>
      </c>
      <c r="AD161" s="328">
        <f t="shared" si="62"/>
        <v>-4.8841455166575648E-2</v>
      </c>
      <c r="AE161" s="328">
        <f t="shared" si="63"/>
        <v>-6.232512959306085E-3</v>
      </c>
      <c r="AF161" s="328">
        <f t="shared" si="64"/>
        <v>2933.0149188843784</v>
      </c>
      <c r="AG161" s="328">
        <f t="shared" si="65"/>
        <v>2907.9624839220241</v>
      </c>
      <c r="AH161" s="328">
        <f t="shared" si="66"/>
        <v>8.4263247601899991</v>
      </c>
      <c r="AI161" s="328">
        <f t="shared" si="67"/>
        <v>191.88205225784881</v>
      </c>
      <c r="AJ161" s="328">
        <f t="shared" si="68"/>
        <v>6.0426802925221219</v>
      </c>
      <c r="AK161" s="337">
        <f t="shared" si="69"/>
        <v>340.55914951405998</v>
      </c>
      <c r="AL161" s="42">
        <f t="shared" si="70"/>
        <v>18.327501950698522</v>
      </c>
      <c r="BA161" s="8"/>
    </row>
    <row r="162" spans="1:53" ht="15" x14ac:dyDescent="0.15">
      <c r="A162" s="116"/>
      <c r="B162" s="328">
        <f t="shared" si="43"/>
        <v>2933.0149188843784</v>
      </c>
      <c r="C162" s="328">
        <f t="shared" si="44"/>
        <v>2907.9624839220241</v>
      </c>
      <c r="D162" s="328">
        <f t="shared" si="45"/>
        <v>8.4263247601899991</v>
      </c>
      <c r="E162" s="328">
        <f t="shared" si="40"/>
        <v>182.67511051792349</v>
      </c>
      <c r="F162" s="328">
        <f t="shared" si="46"/>
        <v>182.34809965936978</v>
      </c>
      <c r="G162" s="328">
        <f t="shared" si="47"/>
        <v>30583.893725926773</v>
      </c>
      <c r="H162" s="313">
        <f t="shared" si="71"/>
        <v>0.02</v>
      </c>
      <c r="I162" s="328">
        <f t="shared" si="48"/>
        <v>20.041947969883406</v>
      </c>
      <c r="J162" s="328">
        <f t="shared" si="37"/>
        <v>850</v>
      </c>
      <c r="K162" s="335">
        <f t="shared" si="49"/>
        <v>-1</v>
      </c>
      <c r="L162" s="323">
        <f t="shared" si="50"/>
        <v>8.4063247601899995</v>
      </c>
      <c r="M162" s="323">
        <f t="shared" si="51"/>
        <v>8.4163247601899993</v>
      </c>
      <c r="N162" s="328">
        <f t="shared" si="52"/>
        <v>-0.1145921179580327</v>
      </c>
      <c r="O162" s="328">
        <f t="shared" si="38"/>
        <v>10.829965248147774</v>
      </c>
      <c r="P162" s="332">
        <f t="shared" si="41"/>
        <v>159.88402272300087</v>
      </c>
      <c r="Q162" s="328">
        <f t="shared" si="53"/>
        <v>29893.08214816096</v>
      </c>
      <c r="R162" s="277">
        <f>IF(H162&gt;0, rate1(1,$L$52,$L$51,$L$54,L162,$L$53,$L$50,P162),"")</f>
        <v>2133.1063929520328</v>
      </c>
      <c r="S162" s="323">
        <f t="shared" si="54"/>
        <v>1.2939905814922896</v>
      </c>
      <c r="T162" s="323">
        <f t="shared" si="55"/>
        <v>0.38978159564284565</v>
      </c>
      <c r="U162" s="328">
        <f t="shared" si="39"/>
        <v>8.4263247601899991</v>
      </c>
      <c r="V162" s="336">
        <f t="shared" si="56"/>
        <v>8.4263247601899991</v>
      </c>
      <c r="W162" s="328">
        <f t="shared" si="57"/>
        <v>4.272060013107648E-3</v>
      </c>
      <c r="X162" s="328">
        <f t="shared" si="58"/>
        <v>29947.565867648238</v>
      </c>
      <c r="Y162" s="328">
        <f t="shared" si="42"/>
        <v>160.26418630211035</v>
      </c>
      <c r="Z162" s="108">
        <f>IF(H162&gt;0, rate1(1,$L$52,$L$51,$L$54,U162,$L$53,$L$50,Y162),"")</f>
        <v>2133.8492374185666</v>
      </c>
      <c r="AA162" s="336">
        <f t="shared" si="59"/>
        <v>1.2958977437630355</v>
      </c>
      <c r="AB162" s="336">
        <f t="shared" si="60"/>
        <v>-1.4437622804345723E-2</v>
      </c>
      <c r="AC162" s="328">
        <f t="shared" si="61"/>
        <v>0.38978159564284565</v>
      </c>
      <c r="AD162" s="328">
        <f t="shared" si="62"/>
        <v>-5.1310785895406594E-2</v>
      </c>
      <c r="AE162" s="328">
        <f t="shared" si="63"/>
        <v>-6.1789666381926915E-3</v>
      </c>
      <c r="AF162" s="328">
        <f t="shared" si="64"/>
        <v>2932.5105451707777</v>
      </c>
      <c r="AG162" s="328">
        <f t="shared" si="65"/>
        <v>2907.5727023263812</v>
      </c>
      <c r="AH162" s="328">
        <f t="shared" si="66"/>
        <v>8.4070312841374797</v>
      </c>
      <c r="AI162" s="328">
        <f t="shared" si="67"/>
        <v>182.72956141836977</v>
      </c>
      <c r="AJ162" s="328">
        <f t="shared" si="68"/>
        <v>6.0934385040272243</v>
      </c>
      <c r="AK162" s="337">
        <f t="shared" si="69"/>
        <v>346.44599571868901</v>
      </c>
      <c r="AL162" s="42">
        <f t="shared" si="70"/>
        <v>18.490601695117693</v>
      </c>
      <c r="BA162" s="8"/>
    </row>
    <row r="163" spans="1:53" ht="15" x14ac:dyDescent="0.15">
      <c r="A163" s="116"/>
      <c r="B163" s="328">
        <f t="shared" si="43"/>
        <v>2932.5105451707777</v>
      </c>
      <c r="C163" s="328">
        <f t="shared" si="44"/>
        <v>2907.5727023263812</v>
      </c>
      <c r="D163" s="328">
        <f t="shared" si="45"/>
        <v>8.4070312841374797</v>
      </c>
      <c r="E163" s="328">
        <f t="shared" si="40"/>
        <v>183.27912639946516</v>
      </c>
      <c r="F163" s="328">
        <f t="shared" si="46"/>
        <v>182.97711845869432</v>
      </c>
      <c r="G163" s="328">
        <f t="shared" si="47"/>
        <v>30478.571428865351</v>
      </c>
      <c r="H163" s="313">
        <f t="shared" si="71"/>
        <v>0.02</v>
      </c>
      <c r="I163" s="328">
        <f t="shared" si="48"/>
        <v>19.950274275517224</v>
      </c>
      <c r="J163" s="328">
        <f t="shared" si="37"/>
        <v>850</v>
      </c>
      <c r="K163" s="335">
        <f t="shared" si="49"/>
        <v>-1</v>
      </c>
      <c r="L163" s="323">
        <f t="shared" si="50"/>
        <v>8.3870312841374801</v>
      </c>
      <c r="M163" s="323">
        <f t="shared" si="51"/>
        <v>8.3970312841374799</v>
      </c>
      <c r="N163" s="328">
        <f t="shared" si="52"/>
        <v>-0.1143393377979649</v>
      </c>
      <c r="O163" s="328">
        <f t="shared" si="38"/>
        <v>10.689723637608409</v>
      </c>
      <c r="P163" s="332">
        <f t="shared" si="41"/>
        <v>159.3949880481631</v>
      </c>
      <c r="Q163" s="328">
        <f t="shared" si="53"/>
        <v>29783.095922508921</v>
      </c>
      <c r="R163" s="277">
        <f>IF(H163&gt;0, rate1(1,$L$52,$L$51,$L$54,L163,$L$53,$L$50,P163),"")</f>
        <v>2132.1463688352997</v>
      </c>
      <c r="S163" s="323">
        <f t="shared" si="54"/>
        <v>1.3067314619260304</v>
      </c>
      <c r="T163" s="323">
        <f t="shared" si="55"/>
        <v>0.37276690522714728</v>
      </c>
      <c r="U163" s="328">
        <f t="shared" si="39"/>
        <v>8.4070312841374797</v>
      </c>
      <c r="V163" s="336">
        <f t="shared" si="56"/>
        <v>8.4070312841374797</v>
      </c>
      <c r="W163" s="328">
        <f t="shared" si="57"/>
        <v>4.2525192217439667E-3</v>
      </c>
      <c r="X163" s="328">
        <f t="shared" si="58"/>
        <v>29842.011032326689</v>
      </c>
      <c r="Y163" s="328">
        <f t="shared" si="42"/>
        <v>159.77486015811226</v>
      </c>
      <c r="Z163" s="108">
        <f>IF(H163&gt;0, rate1(1,$L$52,$L$51,$L$54,U163,$L$53,$L$50,Y163),"")</f>
        <v>2132.8925305726789</v>
      </c>
      <c r="AA163" s="336">
        <f t="shared" si="59"/>
        <v>1.3088583131934137</v>
      </c>
      <c r="AB163" s="336">
        <f t="shared" si="60"/>
        <v>-1.3768511450365098E-2</v>
      </c>
      <c r="AC163" s="328">
        <f t="shared" si="61"/>
        <v>0.37276690522714728</v>
      </c>
      <c r="AD163" s="328">
        <f t="shared" si="62"/>
        <v>-5.3652831620910404E-2</v>
      </c>
      <c r="AE163" s="328">
        <f t="shared" si="63"/>
        <v>-6.1426800336811796E-3</v>
      </c>
      <c r="AF163" s="328">
        <f t="shared" si="64"/>
        <v>2932.0234389277525</v>
      </c>
      <c r="AG163" s="328">
        <f t="shared" si="65"/>
        <v>2907.1999354211539</v>
      </c>
      <c r="AH163" s="328">
        <f t="shared" si="66"/>
        <v>8.3877361357871063</v>
      </c>
      <c r="AI163" s="328">
        <f t="shared" si="67"/>
        <v>174.83176140049611</v>
      </c>
      <c r="AJ163" s="328">
        <f t="shared" si="68"/>
        <v>6.1420028821940287</v>
      </c>
      <c r="AK163" s="337">
        <f t="shared" si="69"/>
        <v>352.03457720569361</v>
      </c>
      <c r="AL163" s="42">
        <f t="shared" si="70"/>
        <v>18.645921822323306</v>
      </c>
      <c r="BA163" s="8"/>
    </row>
    <row r="164" spans="1:53" ht="15" x14ac:dyDescent="0.15">
      <c r="A164" s="116"/>
      <c r="B164" s="328">
        <f t="shared" si="43"/>
        <v>2932.0234389277525</v>
      </c>
      <c r="C164" s="328">
        <f t="shared" si="44"/>
        <v>2907.1999354211539</v>
      </c>
      <c r="D164" s="328">
        <f t="shared" si="45"/>
        <v>8.3877361357871063</v>
      </c>
      <c r="E164" s="328">
        <f t="shared" si="40"/>
        <v>183.83999925452187</v>
      </c>
      <c r="F164" s="328">
        <f t="shared" si="46"/>
        <v>183.5595628269935</v>
      </c>
      <c r="G164" s="328">
        <f t="shared" si="47"/>
        <v>30365.047984123783</v>
      </c>
      <c r="H164" s="313">
        <f t="shared" si="71"/>
        <v>0.02</v>
      </c>
      <c r="I164" s="328">
        <f t="shared" si="48"/>
        <v>19.858802805278902</v>
      </c>
      <c r="J164" s="328">
        <f t="shared" si="37"/>
        <v>850</v>
      </c>
      <c r="K164" s="335">
        <f t="shared" si="49"/>
        <v>-1</v>
      </c>
      <c r="L164" s="323">
        <f t="shared" si="50"/>
        <v>8.3677361357871067</v>
      </c>
      <c r="M164" s="323">
        <f t="shared" si="51"/>
        <v>8.3777361357871065</v>
      </c>
      <c r="N164" s="328">
        <f t="shared" si="52"/>
        <v>-0.11408649092868473</v>
      </c>
      <c r="O164" s="328">
        <f t="shared" si="38"/>
        <v>10.55482048167735</v>
      </c>
      <c r="P164" s="332">
        <f t="shared" si="41"/>
        <v>158.90628640766914</v>
      </c>
      <c r="Q164" s="328">
        <f t="shared" si="53"/>
        <v>29665.508686362889</v>
      </c>
      <c r="R164" s="277">
        <f>IF(H164&gt;0, rate1(1,$L$52,$L$51,$L$54,L164,$L$53,$L$50,P164),"")</f>
        <v>2131.1819664190707</v>
      </c>
      <c r="S164" s="323">
        <f t="shared" si="54"/>
        <v>1.3188044867709092</v>
      </c>
      <c r="T164" s="323">
        <f t="shared" si="55"/>
        <v>0.35785723119595403</v>
      </c>
      <c r="U164" s="328">
        <f t="shared" si="39"/>
        <v>8.3877361357871063</v>
      </c>
      <c r="V164" s="336">
        <f t="shared" si="56"/>
        <v>8.3877361357871063</v>
      </c>
      <c r="W164" s="328">
        <f t="shared" si="57"/>
        <v>4.2330215356471967E-3</v>
      </c>
      <c r="X164" s="328">
        <f t="shared" si="58"/>
        <v>29728.196366301057</v>
      </c>
      <c r="Y164" s="328">
        <f t="shared" si="42"/>
        <v>159.28586657651496</v>
      </c>
      <c r="Z164" s="108">
        <f>IF(H164&gt;0, rate1(1,$L$52,$L$51,$L$54,U164,$L$53,$L$50,Y164),"")</f>
        <v>2131.9314664429535</v>
      </c>
      <c r="AA164" s="336">
        <f t="shared" si="59"/>
        <v>1.3211267014014068</v>
      </c>
      <c r="AB164" s="336">
        <f t="shared" si="60"/>
        <v>-1.3181780017588575E-2</v>
      </c>
      <c r="AC164" s="328">
        <f t="shared" si="61"/>
        <v>0.35785723119595403</v>
      </c>
      <c r="AD164" s="328">
        <f t="shared" si="62"/>
        <v>-5.588820975661235E-2</v>
      </c>
      <c r="AE164" s="328">
        <f t="shared" si="63"/>
        <v>-6.1190919496463174E-3</v>
      </c>
      <c r="AF164" s="328">
        <f t="shared" si="64"/>
        <v>2931.5514952056278</v>
      </c>
      <c r="AG164" s="328">
        <f t="shared" si="65"/>
        <v>2906.8420781899581</v>
      </c>
      <c r="AH164" s="328">
        <f t="shared" si="66"/>
        <v>8.3684393148677358</v>
      </c>
      <c r="AI164" s="328">
        <f t="shared" si="67"/>
        <v>167.91491145978748</v>
      </c>
      <c r="AJ164" s="328">
        <f t="shared" si="68"/>
        <v>6.1886459131550806</v>
      </c>
      <c r="AK164" s="337">
        <f t="shared" si="69"/>
        <v>357.36319953357298</v>
      </c>
      <c r="AL164" s="42">
        <f t="shared" si="70"/>
        <v>18.794528819513726</v>
      </c>
      <c r="BA164" s="8"/>
    </row>
    <row r="165" spans="1:53" ht="15" x14ac:dyDescent="0.15">
      <c r="A165" s="116"/>
      <c r="B165" s="328">
        <f t="shared" si="43"/>
        <v>2931.5514952056278</v>
      </c>
      <c r="C165" s="328">
        <f t="shared" si="44"/>
        <v>2906.8420781899581</v>
      </c>
      <c r="D165" s="328">
        <f t="shared" si="45"/>
        <v>8.3684393148677358</v>
      </c>
      <c r="E165" s="328">
        <f t="shared" si="40"/>
        <v>184.36310394129475</v>
      </c>
      <c r="F165" s="328">
        <f t="shared" si="46"/>
        <v>184.10155159790833</v>
      </c>
      <c r="G165" s="328">
        <f t="shared" si="47"/>
        <v>30244.49594257231</v>
      </c>
      <c r="H165" s="313">
        <f t="shared" si="71"/>
        <v>0.02</v>
      </c>
      <c r="I165" s="328">
        <f t="shared" si="48"/>
        <v>19.767533612535772</v>
      </c>
      <c r="J165" s="328">
        <f t="shared" si="37"/>
        <v>850</v>
      </c>
      <c r="K165" s="335">
        <f t="shared" si="49"/>
        <v>-1</v>
      </c>
      <c r="L165" s="323">
        <f t="shared" si="50"/>
        <v>8.3484393148677363</v>
      </c>
      <c r="M165" s="323">
        <f t="shared" si="51"/>
        <v>8.3584393148677361</v>
      </c>
      <c r="N165" s="328">
        <f t="shared" si="52"/>
        <v>-0.1138335773350434</v>
      </c>
      <c r="O165" s="328">
        <f t="shared" si="38"/>
        <v>10.424535798542873</v>
      </c>
      <c r="P165" s="332">
        <f t="shared" si="41"/>
        <v>158.4179184683606</v>
      </c>
      <c r="Q165" s="328">
        <f t="shared" si="53"/>
        <v>29541.361990823465</v>
      </c>
      <c r="R165" s="277">
        <f>IF(H165&gt;0, rate1(1,$L$52,$L$51,$L$54,L165,$L$53,$L$50,P165),"")</f>
        <v>2130.2131576860361</v>
      </c>
      <c r="S165" s="323">
        <f t="shared" si="54"/>
        <v>1.3303034777739757</v>
      </c>
      <c r="T165" s="323">
        <f t="shared" si="55"/>
        <v>0.34463329935913933</v>
      </c>
      <c r="U165" s="328">
        <f t="shared" si="39"/>
        <v>8.3684393148677358</v>
      </c>
      <c r="V165" s="336">
        <f t="shared" si="56"/>
        <v>8.3684393148677358</v>
      </c>
      <c r="W165" s="328">
        <f t="shared" si="57"/>
        <v>4.2135669661576003E-3</v>
      </c>
      <c r="X165" s="328">
        <f t="shared" si="58"/>
        <v>29607.302252730362</v>
      </c>
      <c r="Y165" s="328">
        <f t="shared" si="42"/>
        <v>158.7972062223233</v>
      </c>
      <c r="Z165" s="108">
        <f>IF(H165&gt;0, rate1(1,$L$52,$L$51,$L$54,U165,$L$53,$L$50,Y165),"")</f>
        <v>2130.9660171824844</v>
      </c>
      <c r="AA165" s="336">
        <f t="shared" si="59"/>
        <v>1.3328018540921496</v>
      </c>
      <c r="AB165" s="336">
        <f t="shared" si="60"/>
        <v>-1.2660887895747434E-2</v>
      </c>
      <c r="AC165" s="328">
        <f t="shared" si="61"/>
        <v>0.34463329935913933</v>
      </c>
      <c r="AD165" s="328">
        <f t="shared" si="62"/>
        <v>-5.8032697470589388E-2</v>
      </c>
      <c r="AE165" s="328">
        <f t="shared" si="63"/>
        <v>-6.1053853986686715E-3</v>
      </c>
      <c r="AF165" s="328">
        <f t="shared" si="64"/>
        <v>2931.0930283289335</v>
      </c>
      <c r="AG165" s="328">
        <f t="shared" si="65"/>
        <v>2906.4974448905991</v>
      </c>
      <c r="AH165" s="328">
        <f t="shared" si="66"/>
        <v>8.3491408211073423</v>
      </c>
      <c r="AI165" s="328">
        <f t="shared" si="67"/>
        <v>161.78348073556191</v>
      </c>
      <c r="AJ165" s="328">
        <f t="shared" si="68"/>
        <v>6.233585768914959</v>
      </c>
      <c r="AK165" s="337">
        <f t="shared" si="69"/>
        <v>362.46194387729935</v>
      </c>
      <c r="AL165" s="42">
        <f t="shared" si="70"/>
        <v>18.937256494254544</v>
      </c>
      <c r="BA165" s="8"/>
    </row>
    <row r="166" spans="1:53" ht="15" x14ac:dyDescent="0.15">
      <c r="A166" s="116"/>
      <c r="B166" s="328">
        <f t="shared" si="43"/>
        <v>2931.0930283289335</v>
      </c>
      <c r="C166" s="328">
        <f t="shared" si="44"/>
        <v>2906.4974448905991</v>
      </c>
      <c r="D166" s="328">
        <f t="shared" si="45"/>
        <v>8.3491408211073423</v>
      </c>
      <c r="E166" s="328">
        <f t="shared" si="40"/>
        <v>184.85275114898371</v>
      </c>
      <c r="F166" s="328">
        <f t="shared" si="46"/>
        <v>184.60792754513923</v>
      </c>
      <c r="G166" s="328">
        <f t="shared" si="47"/>
        <v>30117.85038009084</v>
      </c>
      <c r="H166" s="313">
        <f t="shared" si="71"/>
        <v>0.02</v>
      </c>
      <c r="I166" s="328">
        <f t="shared" si="48"/>
        <v>19.676466750667533</v>
      </c>
      <c r="J166" s="328">
        <f t="shared" si="37"/>
        <v>850</v>
      </c>
      <c r="K166" s="335">
        <f t="shared" si="49"/>
        <v>-1</v>
      </c>
      <c r="L166" s="323">
        <f t="shared" si="50"/>
        <v>8.3291408211073428</v>
      </c>
      <c r="M166" s="323">
        <f t="shared" si="51"/>
        <v>8.3391408211073426</v>
      </c>
      <c r="N166" s="328">
        <f t="shared" si="52"/>
        <v>-0.11358059700171452</v>
      </c>
      <c r="O166" s="328">
        <f t="shared" si="38"/>
        <v>10.298306584331918</v>
      </c>
      <c r="P166" s="332">
        <f t="shared" si="41"/>
        <v>157.92988489960291</v>
      </c>
      <c r="Q166" s="328">
        <f t="shared" si="53"/>
        <v>29411.497318118207</v>
      </c>
      <c r="R166" s="277">
        <f>IF(H166&gt;0, rate1(1,$L$52,$L$51,$L$54,L166,$L$53,$L$50,P166),"")</f>
        <v>2129.2399143901575</v>
      </c>
      <c r="S166" s="323">
        <f t="shared" si="54"/>
        <v>1.3413024538463927</v>
      </c>
      <c r="T166" s="323">
        <f t="shared" si="55"/>
        <v>0.33278576149010886</v>
      </c>
      <c r="U166" s="328">
        <f t="shared" si="39"/>
        <v>8.3491408211073423</v>
      </c>
      <c r="V166" s="336">
        <f t="shared" si="56"/>
        <v>8.3491408211073423</v>
      </c>
      <c r="W166" s="328">
        <f t="shared" si="57"/>
        <v>4.1941555247646534E-3</v>
      </c>
      <c r="X166" s="328">
        <f t="shared" si="58"/>
        <v>29480.26999947727</v>
      </c>
      <c r="Y166" s="328">
        <f t="shared" si="42"/>
        <v>158.30887976305428</v>
      </c>
      <c r="Z166" s="108">
        <f>IF(H166&gt;0, rate1(1,$L$52,$L$51,$L$54,U166,$L$53,$L$50,Y166),"")</f>
        <v>2129.9961547173052</v>
      </c>
      <c r="AA166" s="336">
        <f t="shared" si="59"/>
        <v>1.3439614775591116</v>
      </c>
      <c r="AB166" s="336">
        <f t="shared" si="60"/>
        <v>-1.2193678066881389E-2</v>
      </c>
      <c r="AC166" s="328">
        <f t="shared" si="61"/>
        <v>0.33278576149010886</v>
      </c>
      <c r="AD166" s="328">
        <f t="shared" si="62"/>
        <v>-6.0098725109050212E-2</v>
      </c>
      <c r="AE166" s="328">
        <f t="shared" si="63"/>
        <v>-6.0997032940606748E-3</v>
      </c>
      <c r="AF166" s="328">
        <f t="shared" si="64"/>
        <v>2930.6466619704415</v>
      </c>
      <c r="AG166" s="328">
        <f t="shared" si="65"/>
        <v>2906.1646591291092</v>
      </c>
      <c r="AH166" s="328">
        <f t="shared" si="66"/>
        <v>8.3298406542329158</v>
      </c>
      <c r="AI166" s="328">
        <f t="shared" si="67"/>
        <v>156.29321958555482</v>
      </c>
      <c r="AJ166" s="328">
        <f t="shared" si="68"/>
        <v>6.2770005521331687</v>
      </c>
      <c r="AK166" s="337">
        <f t="shared" si="69"/>
        <v>367.35500370398125</v>
      </c>
      <c r="AL166" s="42">
        <f t="shared" si="70"/>
        <v>19.07477245287977</v>
      </c>
      <c r="BA166" s="8"/>
    </row>
    <row r="167" spans="1:53" ht="15" x14ac:dyDescent="0.15">
      <c r="A167" s="116"/>
      <c r="B167" s="328">
        <f t="shared" si="43"/>
        <v>2930.6466619704415</v>
      </c>
      <c r="C167" s="328">
        <f t="shared" si="44"/>
        <v>2906.1646591291092</v>
      </c>
      <c r="D167" s="328">
        <f t="shared" si="45"/>
        <v>8.3298406542329158</v>
      </c>
      <c r="E167" s="328">
        <f t="shared" si="40"/>
        <v>185.31246558538965</v>
      </c>
      <c r="F167" s="328">
        <f t="shared" si="46"/>
        <v>185.08260836718668</v>
      </c>
      <c r="G167" s="328">
        <f t="shared" si="47"/>
        <v>29985.873301633408</v>
      </c>
      <c r="H167" s="313">
        <f t="shared" si="71"/>
        <v>0.02</v>
      </c>
      <c r="I167" s="328">
        <f t="shared" si="48"/>
        <v>19.585602273065888</v>
      </c>
      <c r="J167" s="328">
        <f t="shared" si="37"/>
        <v>850</v>
      </c>
      <c r="K167" s="335">
        <f t="shared" si="49"/>
        <v>-1</v>
      </c>
      <c r="L167" s="323">
        <f t="shared" si="50"/>
        <v>8.3098406542329162</v>
      </c>
      <c r="M167" s="323">
        <f t="shared" si="51"/>
        <v>8.319840654232916</v>
      </c>
      <c r="N167" s="328">
        <f t="shared" si="52"/>
        <v>-0.11332754991358485</v>
      </c>
      <c r="O167" s="328">
        <f t="shared" si="38"/>
        <v>10.175681977045421</v>
      </c>
      <c r="P167" s="332">
        <f t="shared" si="41"/>
        <v>157.44218637329817</v>
      </c>
      <c r="Q167" s="328">
        <f t="shared" si="53"/>
        <v>29276.607623151911</v>
      </c>
      <c r="R167" s="277">
        <f>IF(H167&gt;0, rate1(1,$L$52,$L$51,$L$54,L167,$L$53,$L$50,P167),"")</f>
        <v>2128.2622080544079</v>
      </c>
      <c r="S167" s="323">
        <f t="shared" si="54"/>
        <v>1.3518611690073705</v>
      </c>
      <c r="T167" s="323">
        <f t="shared" si="55"/>
        <v>0.32208029727546023</v>
      </c>
      <c r="U167" s="328">
        <f t="shared" si="39"/>
        <v>8.3298406542329158</v>
      </c>
      <c r="V167" s="336">
        <f t="shared" si="56"/>
        <v>8.3298406542329158</v>
      </c>
      <c r="W167" s="328">
        <f t="shared" si="57"/>
        <v>4.1747872227162475E-3</v>
      </c>
      <c r="X167" s="328">
        <f t="shared" si="58"/>
        <v>29347.866679400126</v>
      </c>
      <c r="Y167" s="328">
        <f t="shared" si="42"/>
        <v>157.82088786875011</v>
      </c>
      <c r="Z167" s="108">
        <f>IF(H167&gt;0, rate1(1,$L$52,$L$51,$L$54,U167,$L$53,$L$50,Y167),"")</f>
        <v>2129.0218507441491</v>
      </c>
      <c r="AA167" s="336">
        <f t="shared" si="59"/>
        <v>1.35466806656386</v>
      </c>
      <c r="AB167" s="336">
        <f t="shared" si="60"/>
        <v>-1.1770970144459153E-2</v>
      </c>
      <c r="AC167" s="328">
        <f t="shared" si="61"/>
        <v>0.32208029727546023</v>
      </c>
      <c r="AD167" s="328">
        <f t="shared" si="62"/>
        <v>-6.2096316257727914E-2</v>
      </c>
      <c r="AE167" s="328">
        <f t="shared" si="63"/>
        <v>-6.1007625053684632E-3</v>
      </c>
      <c r="AF167" s="328">
        <f t="shared" si="64"/>
        <v>2930.2112541232523</v>
      </c>
      <c r="AG167" s="328">
        <f t="shared" si="65"/>
        <v>2905.8425788318336</v>
      </c>
      <c r="AH167" s="328">
        <f t="shared" si="66"/>
        <v>8.3105388139705454</v>
      </c>
      <c r="AI167" s="328">
        <f t="shared" si="67"/>
        <v>151.3348759643184</v>
      </c>
      <c r="AJ167" s="328">
        <f t="shared" si="68"/>
        <v>6.319038017678813</v>
      </c>
      <c r="AK167" s="337">
        <f t="shared" si="69"/>
        <v>372.06221950688166</v>
      </c>
      <c r="AL167" s="42">
        <f t="shared" si="70"/>
        <v>19.207621689527492</v>
      </c>
      <c r="BA167" s="8"/>
    </row>
    <row r="168" spans="1:53" ht="15" x14ac:dyDescent="0.15">
      <c r="A168" s="116"/>
      <c r="B168" s="328">
        <f t="shared" si="43"/>
        <v>2930.2112541232523</v>
      </c>
      <c r="C168" s="328">
        <f t="shared" si="44"/>
        <v>2905.8425788318336</v>
      </c>
      <c r="D168" s="328">
        <f t="shared" si="45"/>
        <v>8.3105388139705454</v>
      </c>
      <c r="E168" s="328">
        <f t="shared" si="40"/>
        <v>185.74517602620119</v>
      </c>
      <c r="F168" s="328">
        <f t="shared" si="46"/>
        <v>185.52882080579542</v>
      </c>
      <c r="G168" s="328">
        <f t="shared" si="47"/>
        <v>29849.196771215291</v>
      </c>
      <c r="H168" s="313">
        <f t="shared" si="71"/>
        <v>0.02</v>
      </c>
      <c r="I168" s="328">
        <f t="shared" si="48"/>
        <v>19.494940233134912</v>
      </c>
      <c r="J168" s="328">
        <f t="shared" si="37"/>
        <v>850</v>
      </c>
      <c r="K168" s="335">
        <f t="shared" si="49"/>
        <v>-1</v>
      </c>
      <c r="L168" s="323">
        <f t="shared" si="50"/>
        <v>8.2905388139705458</v>
      </c>
      <c r="M168" s="323">
        <f t="shared" si="51"/>
        <v>8.3005388139705456</v>
      </c>
      <c r="N168" s="328">
        <f t="shared" si="52"/>
        <v>-0.11307443605534928</v>
      </c>
      <c r="O168" s="328">
        <f t="shared" si="38"/>
        <v>10.056293855027425</v>
      </c>
      <c r="P168" s="332">
        <f t="shared" si="41"/>
        <v>156.95482356390377</v>
      </c>
      <c r="Q168" s="328">
        <f t="shared" si="53"/>
        <v>29137.272678127174</v>
      </c>
      <c r="R168" s="277">
        <f>IF(H168&gt;0, rate1(1,$L$52,$L$51,$L$54,L168,$L$53,$L$50,P168),"")</f>
        <v>2127.2800099685019</v>
      </c>
      <c r="S168" s="323">
        <f t="shared" si="54"/>
        <v>1.3620287781919345</v>
      </c>
      <c r="T168" s="323">
        <f t="shared" si="55"/>
        <v>0.31233549062058635</v>
      </c>
      <c r="U168" s="328">
        <f t="shared" si="39"/>
        <v>8.3105388139705454</v>
      </c>
      <c r="V168" s="336">
        <f t="shared" si="56"/>
        <v>8.3105388139705454</v>
      </c>
      <c r="W168" s="328">
        <f t="shared" si="57"/>
        <v>4.1554620715018586E-3</v>
      </c>
      <c r="X168" s="328">
        <f t="shared" si="58"/>
        <v>29210.728552064447</v>
      </c>
      <c r="Y168" s="328">
        <f t="shared" si="42"/>
        <v>157.33323121199643</v>
      </c>
      <c r="Z168" s="108">
        <f>IF(H168&gt;0, rate1(1,$L$52,$L$51,$L$54,U168,$L$53,$L$50,Y168),"")</f>
        <v>2128.0430767281969</v>
      </c>
      <c r="AA168" s="336">
        <f t="shared" si="59"/>
        <v>1.3649728674874551</v>
      </c>
      <c r="AB168" s="336">
        <f t="shared" si="60"/>
        <v>-1.1385673954639084E-2</v>
      </c>
      <c r="AC168" s="328">
        <f t="shared" si="61"/>
        <v>0.31233549062058635</v>
      </c>
      <c r="AD168" s="328">
        <f t="shared" si="62"/>
        <v>-6.4033709266473546E-2</v>
      </c>
      <c r="AE168" s="328">
        <f t="shared" si="63"/>
        <v>-6.1076443736393492E-3</v>
      </c>
      <c r="AF168" s="328">
        <f t="shared" si="64"/>
        <v>2929.7858441965764</v>
      </c>
      <c r="AG168" s="328">
        <f t="shared" si="65"/>
        <v>2905.530243341213</v>
      </c>
      <c r="AH168" s="328">
        <f t="shared" si="66"/>
        <v>8.2912353000453152</v>
      </c>
      <c r="AI168" s="328">
        <f t="shared" si="67"/>
        <v>146.82387328277062</v>
      </c>
      <c r="AJ168" s="328">
        <f t="shared" si="68"/>
        <v>6.3598224269240271</v>
      </c>
      <c r="AK168" s="337">
        <f t="shared" si="69"/>
        <v>376.60012792366609</v>
      </c>
      <c r="AL168" s="42">
        <f t="shared" si="70"/>
        <v>19.336256334097165</v>
      </c>
      <c r="BA168" s="8"/>
    </row>
    <row r="169" spans="1:53" ht="15" x14ac:dyDescent="0.15">
      <c r="A169" s="116"/>
      <c r="B169" s="328">
        <f t="shared" si="43"/>
        <v>2929.7858441965764</v>
      </c>
      <c r="C169" s="328">
        <f t="shared" si="44"/>
        <v>2905.530243341213</v>
      </c>
      <c r="D169" s="328">
        <f t="shared" si="45"/>
        <v>8.2912353000453152</v>
      </c>
      <c r="E169" s="328">
        <f t="shared" si="40"/>
        <v>185.74517602620119</v>
      </c>
      <c r="F169" s="328">
        <f t="shared" si="46"/>
        <v>185.74517602620119</v>
      </c>
      <c r="G169" s="328">
        <f t="shared" si="47"/>
        <v>29675.746788342723</v>
      </c>
      <c r="H169" s="313">
        <f t="shared" si="71"/>
        <v>0.02</v>
      </c>
      <c r="I169" s="328">
        <f t="shared" si="48"/>
        <v>19.404480684290686</v>
      </c>
      <c r="J169" s="328">
        <f t="shared" si="37"/>
        <v>850</v>
      </c>
      <c r="K169" s="335">
        <f t="shared" si="49"/>
        <v>-1</v>
      </c>
      <c r="L169" s="323">
        <f t="shared" si="50"/>
        <v>8.2712353000453156</v>
      </c>
      <c r="M169" s="323">
        <f t="shared" si="51"/>
        <v>8.2812353000453154</v>
      </c>
      <c r="N169" s="328">
        <f t="shared" si="52"/>
        <v>-0.11282125541171695</v>
      </c>
      <c r="O169" s="328">
        <f t="shared" si="38"/>
        <v>9.9398367694992054</v>
      </c>
      <c r="P169" s="332">
        <f t="shared" si="41"/>
        <v>156.46779714844533</v>
      </c>
      <c r="Q169" s="328">
        <f t="shared" si="53"/>
        <v>28928.546011837123</v>
      </c>
      <c r="R169" s="277">
        <f>IF(H169&gt;0, rate1(1,$L$52,$L$51,$L$54,L169,$L$53,$L$50,P169),"")</f>
        <v>2126.2932911865819</v>
      </c>
      <c r="S169" s="323">
        <f t="shared" si="54"/>
        <v>1.3687501649123219</v>
      </c>
      <c r="T169" s="323">
        <f t="shared" si="55"/>
        <v>0.30595581004971906</v>
      </c>
      <c r="U169" s="328">
        <f t="shared" si="39"/>
        <v>8.2912353000453152</v>
      </c>
      <c r="V169" s="336">
        <f t="shared" si="56"/>
        <v>8.2912353000453152</v>
      </c>
      <c r="W169" s="328">
        <f t="shared" si="57"/>
        <v>4.1361800824475381E-3</v>
      </c>
      <c r="X169" s="328">
        <f t="shared" si="58"/>
        <v>29036.553519661131</v>
      </c>
      <c r="Y169" s="328">
        <f t="shared" si="42"/>
        <v>156.84591046793545</v>
      </c>
      <c r="Z169" s="108">
        <f>IF(H169&gt;0, rate1(1,$L$52,$L$51,$L$54,U169,$L$53,$L$50,Y169),"")</f>
        <v>2127.0598039007855</v>
      </c>
      <c r="AA169" s="336">
        <f t="shared" si="59"/>
        <v>1.3733654373546507</v>
      </c>
      <c r="AB169" s="336">
        <f t="shared" si="60"/>
        <v>-1.1078101154067675E-2</v>
      </c>
      <c r="AC169" s="328">
        <f t="shared" si="61"/>
        <v>0.30595581004971906</v>
      </c>
      <c r="AD169" s="328">
        <f t="shared" si="62"/>
        <v>-6.536891715424499E-2</v>
      </c>
      <c r="AE169" s="328">
        <f t="shared" si="63"/>
        <v>-4.3190253083745852E-3</v>
      </c>
      <c r="AF169" s="328">
        <f t="shared" si="64"/>
        <v>2929.3670671311147</v>
      </c>
      <c r="AG169" s="328">
        <f t="shared" si="65"/>
        <v>2905.2242875311631</v>
      </c>
      <c r="AH169" s="328">
        <f t="shared" si="66"/>
        <v>8.2719301121812983</v>
      </c>
      <c r="AI169" s="328">
        <f t="shared" si="67"/>
        <v>143.89163118648597</v>
      </c>
      <c r="AJ169" s="328">
        <f t="shared" si="68"/>
        <v>6.399792324475829</v>
      </c>
      <c r="AK169" s="337">
        <f t="shared" si="69"/>
        <v>380.98270260799552</v>
      </c>
      <c r="AL169" s="42">
        <f t="shared" si="70"/>
        <v>19.461056626387521</v>
      </c>
      <c r="BA169" s="8"/>
    </row>
    <row r="170" spans="1:53" ht="15" x14ac:dyDescent="0.15">
      <c r="A170" s="116"/>
      <c r="B170" s="328">
        <f t="shared" si="43"/>
        <v>2929.3670671311147</v>
      </c>
      <c r="C170" s="328">
        <f t="shared" si="44"/>
        <v>2905.2242875311631</v>
      </c>
      <c r="D170" s="328">
        <f t="shared" si="45"/>
        <v>8.2719301121812983</v>
      </c>
      <c r="E170" s="328">
        <f t="shared" si="40"/>
        <v>185.74517602620119</v>
      </c>
      <c r="F170" s="328">
        <f t="shared" si="46"/>
        <v>185.74517602620119</v>
      </c>
      <c r="G170" s="328">
        <f t="shared" si="47"/>
        <v>29468.439914680854</v>
      </c>
      <c r="H170" s="313">
        <f t="shared" si="71"/>
        <v>0.02</v>
      </c>
      <c r="I170" s="328">
        <f t="shared" si="48"/>
        <v>19.314223679961287</v>
      </c>
      <c r="J170" s="328">
        <f t="shared" si="37"/>
        <v>850</v>
      </c>
      <c r="K170" s="335">
        <f t="shared" si="49"/>
        <v>-1</v>
      </c>
      <c r="L170" s="323">
        <f t="shared" si="50"/>
        <v>8.2519301121812987</v>
      </c>
      <c r="M170" s="323">
        <f t="shared" si="51"/>
        <v>8.2619301121812985</v>
      </c>
      <c r="N170" s="328">
        <f t="shared" si="52"/>
        <v>-0.11256800796748934</v>
      </c>
      <c r="O170" s="328">
        <f t="shared" si="38"/>
        <v>9.8260537944442881</v>
      </c>
      <c r="P170" s="332">
        <f t="shared" si="41"/>
        <v>155.98110780653326</v>
      </c>
      <c r="Q170" s="328">
        <f t="shared" si="53"/>
        <v>28720.772188352636</v>
      </c>
      <c r="R170" s="277">
        <f>IF(H170&gt;0, rate1(1,$L$52,$L$51,$L$54,L170,$L$53,$L$50,P170),"")</f>
        <v>2125.3020225248933</v>
      </c>
      <c r="S170" s="323">
        <f t="shared" si="54"/>
        <v>1.3752964414175812</v>
      </c>
      <c r="T170" s="323">
        <f t="shared" si="55"/>
        <v>0.29994424552040516</v>
      </c>
      <c r="U170" s="328">
        <f t="shared" si="39"/>
        <v>8.2719301121812983</v>
      </c>
      <c r="V170" s="336">
        <f t="shared" si="56"/>
        <v>8.2719301121812983</v>
      </c>
      <c r="W170" s="328">
        <f t="shared" si="57"/>
        <v>4.1169412669219696E-3</v>
      </c>
      <c r="X170" s="328">
        <f t="shared" si="58"/>
        <v>28828.277012877788</v>
      </c>
      <c r="Y170" s="328">
        <f t="shared" si="42"/>
        <v>156.35892631428209</v>
      </c>
      <c r="Z170" s="108">
        <f>IF(H170&gt;0, rate1(1,$L$52,$L$51,$L$54,U170,$L$53,$L$50,Y170),"")</f>
        <v>2126.0720032570994</v>
      </c>
      <c r="AA170" s="336">
        <f t="shared" si="59"/>
        <v>1.379944375084091</v>
      </c>
      <c r="AB170" s="336">
        <f t="shared" si="60"/>
        <v>-1.0835642101586029E-2</v>
      </c>
      <c r="AC170" s="328">
        <f t="shared" si="61"/>
        <v>0.29994424552040516</v>
      </c>
      <c r="AD170" s="328">
        <f t="shared" si="62"/>
        <v>-6.6679058854087606E-2</v>
      </c>
      <c r="AE170" s="328">
        <f t="shared" si="63"/>
        <v>-4.3246132354611919E-3</v>
      </c>
      <c r="AF170" s="328">
        <f t="shared" si="64"/>
        <v>2928.9545548776268</v>
      </c>
      <c r="AG170" s="328">
        <f t="shared" si="65"/>
        <v>2904.9243432856429</v>
      </c>
      <c r="AH170" s="328">
        <f t="shared" si="66"/>
        <v>8.2526232501016281</v>
      </c>
      <c r="AI170" s="328">
        <f t="shared" si="67"/>
        <v>141.13017460175686</v>
      </c>
      <c r="AJ170" s="328">
        <f t="shared" si="68"/>
        <v>6.4389951507540948</v>
      </c>
      <c r="AK170" s="337">
        <f t="shared" si="69"/>
        <v>385.25279422004729</v>
      </c>
      <c r="AL170" s="42">
        <f t="shared" si="70"/>
        <v>19.583364512896033</v>
      </c>
      <c r="BA170" s="8"/>
    </row>
    <row r="171" spans="1:53" ht="15" x14ac:dyDescent="0.15">
      <c r="A171" s="116"/>
      <c r="B171" s="328">
        <f t="shared" si="43"/>
        <v>2928.9545548776268</v>
      </c>
      <c r="C171" s="328">
        <f t="shared" si="44"/>
        <v>2904.9243432856429</v>
      </c>
      <c r="D171" s="328">
        <f t="shared" si="45"/>
        <v>8.2526232501016281</v>
      </c>
      <c r="E171" s="328">
        <f t="shared" si="40"/>
        <v>185.74517602620119</v>
      </c>
      <c r="F171" s="328">
        <f t="shared" si="46"/>
        <v>185.74517602620119</v>
      </c>
      <c r="G171" s="328">
        <f t="shared" si="47"/>
        <v>29262.082902633851</v>
      </c>
      <c r="H171" s="313">
        <f t="shared" si="71"/>
        <v>0.02</v>
      </c>
      <c r="I171" s="328">
        <f t="shared" si="48"/>
        <v>19.224169273587179</v>
      </c>
      <c r="J171" s="328">
        <f t="shared" si="37"/>
        <v>850</v>
      </c>
      <c r="K171" s="335">
        <f t="shared" si="49"/>
        <v>-1</v>
      </c>
      <c r="L171" s="323">
        <f t="shared" si="50"/>
        <v>8.2326232501016285</v>
      </c>
      <c r="M171" s="323">
        <f t="shared" si="51"/>
        <v>8.2426232501016283</v>
      </c>
      <c r="N171" s="328">
        <f t="shared" si="52"/>
        <v>-0.11231469370730451</v>
      </c>
      <c r="O171" s="328">
        <f t="shared" si="38"/>
        <v>9.7140448886688127</v>
      </c>
      <c r="P171" s="332">
        <f t="shared" si="41"/>
        <v>155.49475622038074</v>
      </c>
      <c r="Q171" s="328">
        <f t="shared" si="53"/>
        <v>28513.949193443408</v>
      </c>
      <c r="R171" s="277">
        <f>IF(H171&gt;0, rate1(1,$L$52,$L$51,$L$54,L171,$L$53,$L$50,P171),"")</f>
        <v>2124.3061745594268</v>
      </c>
      <c r="S171" s="323">
        <f t="shared" si="54"/>
        <v>1.3817839821754292</v>
      </c>
      <c r="T171" s="323">
        <f t="shared" si="55"/>
        <v>0.2941838813334397</v>
      </c>
      <c r="U171" s="328">
        <f t="shared" si="39"/>
        <v>8.2526232501016281</v>
      </c>
      <c r="V171" s="336">
        <f t="shared" si="56"/>
        <v>8.2526232501016281</v>
      </c>
      <c r="W171" s="328">
        <f t="shared" si="57"/>
        <v>4.0977456363862075E-3</v>
      </c>
      <c r="X171" s="328">
        <f t="shared" si="58"/>
        <v>28620.95246374009</v>
      </c>
      <c r="Y171" s="328">
        <f t="shared" si="42"/>
        <v>155.87227943134206</v>
      </c>
      <c r="Z171" s="108">
        <f>IF(H171&gt;0, rate1(1,$L$52,$L$51,$L$54,U171,$L$53,$L$50,Y171),"")</f>
        <v>2125.0796455538348</v>
      </c>
      <c r="AA171" s="336">
        <f t="shared" si="59"/>
        <v>1.3864645341725668</v>
      </c>
      <c r="AB171" s="336">
        <f t="shared" si="60"/>
        <v>-1.0603160895888196E-2</v>
      </c>
      <c r="AC171" s="328">
        <f t="shared" si="61"/>
        <v>0.2941838813334397</v>
      </c>
      <c r="AD171" s="328">
        <f t="shared" si="62"/>
        <v>-6.7984690083448887E-2</v>
      </c>
      <c r="AE171" s="328">
        <f t="shared" si="63"/>
        <v>-4.3951167108520544E-3</v>
      </c>
      <c r="AF171" s="328">
        <f t="shared" si="64"/>
        <v>2928.5480563025862</v>
      </c>
      <c r="AG171" s="328">
        <f t="shared" si="65"/>
        <v>2904.6301594043093</v>
      </c>
      <c r="AH171" s="328">
        <f t="shared" si="66"/>
        <v>8.2333147135285536</v>
      </c>
      <c r="AI171" s="328">
        <f t="shared" si="67"/>
        <v>138.48468966318018</v>
      </c>
      <c r="AJ171" s="328">
        <f t="shared" si="68"/>
        <v>6.4774631201049786</v>
      </c>
      <c r="AK171" s="337">
        <f t="shared" si="69"/>
        <v>389.41168029044758</v>
      </c>
      <c r="AL171" s="42">
        <f t="shared" si="70"/>
        <v>19.703325161307525</v>
      </c>
      <c r="BA171" s="8"/>
    </row>
    <row r="172" spans="1:53" ht="15" x14ac:dyDescent="0.15">
      <c r="A172" s="116"/>
      <c r="B172" s="328">
        <f t="shared" si="43"/>
        <v>2928.5480563025862</v>
      </c>
      <c r="C172" s="328">
        <f t="shared" si="44"/>
        <v>2904.6301594043093</v>
      </c>
      <c r="D172" s="328">
        <f t="shared" si="45"/>
        <v>8.2333147135285536</v>
      </c>
      <c r="E172" s="328">
        <f t="shared" si="40"/>
        <v>185.74517602620119</v>
      </c>
      <c r="F172" s="328">
        <f t="shared" si="46"/>
        <v>185.74517602620119</v>
      </c>
      <c r="G172" s="328">
        <f t="shared" si="47"/>
        <v>29056.673736220073</v>
      </c>
      <c r="H172" s="313">
        <f t="shared" si="71"/>
        <v>0.02</v>
      </c>
      <c r="I172" s="328">
        <f t="shared" si="48"/>
        <v>19.13431751862154</v>
      </c>
      <c r="J172" s="328">
        <f t="shared" si="37"/>
        <v>850</v>
      </c>
      <c r="K172" s="335">
        <f t="shared" si="49"/>
        <v>-1</v>
      </c>
      <c r="L172" s="323">
        <f t="shared" si="50"/>
        <v>8.213314713528554</v>
      </c>
      <c r="M172" s="323">
        <f t="shared" si="51"/>
        <v>8.2233147135285538</v>
      </c>
      <c r="N172" s="328">
        <f t="shared" si="52"/>
        <v>-0.11206131261582186</v>
      </c>
      <c r="O172" s="328">
        <f t="shared" si="38"/>
        <v>9.6037116112692544</v>
      </c>
      <c r="P172" s="332">
        <f t="shared" si="41"/>
        <v>155.00874307482169</v>
      </c>
      <c r="Q172" s="328">
        <f t="shared" si="53"/>
        <v>28308.075011769251</v>
      </c>
      <c r="R172" s="277">
        <f>IF(H172&gt;0, rate1(1,$L$52,$L$51,$L$54,L172,$L$53,$L$50,P172),"")</f>
        <v>2123.3057176235379</v>
      </c>
      <c r="S172" s="323">
        <f t="shared" si="54"/>
        <v>1.3882212829357279</v>
      </c>
      <c r="T172" s="323">
        <f t="shared" si="55"/>
        <v>0.28865319224235886</v>
      </c>
      <c r="U172" s="328">
        <f t="shared" si="39"/>
        <v>8.2333147135285536</v>
      </c>
      <c r="V172" s="336">
        <f t="shared" si="56"/>
        <v>8.2333147135285536</v>
      </c>
      <c r="W172" s="328">
        <f t="shared" si="57"/>
        <v>4.0785932022160409E-3</v>
      </c>
      <c r="X172" s="328">
        <f t="shared" si="58"/>
        <v>28414.577857205721</v>
      </c>
      <c r="Y172" s="328">
        <f t="shared" si="42"/>
        <v>155.38597050202972</v>
      </c>
      <c r="Z172" s="108">
        <f>IF(H172&gt;0, rate1(1,$L$52,$L$51,$L$54,U172,$L$53,$L$50,Y172),"")</f>
        <v>2124.0827013068397</v>
      </c>
      <c r="AA172" s="336">
        <f t="shared" si="59"/>
        <v>1.392934439121597</v>
      </c>
      <c r="AB172" s="336">
        <f t="shared" si="60"/>
        <v>-1.0379831330981616E-2</v>
      </c>
      <c r="AC172" s="328">
        <f t="shared" si="61"/>
        <v>0.28865319224235886</v>
      </c>
      <c r="AD172" s="328">
        <f t="shared" si="62"/>
        <v>-6.9287298867658498E-2</v>
      </c>
      <c r="AE172" s="328">
        <f t="shared" si="63"/>
        <v>-4.4698899341385325E-3</v>
      </c>
      <c r="AF172" s="328">
        <f t="shared" si="64"/>
        <v>2928.1473417977281</v>
      </c>
      <c r="AG172" s="328">
        <f t="shared" si="65"/>
        <v>2904.3415062120671</v>
      </c>
      <c r="AH172" s="328">
        <f t="shared" si="66"/>
        <v>8.2140045021831245</v>
      </c>
      <c r="AI172" s="328">
        <f t="shared" si="67"/>
        <v>135.94518671829672</v>
      </c>
      <c r="AJ172" s="328">
        <f t="shared" si="68"/>
        <v>6.5152256719711721</v>
      </c>
      <c r="AK172" s="337">
        <f t="shared" si="69"/>
        <v>393.46403076011705</v>
      </c>
      <c r="AL172" s="42">
        <f t="shared" si="70"/>
        <v>19.821037147521228</v>
      </c>
      <c r="BA172" s="8"/>
    </row>
    <row r="173" spans="1:53" ht="15" x14ac:dyDescent="0.15">
      <c r="A173" s="116"/>
      <c r="B173" s="328">
        <f t="shared" si="43"/>
        <v>2928.1473417977281</v>
      </c>
      <c r="C173" s="328">
        <f t="shared" si="44"/>
        <v>2904.3415062120671</v>
      </c>
      <c r="D173" s="328">
        <f t="shared" si="45"/>
        <v>8.2140045021831245</v>
      </c>
      <c r="E173" s="328">
        <f t="shared" si="40"/>
        <v>185.74517602620119</v>
      </c>
      <c r="F173" s="328">
        <f t="shared" si="46"/>
        <v>185.74517602620119</v>
      </c>
      <c r="G173" s="328">
        <f t="shared" si="47"/>
        <v>28852.210398343799</v>
      </c>
      <c r="H173" s="313">
        <f t="shared" si="71"/>
        <v>0.02</v>
      </c>
      <c r="I173" s="328">
        <f t="shared" si="48"/>
        <v>19.044668468528837</v>
      </c>
      <c r="J173" s="328">
        <f t="shared" si="37"/>
        <v>850</v>
      </c>
      <c r="K173" s="335">
        <f t="shared" si="49"/>
        <v>-1</v>
      </c>
      <c r="L173" s="323">
        <f t="shared" si="50"/>
        <v>8.1940045021831249</v>
      </c>
      <c r="M173" s="323">
        <f t="shared" si="51"/>
        <v>8.2040045021831247</v>
      </c>
      <c r="N173" s="328">
        <f t="shared" si="52"/>
        <v>-0.11180786467772919</v>
      </c>
      <c r="O173" s="328">
        <f t="shared" si="38"/>
        <v>9.4949867923983984</v>
      </c>
      <c r="P173" s="332">
        <f t="shared" si="41"/>
        <v>154.52306905731953</v>
      </c>
      <c r="Q173" s="328">
        <f t="shared" si="53"/>
        <v>28103.147626876333</v>
      </c>
      <c r="R173" s="277">
        <f>IF(H173&gt;0, rate1(1,$L$52,$L$51,$L$54,L173,$L$53,$L$50,P173),"")</f>
        <v>2122.3006218055225</v>
      </c>
      <c r="S173" s="323">
        <f t="shared" si="54"/>
        <v>1.3946129655862622</v>
      </c>
      <c r="T173" s="323">
        <f t="shared" si="55"/>
        <v>0.28333550701158611</v>
      </c>
      <c r="U173" s="328">
        <f t="shared" si="39"/>
        <v>8.2140045021831245</v>
      </c>
      <c r="V173" s="336">
        <f t="shared" si="56"/>
        <v>8.2140045021831245</v>
      </c>
      <c r="W173" s="328">
        <f t="shared" si="57"/>
        <v>4.05948397580147E-3</v>
      </c>
      <c r="X173" s="328">
        <f t="shared" si="58"/>
        <v>28209.151177118812</v>
      </c>
      <c r="Y173" s="328">
        <f t="shared" si="42"/>
        <v>154.9000002118766</v>
      </c>
      <c r="Z173" s="108">
        <f>IF(H173&gt;0, rate1(1,$L$52,$L$51,$L$54,U173,$L$53,$L$50,Y173),"")</f>
        <v>2123.0811407887077</v>
      </c>
      <c r="AA173" s="336">
        <f t="shared" si="59"/>
        <v>1.3993587276553641</v>
      </c>
      <c r="AB173" s="336">
        <f t="shared" si="60"/>
        <v>-1.0165006283034576E-2</v>
      </c>
      <c r="AC173" s="328">
        <f t="shared" si="61"/>
        <v>0.28333550701158611</v>
      </c>
      <c r="AD173" s="328">
        <f t="shared" si="62"/>
        <v>-7.0587693759053521E-2</v>
      </c>
      <c r="AE173" s="328">
        <f t="shared" si="63"/>
        <v>-4.5469251161470567E-3</v>
      </c>
      <c r="AF173" s="328">
        <f t="shared" si="64"/>
        <v>2927.7521984260388</v>
      </c>
      <c r="AG173" s="328">
        <f t="shared" si="65"/>
        <v>2904.0581707050555</v>
      </c>
      <c r="AH173" s="328">
        <f t="shared" si="66"/>
        <v>8.1946926157855575</v>
      </c>
      <c r="AI173" s="328">
        <f t="shared" si="67"/>
        <v>133.50394571836941</v>
      </c>
      <c r="AJ173" s="328">
        <f t="shared" si="68"/>
        <v>6.5523101013373859</v>
      </c>
      <c r="AK173" s="337">
        <f t="shared" si="69"/>
        <v>397.41414569660014</v>
      </c>
      <c r="AL173" s="42">
        <f t="shared" si="70"/>
        <v>19.936590556231781</v>
      </c>
      <c r="BA173" s="8"/>
    </row>
    <row r="174" spans="1:53" ht="15" x14ac:dyDescent="0.15">
      <c r="A174" s="116"/>
      <c r="B174" s="328">
        <f t="shared" si="43"/>
        <v>2927.7521984260388</v>
      </c>
      <c r="C174" s="328">
        <f t="shared" si="44"/>
        <v>2904.0581707050555</v>
      </c>
      <c r="D174" s="328">
        <f t="shared" si="45"/>
        <v>8.1946926157855575</v>
      </c>
      <c r="E174" s="328">
        <f t="shared" si="40"/>
        <v>185.74517602620119</v>
      </c>
      <c r="F174" s="328">
        <f t="shared" si="46"/>
        <v>185.74517602620119</v>
      </c>
      <c r="G174" s="328">
        <f t="shared" si="47"/>
        <v>28648.690870799161</v>
      </c>
      <c r="H174" s="313">
        <f t="shared" si="71"/>
        <v>0.02</v>
      </c>
      <c r="I174" s="328">
        <f t="shared" si="48"/>
        <v>18.955222176786631</v>
      </c>
      <c r="J174" s="328">
        <f t="shared" si="37"/>
        <v>850</v>
      </c>
      <c r="K174" s="335">
        <f t="shared" si="49"/>
        <v>-1</v>
      </c>
      <c r="L174" s="323">
        <f t="shared" si="50"/>
        <v>8.1746926157855579</v>
      </c>
      <c r="M174" s="323">
        <f t="shared" si="51"/>
        <v>8.1846926157855577</v>
      </c>
      <c r="N174" s="328">
        <f t="shared" si="52"/>
        <v>-0.1115543498777285</v>
      </c>
      <c r="O174" s="328">
        <f t="shared" si="38"/>
        <v>9.3878090194990147</v>
      </c>
      <c r="P174" s="332">
        <f t="shared" si="41"/>
        <v>154.03773485799323</v>
      </c>
      <c r="Q174" s="328">
        <f t="shared" si="53"/>
        <v>27899.165021200872</v>
      </c>
      <c r="R174" s="277">
        <f>IF(H174&gt;0, rate1(1,$L$52,$L$51,$L$54,L174,$L$53,$L$50,P174),"")</f>
        <v>2121.2908569461924</v>
      </c>
      <c r="S174" s="323">
        <f t="shared" si="54"/>
        <v>1.4009632390310638</v>
      </c>
      <c r="T174" s="323">
        <f t="shared" si="55"/>
        <v>0.27821590365067372</v>
      </c>
      <c r="U174" s="328">
        <f t="shared" si="39"/>
        <v>8.1946926157855575</v>
      </c>
      <c r="V174" s="336">
        <f t="shared" si="56"/>
        <v>8.1946926157855575</v>
      </c>
      <c r="W174" s="328">
        <f t="shared" si="57"/>
        <v>4.0404179684756514E-3</v>
      </c>
      <c r="X174" s="328">
        <f t="shared" si="58"/>
        <v>28004.670406213598</v>
      </c>
      <c r="Y174" s="328">
        <f t="shared" si="42"/>
        <v>154.4143692490575</v>
      </c>
      <c r="Z174" s="108">
        <f>IF(H174&gt;0, rate1(1,$L$52,$L$51,$L$54,U174,$L$53,$L$50,Y174),"")</f>
        <v>2122.0749340263774</v>
      </c>
      <c r="AA174" s="336">
        <f t="shared" si="59"/>
        <v>1.405741623254632</v>
      </c>
      <c r="AB174" s="336">
        <f t="shared" si="60"/>
        <v>-9.9581056931395944E-3</v>
      </c>
      <c r="AC174" s="328">
        <f t="shared" si="61"/>
        <v>0.27821590365067372</v>
      </c>
      <c r="AD174" s="328">
        <f t="shared" si="62"/>
        <v>-7.1886616608056619E-2</v>
      </c>
      <c r="AE174" s="328">
        <f t="shared" si="63"/>
        <v>-4.6261938776762275E-3</v>
      </c>
      <c r="AF174" s="328">
        <f t="shared" si="64"/>
        <v>2927.3624281725106</v>
      </c>
      <c r="AG174" s="328">
        <f t="shared" si="65"/>
        <v>2903.779954801405</v>
      </c>
      <c r="AH174" s="328">
        <f t="shared" si="66"/>
        <v>8.1753790540550071</v>
      </c>
      <c r="AI174" s="328">
        <f t="shared" si="67"/>
        <v>131.15405779440965</v>
      </c>
      <c r="AJ174" s="328">
        <f t="shared" si="68"/>
        <v>6.5887417840580556</v>
      </c>
      <c r="AK174" s="337">
        <f t="shared" si="69"/>
        <v>401.26602962747563</v>
      </c>
      <c r="AL174" s="42">
        <f t="shared" si="70"/>
        <v>20.050068910092396</v>
      </c>
      <c r="BA174" s="8"/>
    </row>
    <row r="175" spans="1:53" ht="15" x14ac:dyDescent="0.15">
      <c r="A175" s="116"/>
      <c r="B175" s="328">
        <f t="shared" si="43"/>
        <v>2927.3624281725106</v>
      </c>
      <c r="C175" s="328">
        <f t="shared" si="44"/>
        <v>2903.779954801405</v>
      </c>
      <c r="D175" s="328">
        <f t="shared" si="45"/>
        <v>8.1753790540550071</v>
      </c>
      <c r="E175" s="328">
        <f t="shared" si="40"/>
        <v>185.74517602620119</v>
      </c>
      <c r="F175" s="328">
        <f t="shared" si="46"/>
        <v>185.74517602620119</v>
      </c>
      <c r="G175" s="328">
        <f t="shared" si="47"/>
        <v>28446.113134267329</v>
      </c>
      <c r="H175" s="313">
        <f t="shared" si="71"/>
        <v>0.02</v>
      </c>
      <c r="I175" s="328">
        <f t="shared" si="48"/>
        <v>18.865978696884486</v>
      </c>
      <c r="J175" s="328">
        <f t="shared" si="37"/>
        <v>850</v>
      </c>
      <c r="K175" s="335">
        <f t="shared" si="49"/>
        <v>-1</v>
      </c>
      <c r="L175" s="323">
        <f t="shared" si="50"/>
        <v>8.1553790540550075</v>
      </c>
      <c r="M175" s="323">
        <f t="shared" si="51"/>
        <v>8.1653790540550073</v>
      </c>
      <c r="N175" s="328">
        <f t="shared" si="52"/>
        <v>-0.11130076820042234</v>
      </c>
      <c r="O175" s="328">
        <f t="shared" si="38"/>
        <v>9.2821213390178485</v>
      </c>
      <c r="P175" s="332">
        <f t="shared" si="41"/>
        <v>153.55274116962866</v>
      </c>
      <c r="Q175" s="328">
        <f t="shared" si="53"/>
        <v>27696.1251760663</v>
      </c>
      <c r="R175" s="277">
        <f>IF(H175&gt;0, rate1(1,$L$52,$L$51,$L$54,L175,$L$53,$L$50,P175),"")</f>
        <v>2120.2763926363973</v>
      </c>
      <c r="S175" s="323">
        <f t="shared" si="54"/>
        <v>1.4072760419558121</v>
      </c>
      <c r="T175" s="323">
        <f t="shared" si="55"/>
        <v>0.2732809120466213</v>
      </c>
      <c r="U175" s="328">
        <f t="shared" si="39"/>
        <v>8.1753790540550071</v>
      </c>
      <c r="V175" s="336">
        <f t="shared" si="56"/>
        <v>8.1753790540550071</v>
      </c>
      <c r="W175" s="328">
        <f t="shared" si="57"/>
        <v>4.0213951917138502E-3</v>
      </c>
      <c r="X175" s="328">
        <f t="shared" si="58"/>
        <v>27801.133526111626</v>
      </c>
      <c r="Y175" s="328">
        <f t="shared" si="42"/>
        <v>153.92907830440154</v>
      </c>
      <c r="Z175" s="108">
        <f>IF(H175&gt;0, rate1(1,$L$52,$L$51,$L$54,U175,$L$53,$L$50,Y175),"")</f>
        <v>2121.0640507986741</v>
      </c>
      <c r="AA175" s="336">
        <f t="shared" si="59"/>
        <v>1.4120870783959039</v>
      </c>
      <c r="AB175" s="336">
        <f t="shared" si="60"/>
        <v>-9.7586054077880621E-3</v>
      </c>
      <c r="AC175" s="328">
        <f t="shared" si="61"/>
        <v>0.2732809120466213</v>
      </c>
      <c r="AD175" s="328">
        <f t="shared" si="62"/>
        <v>-7.3184767462236913E-2</v>
      </c>
      <c r="AE175" s="328">
        <f t="shared" si="63"/>
        <v>-4.7077365353014895E-3</v>
      </c>
      <c r="AF175" s="328">
        <f t="shared" si="64"/>
        <v>2926.9778464922633</v>
      </c>
      <c r="AG175" s="328">
        <f t="shared" si="65"/>
        <v>2903.5066738893584</v>
      </c>
      <c r="AH175" s="328">
        <f t="shared" si="66"/>
        <v>8.156063816709537</v>
      </c>
      <c r="AI175" s="328">
        <f t="shared" si="67"/>
        <v>128.8892867909631</v>
      </c>
      <c r="AJ175" s="328">
        <f t="shared" si="68"/>
        <v>6.6245443637222117</v>
      </c>
      <c r="AK175" s="337">
        <f t="shared" si="69"/>
        <v>405.02342168567861</v>
      </c>
      <c r="AL175" s="42">
        <f t="shared" si="70"/>
        <v>20.161549859217644</v>
      </c>
      <c r="BA175" s="8"/>
    </row>
    <row r="176" spans="1:53" ht="15" x14ac:dyDescent="0.15">
      <c r="A176" s="116"/>
      <c r="B176" s="328">
        <f t="shared" si="43"/>
        <v>2926.9778464922633</v>
      </c>
      <c r="C176" s="328">
        <f t="shared" si="44"/>
        <v>2903.5066738893584</v>
      </c>
      <c r="D176" s="328">
        <f t="shared" si="45"/>
        <v>8.156063816709537</v>
      </c>
      <c r="E176" s="328">
        <f t="shared" si="40"/>
        <v>185.74517602620119</v>
      </c>
      <c r="F176" s="328">
        <f t="shared" si="46"/>
        <v>185.74517602620119</v>
      </c>
      <c r="G176" s="328">
        <f t="shared" si="47"/>
        <v>28244.475168315788</v>
      </c>
      <c r="H176" s="313">
        <f t="shared" si="71"/>
        <v>0.02</v>
      </c>
      <c r="I176" s="328">
        <f t="shared" si="48"/>
        <v>18.776938082323976</v>
      </c>
      <c r="J176" s="328">
        <f t="shared" si="37"/>
        <v>850</v>
      </c>
      <c r="K176" s="335">
        <f t="shared" si="49"/>
        <v>-1</v>
      </c>
      <c r="L176" s="323">
        <f t="shared" si="50"/>
        <v>8.1360638167095374</v>
      </c>
      <c r="M176" s="323">
        <f t="shared" si="51"/>
        <v>8.1460638167095372</v>
      </c>
      <c r="N176" s="328">
        <f t="shared" si="52"/>
        <v>-0.11104711963039193</v>
      </c>
      <c r="O176" s="328">
        <f t="shared" si="38"/>
        <v>9.1778707885408295</v>
      </c>
      <c r="P176" s="332">
        <f t="shared" si="41"/>
        <v>153.06808868769483</v>
      </c>
      <c r="Q176" s="328">
        <f t="shared" si="53"/>
        <v>27494.026071682722</v>
      </c>
      <c r="R176" s="277">
        <f>IF(H176&gt;0, rate1(1,$L$52,$L$51,$L$54,L176,$L$53,$L$50,P176),"")</f>
        <v>2119.2571982145309</v>
      </c>
      <c r="S176" s="323">
        <f t="shared" si="54"/>
        <v>1.4135550747008214</v>
      </c>
      <c r="T176" s="323">
        <f t="shared" si="55"/>
        <v>0.2685183338899344</v>
      </c>
      <c r="U176" s="328">
        <f t="shared" si="39"/>
        <v>8.156063816709537</v>
      </c>
      <c r="V176" s="336">
        <f t="shared" si="56"/>
        <v>8.156063816709537</v>
      </c>
      <c r="W176" s="328">
        <f t="shared" si="57"/>
        <v>4.0024156569131719E-3</v>
      </c>
      <c r="X176" s="328">
        <f t="shared" si="58"/>
        <v>27598.538517321129</v>
      </c>
      <c r="Y176" s="328">
        <f t="shared" si="42"/>
        <v>153.44412807140853</v>
      </c>
      <c r="Z176" s="108">
        <f>IF(H176&gt;0, rate1(1,$L$52,$L$51,$L$54,U176,$L$53,$L$50,Y176),"")</f>
        <v>2120.0484606338359</v>
      </c>
      <c r="AA176" s="336">
        <f t="shared" si="59"/>
        <v>1.4183988065247533</v>
      </c>
      <c r="AB176" s="336">
        <f t="shared" si="60"/>
        <v>-9.5660302909501282E-3</v>
      </c>
      <c r="AC176" s="328">
        <f t="shared" si="61"/>
        <v>0.2685183338899344</v>
      </c>
      <c r="AD176" s="328">
        <f t="shared" si="62"/>
        <v>-7.4482809833752342E-2</v>
      </c>
      <c r="AE176" s="328">
        <f t="shared" si="63"/>
        <v>-4.7915990332235659E-3</v>
      </c>
      <c r="AF176" s="328">
        <f t="shared" si="64"/>
        <v>2926.5982810387432</v>
      </c>
      <c r="AG176" s="328">
        <f t="shared" si="65"/>
        <v>2903.2381555554684</v>
      </c>
      <c r="AH176" s="328">
        <f t="shared" si="66"/>
        <v>8.1367469034663511</v>
      </c>
      <c r="AI176" s="328">
        <f t="shared" si="67"/>
        <v>126.70398577207168</v>
      </c>
      <c r="AJ176" s="328">
        <f t="shared" si="68"/>
        <v>6.6597399153255648</v>
      </c>
      <c r="AK176" s="337">
        <f t="shared" si="69"/>
        <v>408.68982091952938</v>
      </c>
      <c r="AL176" s="42">
        <f t="shared" si="70"/>
        <v>20.271105752989961</v>
      </c>
      <c r="BA176" s="8"/>
    </row>
    <row r="177" spans="1:53" ht="15" x14ac:dyDescent="0.15">
      <c r="A177" s="116"/>
      <c r="B177" s="328">
        <f t="shared" si="43"/>
        <v>2926.5982810387432</v>
      </c>
      <c r="C177" s="328">
        <f t="shared" si="44"/>
        <v>2903.2381555554684</v>
      </c>
      <c r="D177" s="328">
        <f t="shared" si="45"/>
        <v>8.1367469034663511</v>
      </c>
      <c r="E177" s="328">
        <f t="shared" si="40"/>
        <v>185.74517602620119</v>
      </c>
      <c r="F177" s="328">
        <f t="shared" si="46"/>
        <v>185.74517602620119</v>
      </c>
      <c r="G177" s="328">
        <f t="shared" si="47"/>
        <v>28043.774951400457</v>
      </c>
      <c r="H177" s="313">
        <f t="shared" si="71"/>
        <v>0.02</v>
      </c>
      <c r="I177" s="328">
        <f t="shared" si="48"/>
        <v>18.688100386619773</v>
      </c>
      <c r="J177" s="328">
        <f t="shared" si="37"/>
        <v>850</v>
      </c>
      <c r="K177" s="335">
        <f t="shared" si="49"/>
        <v>-1</v>
      </c>
      <c r="L177" s="323">
        <f t="shared" si="50"/>
        <v>8.1167469034663515</v>
      </c>
      <c r="M177" s="323">
        <f t="shared" si="51"/>
        <v>8.1267469034663513</v>
      </c>
      <c r="N177" s="328">
        <f t="shared" si="52"/>
        <v>-0.11079340415229666</v>
      </c>
      <c r="O177" s="328">
        <f t="shared" si="38"/>
        <v>9.0750080084640281</v>
      </c>
      <c r="P177" s="332">
        <f t="shared" si="41"/>
        <v>152.58377811036698</v>
      </c>
      <c r="Q177" s="328">
        <f t="shared" si="53"/>
        <v>27292.865687148911</v>
      </c>
      <c r="R177" s="277">
        <f>IF(H177&gt;0, rate1(1,$L$52,$L$51,$L$54,L177,$L$53,$L$50,P177),"")</f>
        <v>2118.2332427640122</v>
      </c>
      <c r="S177" s="323">
        <f t="shared" si="54"/>
        <v>1.4198038241935642</v>
      </c>
      <c r="T177" s="323">
        <f t="shared" si="55"/>
        <v>0.26391709119165085</v>
      </c>
      <c r="U177" s="328">
        <f t="shared" si="39"/>
        <v>8.1367469034663511</v>
      </c>
      <c r="V177" s="336">
        <f t="shared" si="56"/>
        <v>8.1367469034663511</v>
      </c>
      <c r="W177" s="328">
        <f t="shared" si="57"/>
        <v>3.9834793754778275E-3</v>
      </c>
      <c r="X177" s="328">
        <f t="shared" si="58"/>
        <v>27396.883359239164</v>
      </c>
      <c r="Y177" s="328">
        <f t="shared" si="42"/>
        <v>152.95951924627181</v>
      </c>
      <c r="Z177" s="108">
        <f>IF(H177&gt;0, rate1(1,$L$52,$L$51,$L$54,U177,$L$53,$L$50,Y177),"")</f>
        <v>2119.0281328070182</v>
      </c>
      <c r="AA177" s="336">
        <f t="shared" si="59"/>
        <v>1.4246803070662575</v>
      </c>
      <c r="AB177" s="336">
        <f t="shared" si="60"/>
        <v>-9.3799484204864156E-3</v>
      </c>
      <c r="AC177" s="328">
        <f t="shared" si="61"/>
        <v>0.26391709119165085</v>
      </c>
      <c r="AD177" s="328">
        <f t="shared" si="62"/>
        <v>-7.5781374785903632E-2</v>
      </c>
      <c r="AE177" s="328">
        <f t="shared" si="63"/>
        <v>-4.8778307790181726E-3</v>
      </c>
      <c r="AF177" s="328">
        <f t="shared" si="64"/>
        <v>2926.2235705433991</v>
      </c>
      <c r="AG177" s="328">
        <f t="shared" si="65"/>
        <v>2902.9742384642768</v>
      </c>
      <c r="AH177" s="328">
        <f t="shared" si="66"/>
        <v>8.1174283140413852</v>
      </c>
      <c r="AI177" s="328">
        <f t="shared" si="67"/>
        <v>124.59302680344786</v>
      </c>
      <c r="AJ177" s="328">
        <f t="shared" si="68"/>
        <v>6.6943490894376332</v>
      </c>
      <c r="AK177" s="337">
        <f t="shared" si="69"/>
        <v>412.2685084993953</v>
      </c>
      <c r="AL177" s="42">
        <f t="shared" si="70"/>
        <v>20.378804140896221</v>
      </c>
      <c r="BA177" s="8"/>
    </row>
    <row r="178" spans="1:53" ht="15" x14ac:dyDescent="0.15">
      <c r="A178" s="116"/>
      <c r="B178" s="328">
        <f t="shared" si="43"/>
        <v>2926.2235705433991</v>
      </c>
      <c r="C178" s="328">
        <f t="shared" si="44"/>
        <v>2902.9742384642768</v>
      </c>
      <c r="D178" s="328">
        <f t="shared" si="45"/>
        <v>8.1174283140413852</v>
      </c>
      <c r="E178" s="328">
        <f t="shared" si="40"/>
        <v>185.74517602620119</v>
      </c>
      <c r="F178" s="328">
        <f t="shared" si="46"/>
        <v>185.74517602620119</v>
      </c>
      <c r="G178" s="328">
        <f t="shared" si="47"/>
        <v>27844.010460861206</v>
      </c>
      <c r="H178" s="313">
        <f t="shared" si="71"/>
        <v>0.02</v>
      </c>
      <c r="I178" s="328">
        <f t="shared" si="48"/>
        <v>18.599465663297817</v>
      </c>
      <c r="J178" s="328">
        <f t="shared" si="37"/>
        <v>850</v>
      </c>
      <c r="K178" s="335">
        <f t="shared" si="49"/>
        <v>-1</v>
      </c>
      <c r="L178" s="323">
        <f t="shared" si="50"/>
        <v>8.0974283140413856</v>
      </c>
      <c r="M178" s="323">
        <f t="shared" si="51"/>
        <v>8.1074283140413854</v>
      </c>
      <c r="N178" s="328">
        <f t="shared" si="52"/>
        <v>-0.11053962175069643</v>
      </c>
      <c r="O178" s="328">
        <f t="shared" si="38"/>
        <v>8.9734869018291654</v>
      </c>
      <c r="P178" s="332">
        <f t="shared" si="41"/>
        <v>152.09981013853397</v>
      </c>
      <c r="Q178" s="328">
        <f t="shared" si="53"/>
        <v>27092.642000447831</v>
      </c>
      <c r="R178" s="277">
        <f>IF(H178&gt;0, rate1(1,$L$52,$L$51,$L$54,L178,$L$53,$L$50,P178),"")</f>
        <v>2117.2044951107141</v>
      </c>
      <c r="S178" s="323">
        <f t="shared" si="54"/>
        <v>1.4260255857409372</v>
      </c>
      <c r="T178" s="323">
        <f t="shared" si="55"/>
        <v>0.25946709646193572</v>
      </c>
      <c r="U178" s="328">
        <f t="shared" si="39"/>
        <v>8.1174283140413852</v>
      </c>
      <c r="V178" s="336">
        <f t="shared" si="56"/>
        <v>8.1174283140413852</v>
      </c>
      <c r="W178" s="328">
        <f t="shared" si="57"/>
        <v>3.9645863587907115E-3</v>
      </c>
      <c r="X178" s="328">
        <f t="shared" si="58"/>
        <v>27196.166030146942</v>
      </c>
      <c r="Y178" s="328">
        <f t="shared" si="42"/>
        <v>152.47525252788546</v>
      </c>
      <c r="Z178" s="108">
        <f>IF(H178&gt;0, rate1(1,$L$52,$L$51,$L$54,U178,$L$53,$L$50,Y178),"")</f>
        <v>2118.0030363377437</v>
      </c>
      <c r="AA178" s="336">
        <f t="shared" si="59"/>
        <v>1.4309348872854268</v>
      </c>
      <c r="AB178" s="336">
        <f t="shared" si="60"/>
        <v>-9.1999661103437051E-3</v>
      </c>
      <c r="AC178" s="328">
        <f t="shared" si="61"/>
        <v>0.25946709646193572</v>
      </c>
      <c r="AD178" s="328">
        <f t="shared" si="62"/>
        <v>-7.7081064507668842E-2</v>
      </c>
      <c r="AE178" s="328">
        <f t="shared" si="63"/>
        <v>-4.9664844770795349E-3</v>
      </c>
      <c r="AF178" s="328">
        <f t="shared" si="64"/>
        <v>2925.8535638251865</v>
      </c>
      <c r="AG178" s="328">
        <f t="shared" si="65"/>
        <v>2902.714771367815</v>
      </c>
      <c r="AH178" s="328">
        <f t="shared" si="66"/>
        <v>8.0981080481496885</v>
      </c>
      <c r="AI178" s="328">
        <f t="shared" si="67"/>
        <v>122.55174077946944</v>
      </c>
      <c r="AJ178" s="328">
        <f t="shared" si="68"/>
        <v>6.7283912396541528</v>
      </c>
      <c r="AK178" s="337">
        <f t="shared" si="69"/>
        <v>415.762567303585</v>
      </c>
      <c r="AL178" s="42">
        <f t="shared" si="70"/>
        <v>20.484708213679152</v>
      </c>
      <c r="BA178" s="8"/>
    </row>
    <row r="179" spans="1:53" ht="15" x14ac:dyDescent="0.15">
      <c r="A179" s="116"/>
      <c r="B179" s="328">
        <f t="shared" si="43"/>
        <v>2925.8535638251865</v>
      </c>
      <c r="C179" s="328">
        <f t="shared" si="44"/>
        <v>2902.714771367815</v>
      </c>
      <c r="D179" s="328">
        <f t="shared" si="45"/>
        <v>8.0981080481496885</v>
      </c>
      <c r="E179" s="328">
        <f t="shared" si="40"/>
        <v>185.74517602620119</v>
      </c>
      <c r="F179" s="328">
        <f t="shared" si="46"/>
        <v>185.74517602620119</v>
      </c>
      <c r="G179" s="328">
        <f t="shared" si="47"/>
        <v>27645.179672925442</v>
      </c>
      <c r="H179" s="313">
        <f t="shared" si="71"/>
        <v>0.02</v>
      </c>
      <c r="I179" s="328">
        <f t="shared" si="48"/>
        <v>18.511033965897152</v>
      </c>
      <c r="J179" s="328">
        <f t="shared" si="37"/>
        <v>850</v>
      </c>
      <c r="K179" s="335">
        <f t="shared" si="49"/>
        <v>-1</v>
      </c>
      <c r="L179" s="323">
        <f t="shared" si="50"/>
        <v>8.078108048149689</v>
      </c>
      <c r="M179" s="323">
        <f t="shared" si="51"/>
        <v>8.0881080481496888</v>
      </c>
      <c r="N179" s="328">
        <f t="shared" si="52"/>
        <v>-0.11028577241015114</v>
      </c>
      <c r="O179" s="328">
        <f t="shared" si="38"/>
        <v>8.8732643346744737</v>
      </c>
      <c r="P179" s="332">
        <f t="shared" si="41"/>
        <v>151.61618547582526</v>
      </c>
      <c r="Q179" s="328">
        <f t="shared" si="53"/>
        <v>26893.352988450231</v>
      </c>
      <c r="R179" s="277">
        <f>IF(H179&gt;0, rate1(1,$L$52,$L$51,$L$54,L179,$L$53,$L$50,P179),"")</f>
        <v>2116.1709238203989</v>
      </c>
      <c r="S179" s="323">
        <f t="shared" si="54"/>
        <v>1.4322234822335695</v>
      </c>
      <c r="T179" s="323">
        <f t="shared" si="55"/>
        <v>0.25515914091533265</v>
      </c>
      <c r="U179" s="328">
        <f t="shared" si="39"/>
        <v>8.0981080481496885</v>
      </c>
      <c r="V179" s="336">
        <f t="shared" si="56"/>
        <v>8.0981080481496885</v>
      </c>
      <c r="W179" s="328">
        <f t="shared" si="57"/>
        <v>3.9457366182773512E-3</v>
      </c>
      <c r="X179" s="328">
        <f t="shared" si="58"/>
        <v>26996.384507213588</v>
      </c>
      <c r="Y179" s="328">
        <f t="shared" si="42"/>
        <v>151.9913286178714</v>
      </c>
      <c r="Z179" s="108">
        <f>IF(H179&gt;0, rate1(1,$L$52,$L$51,$L$54,U179,$L$53,$L$50,Y179),"")</f>
        <v>2116.9731399873608</v>
      </c>
      <c r="AA179" s="336">
        <f t="shared" si="59"/>
        <v>1.4371656815517138</v>
      </c>
      <c r="AB179" s="336">
        <f t="shared" si="60"/>
        <v>-9.0257236210125446E-3</v>
      </c>
      <c r="AC179" s="328">
        <f t="shared" si="61"/>
        <v>0.25515914091533265</v>
      </c>
      <c r="AD179" s="328">
        <f t="shared" si="62"/>
        <v>-7.8382455467807186E-2</v>
      </c>
      <c r="AE179" s="328">
        <f t="shared" si="63"/>
        <v>-5.057616054598103E-3</v>
      </c>
      <c r="AF179" s="328">
        <f t="shared" si="64"/>
        <v>2925.488118911861</v>
      </c>
      <c r="AG179" s="328">
        <f t="shared" si="65"/>
        <v>2902.4596122268999</v>
      </c>
      <c r="AH179" s="328">
        <f t="shared" si="66"/>
        <v>8.0787861055051717</v>
      </c>
      <c r="AI179" s="328">
        <f t="shared" si="67"/>
        <v>120.57586560857038</v>
      </c>
      <c r="AJ179" s="328">
        <f t="shared" si="68"/>
        <v>6.7618845356565336</v>
      </c>
      <c r="AK179" s="337">
        <f t="shared" si="69"/>
        <v>419.17489925584528</v>
      </c>
      <c r="AL179" s="42">
        <f t="shared" si="70"/>
        <v>20.588877193341702</v>
      </c>
      <c r="BA179" s="8"/>
    </row>
    <row r="180" spans="1:53" ht="15" x14ac:dyDescent="0.15">
      <c r="A180" s="116"/>
      <c r="B180" s="328">
        <f t="shared" si="43"/>
        <v>2925.488118911861</v>
      </c>
      <c r="C180" s="328">
        <f t="shared" si="44"/>
        <v>2902.4596122268999</v>
      </c>
      <c r="D180" s="328">
        <f t="shared" si="45"/>
        <v>8.0787861055051717</v>
      </c>
      <c r="E180" s="328">
        <f t="shared" si="40"/>
        <v>185.74517602620119</v>
      </c>
      <c r="F180" s="328">
        <f t="shared" si="46"/>
        <v>185.74517602620119</v>
      </c>
      <c r="G180" s="328">
        <f t="shared" si="47"/>
        <v>27447.280562705233</v>
      </c>
      <c r="H180" s="313">
        <f t="shared" si="71"/>
        <v>0.02</v>
      </c>
      <c r="I180" s="328">
        <f t="shared" si="48"/>
        <v>18.422805347968826</v>
      </c>
      <c r="J180" s="328">
        <f t="shared" si="37"/>
        <v>850</v>
      </c>
      <c r="K180" s="335">
        <f t="shared" si="49"/>
        <v>-1</v>
      </c>
      <c r="L180" s="323">
        <f t="shared" si="50"/>
        <v>8.0587861055051722</v>
      </c>
      <c r="M180" s="323">
        <f t="shared" si="51"/>
        <v>8.0687861055051719</v>
      </c>
      <c r="N180" s="328">
        <f t="shared" si="52"/>
        <v>-0.11003185611519228</v>
      </c>
      <c r="O180" s="328">
        <f t="shared" si="38"/>
        <v>8.774299871109875</v>
      </c>
      <c r="P180" s="332">
        <f t="shared" si="41"/>
        <v>151.13290482862237</v>
      </c>
      <c r="Q180" s="328">
        <f t="shared" si="53"/>
        <v>26694.996626911743</v>
      </c>
      <c r="R180" s="277">
        <f>IF(H180&gt;0, rate1(1,$L$52,$L$51,$L$54,L180,$L$53,$L$50,P180),"")</f>
        <v>2115.1324971960921</v>
      </c>
      <c r="S180" s="323">
        <f t="shared" si="54"/>
        <v>1.4384004811380169</v>
      </c>
      <c r="T180" s="323">
        <f t="shared" si="55"/>
        <v>0.25098479780306659</v>
      </c>
      <c r="U180" s="328">
        <f t="shared" si="39"/>
        <v>8.0787861055051717</v>
      </c>
      <c r="V180" s="336">
        <f t="shared" si="56"/>
        <v>8.0787861055051717</v>
      </c>
      <c r="W180" s="328">
        <f t="shared" si="57"/>
        <v>3.9269301653845901E-3</v>
      </c>
      <c r="X180" s="328">
        <f t="shared" si="58"/>
        <v>26797.536766493187</v>
      </c>
      <c r="Y180" s="328">
        <f t="shared" si="42"/>
        <v>151.50774822059037</v>
      </c>
      <c r="Z180" s="108">
        <f>IF(H180&gt;0, rate1(1,$L$52,$L$51,$L$54,U180,$L$53,$L$50,Y180),"")</f>
        <v>2115.9384122564361</v>
      </c>
      <c r="AA180" s="336">
        <f t="shared" si="59"/>
        <v>1.443375668384588</v>
      </c>
      <c r="AB180" s="336">
        <f t="shared" si="60"/>
        <v>-8.8568914475891727E-3</v>
      </c>
      <c r="AC180" s="328">
        <f t="shared" si="61"/>
        <v>0.25098479780306659</v>
      </c>
      <c r="AD180" s="328">
        <f t="shared" si="62"/>
        <v>-7.968610121037234E-2</v>
      </c>
      <c r="AE180" s="328">
        <f t="shared" si="63"/>
        <v>-5.1512846162540225E-3</v>
      </c>
      <c r="AF180" s="328">
        <f t="shared" si="64"/>
        <v>2925.1271022579426</v>
      </c>
      <c r="AG180" s="328">
        <f t="shared" si="65"/>
        <v>2902.2086274290969</v>
      </c>
      <c r="AH180" s="328">
        <f t="shared" si="66"/>
        <v>8.0594624858207577</v>
      </c>
      <c r="AI180" s="328">
        <f t="shared" si="67"/>
        <v>118.66150141222005</v>
      </c>
      <c r="AJ180" s="328">
        <f t="shared" si="68"/>
        <v>6.7948460638265944</v>
      </c>
      <c r="AK180" s="337">
        <f t="shared" si="69"/>
        <v>422.50824072481271</v>
      </c>
      <c r="AL180" s="42">
        <f t="shared" si="70"/>
        <v>20.691366679108988</v>
      </c>
      <c r="BA180" s="8"/>
    </row>
    <row r="181" spans="1:53" ht="15" x14ac:dyDescent="0.15">
      <c r="A181" s="116"/>
      <c r="B181" s="328">
        <f t="shared" si="43"/>
        <v>2925.1271022579426</v>
      </c>
      <c r="C181" s="328">
        <f t="shared" si="44"/>
        <v>2902.2086274290969</v>
      </c>
      <c r="D181" s="328">
        <f t="shared" si="45"/>
        <v>8.0594624858207577</v>
      </c>
      <c r="E181" s="328">
        <f t="shared" si="40"/>
        <v>185.74517602620119</v>
      </c>
      <c r="F181" s="328">
        <f t="shared" si="46"/>
        <v>185.74517602620119</v>
      </c>
      <c r="G181" s="328">
        <f t="shared" si="47"/>
        <v>27250.311104198292</v>
      </c>
      <c r="H181" s="313">
        <f t="shared" si="71"/>
        <v>0.02</v>
      </c>
      <c r="I181" s="328">
        <f t="shared" si="48"/>
        <v>18.334779863076619</v>
      </c>
      <c r="J181" s="328">
        <f t="shared" si="37"/>
        <v>850</v>
      </c>
      <c r="K181" s="335">
        <f t="shared" si="49"/>
        <v>-1</v>
      </c>
      <c r="L181" s="323">
        <f t="shared" si="50"/>
        <v>8.0394624858207582</v>
      </c>
      <c r="M181" s="323">
        <f t="shared" si="51"/>
        <v>8.049462485820758</v>
      </c>
      <c r="N181" s="328">
        <f t="shared" si="52"/>
        <v>-0.10977787285036555</v>
      </c>
      <c r="O181" s="328">
        <f t="shared" si="38"/>
        <v>8.6765555382924084</v>
      </c>
      <c r="P181" s="332">
        <f t="shared" si="41"/>
        <v>150.64996890608072</v>
      </c>
      <c r="Q181" s="328">
        <f t="shared" si="53"/>
        <v>26497.570890474057</v>
      </c>
      <c r="R181" s="277">
        <f>IF(H181&gt;0, rate1(1,$L$52,$L$51,$L$54,L181,$L$53,$L$50,P181),"")</f>
        <v>2114.0891832754432</v>
      </c>
      <c r="S181" s="323">
        <f t="shared" si="54"/>
        <v>1.4445594095896543</v>
      </c>
      <c r="T181" s="323">
        <f t="shared" si="55"/>
        <v>0.24693633850129235</v>
      </c>
      <c r="U181" s="328">
        <f t="shared" si="39"/>
        <v>8.0594624858207577</v>
      </c>
      <c r="V181" s="336">
        <f t="shared" si="56"/>
        <v>8.0594624858207577</v>
      </c>
      <c r="W181" s="328">
        <f t="shared" si="57"/>
        <v>3.9081670114953226E-3</v>
      </c>
      <c r="X181" s="328">
        <f t="shared" si="58"/>
        <v>26599.620782925933</v>
      </c>
      <c r="Y181" s="328">
        <f t="shared" si="42"/>
        <v>151.02451204316404</v>
      </c>
      <c r="Z181" s="108">
        <f>IF(H181&gt;0, rate1(1,$L$52,$L$51,$L$54,U181,$L$53,$L$50,Y181),"")</f>
        <v>2114.8988213821444</v>
      </c>
      <c r="AA181" s="336">
        <f t="shared" si="59"/>
        <v>1.4495676855939732</v>
      </c>
      <c r="AB181" s="336">
        <f t="shared" si="60"/>
        <v>-8.6931670952546652E-3</v>
      </c>
      <c r="AC181" s="328">
        <f t="shared" si="61"/>
        <v>0.24693633850129235</v>
      </c>
      <c r="AD181" s="328">
        <f t="shared" si="62"/>
        <v>-8.0992534842721536E-2</v>
      </c>
      <c r="AE181" s="328">
        <f t="shared" si="63"/>
        <v>-5.2475524218382518E-3</v>
      </c>
      <c r="AF181" s="328">
        <f t="shared" si="64"/>
        <v>2924.7703880465911</v>
      </c>
      <c r="AG181" s="328">
        <f t="shared" si="65"/>
        <v>2901.9616910905957</v>
      </c>
      <c r="AH181" s="328">
        <f t="shared" si="66"/>
        <v>8.0401371888082007</v>
      </c>
      <c r="AI181" s="328">
        <f t="shared" si="67"/>
        <v>116.80507163785019</v>
      </c>
      <c r="AJ181" s="328">
        <f t="shared" si="68"/>
        <v>6.8272919170593305</v>
      </c>
      <c r="AK181" s="337">
        <f t="shared" si="69"/>
        <v>425.76517624606578</v>
      </c>
      <c r="AL181" s="42">
        <f t="shared" si="70"/>
        <v>20.792228955309376</v>
      </c>
      <c r="BA181" s="8"/>
    </row>
    <row r="182" spans="1:53" ht="15" x14ac:dyDescent="0.15">
      <c r="A182" s="116"/>
      <c r="B182" s="328">
        <f t="shared" si="43"/>
        <v>2924.7703880465911</v>
      </c>
      <c r="C182" s="328">
        <f t="shared" si="44"/>
        <v>2901.9616910905957</v>
      </c>
      <c r="D182" s="328">
        <f t="shared" si="45"/>
        <v>8.0401371888082007</v>
      </c>
      <c r="E182" s="328">
        <f t="shared" si="40"/>
        <v>185.74517602620119</v>
      </c>
      <c r="F182" s="328">
        <f t="shared" si="46"/>
        <v>185.74517602620119</v>
      </c>
      <c r="G182" s="328">
        <f t="shared" si="47"/>
        <v>27054.269270286262</v>
      </c>
      <c r="H182" s="313">
        <f t="shared" si="71"/>
        <v>0.02</v>
      </c>
      <c r="I182" s="328">
        <f t="shared" si="48"/>
        <v>18.246957564796322</v>
      </c>
      <c r="J182" s="328">
        <f t="shared" si="37"/>
        <v>850</v>
      </c>
      <c r="K182" s="335">
        <f t="shared" si="49"/>
        <v>-1</v>
      </c>
      <c r="L182" s="323">
        <f t="shared" si="50"/>
        <v>8.0201371888082011</v>
      </c>
      <c r="M182" s="323">
        <f t="shared" si="51"/>
        <v>8.0301371888082009</v>
      </c>
      <c r="N182" s="328">
        <f t="shared" si="52"/>
        <v>-0.1095238226001598</v>
      </c>
      <c r="O182" s="328">
        <f t="shared" si="38"/>
        <v>8.5799956172577172</v>
      </c>
      <c r="P182" s="332">
        <f t="shared" si="41"/>
        <v>150.1673784201428</v>
      </c>
      <c r="Q182" s="328">
        <f t="shared" si="53"/>
        <v>26301.073752662851</v>
      </c>
      <c r="R182" s="277">
        <f>IF(H182&gt;0, rate1(1,$L$52,$L$51,$L$54,L182,$L$53,$L$50,P182),"")</f>
        <v>2113.0409498280437</v>
      </c>
      <c r="S182" s="323">
        <f t="shared" si="54"/>
        <v>1.4507029678469527</v>
      </c>
      <c r="T182" s="323">
        <f t="shared" si="55"/>
        <v>0.24300665940445129</v>
      </c>
      <c r="U182" s="328">
        <f t="shared" si="39"/>
        <v>8.0401371888082007</v>
      </c>
      <c r="V182" s="336">
        <f t="shared" si="56"/>
        <v>8.0401371888082007</v>
      </c>
      <c r="W182" s="328">
        <f t="shared" si="57"/>
        <v>3.8894471680208653E-3</v>
      </c>
      <c r="X182" s="328">
        <f t="shared" si="58"/>
        <v>26402.634530336043</v>
      </c>
      <c r="Y182" s="328">
        <f t="shared" si="42"/>
        <v>150.54162079548786</v>
      </c>
      <c r="Z182" s="108">
        <f>IF(H182&gt;0, rate1(1,$L$52,$L$51,$L$54,U182,$L$53,$L$50,Y182),"")</f>
        <v>2113.854335335604</v>
      </c>
      <c r="AA182" s="336">
        <f t="shared" si="59"/>
        <v>1.4557444437770468</v>
      </c>
      <c r="AB182" s="336">
        <f t="shared" si="60"/>
        <v>-8.534272268437372E-3</v>
      </c>
      <c r="AC182" s="328">
        <f t="shared" si="61"/>
        <v>0.24300665940445129</v>
      </c>
      <c r="AD182" s="328">
        <f t="shared" si="62"/>
        <v>-8.2302271258800117E-2</v>
      </c>
      <c r="AE182" s="328">
        <f t="shared" si="63"/>
        <v>-5.3464848836580385E-3</v>
      </c>
      <c r="AF182" s="328">
        <f t="shared" si="64"/>
        <v>2924.4178575645865</v>
      </c>
      <c r="AG182" s="328">
        <f t="shared" si="65"/>
        <v>2901.7186844311914</v>
      </c>
      <c r="AH182" s="328">
        <f t="shared" si="66"/>
        <v>8.020810214178157</v>
      </c>
      <c r="AI182" s="328">
        <f t="shared" si="67"/>
        <v>115.00328918103874</v>
      </c>
      <c r="AJ182" s="328">
        <f t="shared" si="68"/>
        <v>6.8592372751651745</v>
      </c>
      <c r="AK182" s="337">
        <f t="shared" si="69"/>
        <v>428.94815078674537</v>
      </c>
      <c r="AL182" s="42">
        <f t="shared" si="70"/>
        <v>20.891513266201549</v>
      </c>
      <c r="BA182" s="8"/>
    </row>
    <row r="183" spans="1:53" ht="15" x14ac:dyDescent="0.15">
      <c r="A183" s="116"/>
      <c r="B183" s="328">
        <f t="shared" si="43"/>
        <v>2924.4178575645865</v>
      </c>
      <c r="C183" s="328">
        <f t="shared" si="44"/>
        <v>2901.7186844311914</v>
      </c>
      <c r="D183" s="328">
        <f t="shared" si="45"/>
        <v>8.020810214178157</v>
      </c>
      <c r="E183" s="328">
        <f t="shared" si="40"/>
        <v>185.74517602620119</v>
      </c>
      <c r="F183" s="328">
        <f t="shared" si="46"/>
        <v>185.74517602620119</v>
      </c>
      <c r="G183" s="328">
        <f t="shared" si="47"/>
        <v>26859.153032734557</v>
      </c>
      <c r="H183" s="313">
        <f t="shared" si="71"/>
        <v>0.02</v>
      </c>
      <c r="I183" s="328">
        <f t="shared" si="48"/>
        <v>18.159338506716086</v>
      </c>
      <c r="J183" s="328">
        <f t="shared" si="37"/>
        <v>850</v>
      </c>
      <c r="K183" s="335">
        <f t="shared" si="49"/>
        <v>-1</v>
      </c>
      <c r="L183" s="323">
        <f t="shared" si="50"/>
        <v>8.0008102141781574</v>
      </c>
      <c r="M183" s="323">
        <f t="shared" si="51"/>
        <v>8.0108102141781572</v>
      </c>
      <c r="N183" s="328">
        <f t="shared" si="52"/>
        <v>-0.10926970534914915</v>
      </c>
      <c r="O183" s="328">
        <f t="shared" si="38"/>
        <v>8.4845864561948829</v>
      </c>
      <c r="P183" s="332">
        <f t="shared" si="41"/>
        <v>149.68513408555873</v>
      </c>
      <c r="Q183" s="328">
        <f t="shared" si="53"/>
        <v>26105.503185888079</v>
      </c>
      <c r="R183" s="277">
        <f>IF(H183&gt;0, rate1(1,$L$52,$L$51,$L$54,L183,$L$53,$L$50,P183),"")</f>
        <v>2111.9877643527238</v>
      </c>
      <c r="S183" s="323">
        <f t="shared" si="54"/>
        <v>1.4568337413276438</v>
      </c>
      <c r="T183" s="323">
        <f t="shared" si="55"/>
        <v>0.23918921801089182</v>
      </c>
      <c r="U183" s="328">
        <f t="shared" si="39"/>
        <v>8.020810214178157</v>
      </c>
      <c r="V183" s="336">
        <f t="shared" si="56"/>
        <v>8.020810214178157</v>
      </c>
      <c r="W183" s="328">
        <f t="shared" si="57"/>
        <v>3.8707706464080616E-3</v>
      </c>
      <c r="X183" s="328">
        <f t="shared" si="58"/>
        <v>26206.575981432179</v>
      </c>
      <c r="Y183" s="328">
        <f t="shared" si="42"/>
        <v>150.05907519025143</v>
      </c>
      <c r="Z183" s="108">
        <f>IF(H183&gt;0, rate1(1,$L$52,$L$51,$L$54,U183,$L$53,$L$50,Y183),"")</f>
        <v>2112.8049218191995</v>
      </c>
      <c r="AA183" s="336">
        <f t="shared" si="59"/>
        <v>1.4619085383925952</v>
      </c>
      <c r="AB183" s="336">
        <f t="shared" si="60"/>
        <v>-8.3799504115642347E-3</v>
      </c>
      <c r="AC183" s="328">
        <f t="shared" si="61"/>
        <v>0.23918921801089182</v>
      </c>
      <c r="AD183" s="328">
        <f t="shared" si="62"/>
        <v>-8.3615809133542426E-2</v>
      </c>
      <c r="AE183" s="328">
        <f t="shared" si="63"/>
        <v>-5.4481505805612021E-3</v>
      </c>
      <c r="AF183" s="328">
        <f t="shared" si="64"/>
        <v>2924.0693986412266</v>
      </c>
      <c r="AG183" s="328">
        <f t="shared" si="65"/>
        <v>2901.4794952131806</v>
      </c>
      <c r="AH183" s="328">
        <f t="shared" si="66"/>
        <v>8.0014815616402544</v>
      </c>
      <c r="AI183" s="328">
        <f t="shared" si="67"/>
        <v>113.25312676903593</v>
      </c>
      <c r="AJ183" s="328">
        <f t="shared" si="68"/>
        <v>6.890696477045462</v>
      </c>
      <c r="AK183" s="337">
        <f t="shared" si="69"/>
        <v>432.0594807392178</v>
      </c>
      <c r="AL183" s="42">
        <f t="shared" si="70"/>
        <v>20.989266062005431</v>
      </c>
      <c r="BA183" s="8"/>
    </row>
    <row r="184" spans="1:53" ht="15" x14ac:dyDescent="0.15">
      <c r="A184" s="116"/>
      <c r="B184" s="328">
        <f t="shared" si="43"/>
        <v>2924.0693986412266</v>
      </c>
      <c r="C184" s="328">
        <f t="shared" si="44"/>
        <v>2901.4794952131806</v>
      </c>
      <c r="D184" s="328">
        <f t="shared" si="45"/>
        <v>8.0014815616402544</v>
      </c>
      <c r="E184" s="328">
        <f t="shared" si="40"/>
        <v>185.74517602620119</v>
      </c>
      <c r="F184" s="328">
        <f t="shared" si="46"/>
        <v>185.74517602620119</v>
      </c>
      <c r="G184" s="328">
        <f t="shared" si="47"/>
        <v>26664.960362193451</v>
      </c>
      <c r="H184" s="313">
        <f t="shared" si="71"/>
        <v>0.02</v>
      </c>
      <c r="I184" s="328">
        <f t="shared" si="48"/>
        <v>18.071922742436801</v>
      </c>
      <c r="J184" s="328">
        <f t="shared" si="37"/>
        <v>850</v>
      </c>
      <c r="K184" s="335">
        <f t="shared" si="49"/>
        <v>-1</v>
      </c>
      <c r="L184" s="323">
        <f t="shared" si="50"/>
        <v>7.9814815616402548</v>
      </c>
      <c r="M184" s="323">
        <f t="shared" si="51"/>
        <v>7.9914815616402546</v>
      </c>
      <c r="N184" s="328">
        <f t="shared" si="52"/>
        <v>-0.10901552108171586</v>
      </c>
      <c r="O184" s="328">
        <f t="shared" si="38"/>
        <v>8.3902963032747273</v>
      </c>
      <c r="P184" s="332">
        <f t="shared" si="41"/>
        <v>149.20323661990585</v>
      </c>
      <c r="Q184" s="328">
        <f t="shared" si="53"/>
        <v>25910.857161444517</v>
      </c>
      <c r="R184" s="277">
        <f>IF(H184&gt;0, rate1(1,$L$52,$L$51,$L$54,L184,$L$53,$L$50,P184),"")</f>
        <v>2110.9295940748193</v>
      </c>
      <c r="S184" s="323">
        <f t="shared" si="54"/>
        <v>1.4629542114128589</v>
      </c>
      <c r="T184" s="323">
        <f t="shared" si="55"/>
        <v>0.23547797685870211</v>
      </c>
      <c r="U184" s="328">
        <f t="shared" si="39"/>
        <v>8.0014815616402544</v>
      </c>
      <c r="V184" s="336">
        <f t="shared" si="56"/>
        <v>8.0014815616402544</v>
      </c>
      <c r="W184" s="328">
        <f t="shared" si="57"/>
        <v>3.8521374580682277E-3</v>
      </c>
      <c r="X184" s="328">
        <f t="shared" si="58"/>
        <v>26011.443107807761</v>
      </c>
      <c r="Y184" s="328">
        <f t="shared" si="42"/>
        <v>149.57687594295822</v>
      </c>
      <c r="Z184" s="108">
        <f>IF(H184&gt;0, rate1(1,$L$52,$L$51,$L$54,U184,$L$53,$L$50,Y184),"")</f>
        <v>2111.7505482638717</v>
      </c>
      <c r="AA184" s="336">
        <f t="shared" si="59"/>
        <v>1.4680624605995627</v>
      </c>
      <c r="AB184" s="336">
        <f t="shared" si="60"/>
        <v>-8.2299645503163144E-3</v>
      </c>
      <c r="AC184" s="328">
        <f t="shared" si="61"/>
        <v>0.23547797685870211</v>
      </c>
      <c r="AD184" s="328">
        <f t="shared" si="62"/>
        <v>-8.4933632719296479E-2</v>
      </c>
      <c r="AE184" s="328">
        <f t="shared" si="63"/>
        <v>-5.5526212891796739E-3</v>
      </c>
      <c r="AF184" s="328">
        <f t="shared" si="64"/>
        <v>2923.7249051432864</v>
      </c>
      <c r="AG184" s="328">
        <f t="shared" si="65"/>
        <v>2901.2440172363217</v>
      </c>
      <c r="AH184" s="328">
        <f t="shared" si="66"/>
        <v>7.9821512309029936</v>
      </c>
      <c r="AI184" s="328">
        <f t="shared" si="67"/>
        <v>111.55179098330264</v>
      </c>
      <c r="AJ184" s="328">
        <f t="shared" si="68"/>
        <v>6.9216830856519351</v>
      </c>
      <c r="AK184" s="337">
        <f t="shared" si="69"/>
        <v>435.10136380254301</v>
      </c>
      <c r="AL184" s="42">
        <f t="shared" si="70"/>
        <v>21.085531219759112</v>
      </c>
      <c r="BA184" s="8"/>
    </row>
    <row r="185" spans="1:53" ht="15" x14ac:dyDescent="0.15">
      <c r="A185" s="116"/>
      <c r="B185" s="328">
        <f t="shared" si="43"/>
        <v>2923.7249051432864</v>
      </c>
      <c r="C185" s="328">
        <f t="shared" si="44"/>
        <v>2901.2440172363217</v>
      </c>
      <c r="D185" s="328">
        <f t="shared" si="45"/>
        <v>7.9821512309029936</v>
      </c>
      <c r="E185" s="328">
        <f t="shared" si="40"/>
        <v>185.74517602620119</v>
      </c>
      <c r="F185" s="328">
        <f t="shared" si="46"/>
        <v>185.74517602620119</v>
      </c>
      <c r="G185" s="328">
        <f t="shared" si="47"/>
        <v>26471.689228196046</v>
      </c>
      <c r="H185" s="313">
        <f t="shared" si="71"/>
        <v>0.02</v>
      </c>
      <c r="I185" s="328">
        <f t="shared" si="48"/>
        <v>17.984710325571722</v>
      </c>
      <c r="J185" s="328">
        <f t="shared" si="37"/>
        <v>850</v>
      </c>
      <c r="K185" s="335">
        <f t="shared" si="49"/>
        <v>-1</v>
      </c>
      <c r="L185" s="323">
        <f t="shared" si="50"/>
        <v>7.962151230902994</v>
      </c>
      <c r="M185" s="323">
        <f t="shared" si="51"/>
        <v>7.9721512309029938</v>
      </c>
      <c r="N185" s="328">
        <f t="shared" si="52"/>
        <v>-0.1087612697823559</v>
      </c>
      <c r="O185" s="328">
        <f t="shared" si="38"/>
        <v>8.2970951565734037</v>
      </c>
      <c r="P185" s="332">
        <f t="shared" si="41"/>
        <v>148.72168674360529</v>
      </c>
      <c r="Q185" s="328">
        <f t="shared" si="53"/>
        <v>25717.133649510248</v>
      </c>
      <c r="R185" s="277">
        <f>IF(H185&gt;0, rate1(1,$L$52,$L$51,$L$54,L185,$L$53,$L$50,P185),"")</f>
        <v>2109.8664059433941</v>
      </c>
      <c r="S185" s="323">
        <f t="shared" si="54"/>
        <v>1.4690667651773033</v>
      </c>
      <c r="T185" s="323">
        <f t="shared" si="55"/>
        <v>0.23186735419475957</v>
      </c>
      <c r="U185" s="328">
        <f t="shared" si="39"/>
        <v>7.9821512309029936</v>
      </c>
      <c r="V185" s="336">
        <f t="shared" si="56"/>
        <v>7.9821512309029936</v>
      </c>
      <c r="W185" s="328">
        <f t="shared" si="57"/>
        <v>3.8335476144482072E-3</v>
      </c>
      <c r="X185" s="328">
        <f t="shared" si="58"/>
        <v>25817.233879939697</v>
      </c>
      <c r="Y185" s="328">
        <f t="shared" si="42"/>
        <v>149.0950237719417</v>
      </c>
      <c r="Z185" s="108">
        <f>IF(H185&gt;0, rate1(1,$L$52,$L$51,$L$54,U185,$L$53,$L$50,Y185),"")</f>
        <v>2110.6911818263625</v>
      </c>
      <c r="AA185" s="336">
        <f t="shared" si="59"/>
        <v>1.4742086070183948</v>
      </c>
      <c r="AB185" s="336">
        <f t="shared" si="60"/>
        <v>-8.0840953911650564E-3</v>
      </c>
      <c r="AC185" s="328">
        <f t="shared" si="61"/>
        <v>0.23186735419475957</v>
      </c>
      <c r="AD185" s="328">
        <f t="shared" si="62"/>
        <v>-8.6256213469364809E-2</v>
      </c>
      <c r="AE185" s="328">
        <f t="shared" si="63"/>
        <v>-5.6599720257696764E-3</v>
      </c>
      <c r="AF185" s="328">
        <f t="shared" si="64"/>
        <v>2923.3842765193094</v>
      </c>
      <c r="AG185" s="328">
        <f t="shared" si="65"/>
        <v>2901.0121498821268</v>
      </c>
      <c r="AH185" s="328">
        <f t="shared" si="66"/>
        <v>7.9628192216736515</v>
      </c>
      <c r="AI185" s="328">
        <f t="shared" si="67"/>
        <v>109.89669940314712</v>
      </c>
      <c r="AJ185" s="328">
        <f t="shared" si="68"/>
        <v>6.9522099465972538</v>
      </c>
      <c r="AK185" s="337">
        <f t="shared" si="69"/>
        <v>438.07588788744448</v>
      </c>
      <c r="AL185" s="42">
        <f t="shared" si="70"/>
        <v>21.180350242094921</v>
      </c>
      <c r="BA185" s="8"/>
    </row>
    <row r="186" spans="1:53" ht="15" x14ac:dyDescent="0.15">
      <c r="A186" s="116"/>
      <c r="B186" s="328">
        <f t="shared" si="43"/>
        <v>2923.3842765193094</v>
      </c>
      <c r="C186" s="328">
        <f t="shared" si="44"/>
        <v>2901.0121498821268</v>
      </c>
      <c r="D186" s="328">
        <f t="shared" si="45"/>
        <v>7.9628192216736515</v>
      </c>
      <c r="E186" s="328">
        <f t="shared" si="40"/>
        <v>185.74517602620119</v>
      </c>
      <c r="F186" s="328">
        <f t="shared" si="46"/>
        <v>185.74517602620119</v>
      </c>
      <c r="G186" s="328">
        <f t="shared" si="47"/>
        <v>26279.337599157483</v>
      </c>
      <c r="H186" s="313">
        <f t="shared" si="71"/>
        <v>0.02</v>
      </c>
      <c r="I186" s="328">
        <f t="shared" si="48"/>
        <v>17.897701309746118</v>
      </c>
      <c r="J186" s="328">
        <f t="shared" si="37"/>
        <v>850</v>
      </c>
      <c r="K186" s="335">
        <f t="shared" si="49"/>
        <v>-1</v>
      </c>
      <c r="L186" s="323">
        <f t="shared" si="50"/>
        <v>7.942819221673652</v>
      </c>
      <c r="M186" s="323">
        <f t="shared" si="51"/>
        <v>7.9528192216736517</v>
      </c>
      <c r="N186" s="328">
        <f t="shared" si="52"/>
        <v>-0.10850695143550126</v>
      </c>
      <c r="O186" s="328">
        <f t="shared" si="38"/>
        <v>8.2049546289909934</v>
      </c>
      <c r="P186" s="332">
        <f t="shared" si="41"/>
        <v>148.24048517993771</v>
      </c>
      <c r="Q186" s="328">
        <f t="shared" si="53"/>
        <v>25524.330619145559</v>
      </c>
      <c r="R186" s="277">
        <f>IF(H186&gt;0, rate1(1,$L$52,$L$51,$L$54,L186,$L$53,$L$50,P186),"")</f>
        <v>2108.7981666284345</v>
      </c>
      <c r="S186" s="323">
        <f t="shared" si="54"/>
        <v>1.4751737041806807</v>
      </c>
      <c r="T186" s="323">
        <f t="shared" si="55"/>
        <v>0.2283521804359831</v>
      </c>
      <c r="U186" s="328">
        <f t="shared" si="39"/>
        <v>7.9628192216736515</v>
      </c>
      <c r="V186" s="336">
        <f t="shared" si="56"/>
        <v>7.9628192216736515</v>
      </c>
      <c r="W186" s="328">
        <f t="shared" si="57"/>
        <v>3.8150011269664219E-3</v>
      </c>
      <c r="X186" s="328">
        <f t="shared" si="58"/>
        <v>25623.946267187108</v>
      </c>
      <c r="Y186" s="328">
        <f t="shared" si="42"/>
        <v>148.61351939838127</v>
      </c>
      <c r="Z186" s="108">
        <f>IF(H186&gt;0, rate1(1,$L$52,$L$51,$L$54,U186,$L$53,$L$50,Y186),"")</f>
        <v>2109.6267893864374</v>
      </c>
      <c r="AA186" s="336">
        <f t="shared" si="59"/>
        <v>1.4803492885507605</v>
      </c>
      <c r="AB186" s="336">
        <f t="shared" si="60"/>
        <v>-7.9421396427513911E-3</v>
      </c>
      <c r="AC186" s="328">
        <f t="shared" si="61"/>
        <v>0.2283521804359831</v>
      </c>
      <c r="AD186" s="328">
        <f t="shared" si="62"/>
        <v>-8.758401151158203E-2</v>
      </c>
      <c r="AE186" s="328">
        <f t="shared" si="63"/>
        <v>-5.7702811041368774E-3</v>
      </c>
      <c r="AF186" s="328">
        <f t="shared" si="64"/>
        <v>2923.0474173874381</v>
      </c>
      <c r="AG186" s="328">
        <f t="shared" si="65"/>
        <v>2900.7837977016907</v>
      </c>
      <c r="AH186" s="328">
        <f t="shared" si="66"/>
        <v>7.9434855336584347</v>
      </c>
      <c r="AI186" s="328">
        <f t="shared" si="67"/>
        <v>108.28546043411761</v>
      </c>
      <c r="AJ186" s="328">
        <f t="shared" si="68"/>
        <v>6.9822892411622863</v>
      </c>
      <c r="AK186" s="337">
        <f t="shared" si="69"/>
        <v>440.98503916124906</v>
      </c>
      <c r="AL186" s="42">
        <f t="shared" si="70"/>
        <v>21.273762436587596</v>
      </c>
      <c r="BA186" s="8"/>
    </row>
    <row r="187" spans="1:53" ht="15" x14ac:dyDescent="0.15">
      <c r="A187" s="116"/>
      <c r="B187" s="328">
        <f t="shared" si="43"/>
        <v>2923.0474173874381</v>
      </c>
      <c r="C187" s="328">
        <f t="shared" si="44"/>
        <v>2900.7837977016907</v>
      </c>
      <c r="D187" s="328">
        <f t="shared" si="45"/>
        <v>7.9434855336584347</v>
      </c>
      <c r="E187" s="328">
        <f t="shared" si="40"/>
        <v>185.74517602620119</v>
      </c>
      <c r="F187" s="328">
        <f t="shared" si="46"/>
        <v>185.74517602620119</v>
      </c>
      <c r="G187" s="328">
        <f t="shared" si="47"/>
        <v>26087.90344237586</v>
      </c>
      <c r="H187" s="313">
        <f t="shared" si="71"/>
        <v>0.02</v>
      </c>
      <c r="I187" s="328">
        <f t="shared" si="48"/>
        <v>17.810895748597979</v>
      </c>
      <c r="J187" s="328">
        <f t="shared" si="37"/>
        <v>850</v>
      </c>
      <c r="K187" s="335">
        <f t="shared" si="49"/>
        <v>-1</v>
      </c>
      <c r="L187" s="323">
        <f t="shared" si="50"/>
        <v>7.9234855336584351</v>
      </c>
      <c r="M187" s="323">
        <f t="shared" si="51"/>
        <v>7.9334855336584349</v>
      </c>
      <c r="N187" s="328">
        <f t="shared" si="52"/>
        <v>-0.10825256602559818</v>
      </c>
      <c r="O187" s="328">
        <f t="shared" si="38"/>
        <v>8.1138478263646228</v>
      </c>
      <c r="P187" s="332">
        <f t="shared" si="41"/>
        <v>147.75963265506667</v>
      </c>
      <c r="Q187" s="328">
        <f t="shared" si="53"/>
        <v>25332.446038294042</v>
      </c>
      <c r="R187" s="277">
        <f>IF(H187&gt;0, rate1(1,$L$52,$L$51,$L$54,L187,$L$53,$L$50,P187),"")</f>
        <v>2107.724842518021</v>
      </c>
      <c r="S187" s="323">
        <f t="shared" si="54"/>
        <v>1.4812772524361657</v>
      </c>
      <c r="T187" s="323">
        <f t="shared" si="55"/>
        <v>0.22492765963410308</v>
      </c>
      <c r="U187" s="328">
        <f t="shared" si="39"/>
        <v>7.9434855336584347</v>
      </c>
      <c r="V187" s="336">
        <f t="shared" si="56"/>
        <v>7.9434855336584347</v>
      </c>
      <c r="W187" s="328">
        <f t="shared" si="57"/>
        <v>3.7964980070483989E-3</v>
      </c>
      <c r="X187" s="328">
        <f t="shared" si="58"/>
        <v>25431.578237792513</v>
      </c>
      <c r="Y187" s="328">
        <f t="shared" si="42"/>
        <v>148.13236354632528</v>
      </c>
      <c r="Z187" s="108">
        <f>IF(H187&gt;0, rate1(1,$L$52,$L$51,$L$54,U187,$L$53,$L$50,Y187),"")</f>
        <v>2108.5573375440781</v>
      </c>
      <c r="AA187" s="336">
        <f t="shared" si="59"/>
        <v>1.4864867383738489</v>
      </c>
      <c r="AB187" s="336">
        <f t="shared" si="60"/>
        <v>-7.8039085294261731E-3</v>
      </c>
      <c r="AC187" s="328">
        <f t="shared" si="61"/>
        <v>0.22492765963410308</v>
      </c>
      <c r="AD187" s="328">
        <f t="shared" si="62"/>
        <v>-8.8917476990311606E-2</v>
      </c>
      <c r="AE187" s="328">
        <f t="shared" si="63"/>
        <v>-5.8836302030259953E-3</v>
      </c>
      <c r="AF187" s="328">
        <f t="shared" si="64"/>
        <v>2922.7142371617783</v>
      </c>
      <c r="AG187" s="328">
        <f t="shared" si="65"/>
        <v>2900.5588700420567</v>
      </c>
      <c r="AH187" s="328">
        <f t="shared" si="66"/>
        <v>7.9241501665622982</v>
      </c>
      <c r="AI187" s="328">
        <f t="shared" si="67"/>
        <v>106.71585545549215</v>
      </c>
      <c r="AJ187" s="328">
        <f t="shared" si="68"/>
        <v>7.0119325343443677</v>
      </c>
      <c r="AK187" s="337">
        <f t="shared" si="69"/>
        <v>443.83070933307744</v>
      </c>
      <c r="AL187" s="42">
        <f t="shared" si="70"/>
        <v>21.365805077956598</v>
      </c>
      <c r="BA187" s="8"/>
    </row>
    <row r="188" spans="1:53" ht="15" x14ac:dyDescent="0.15">
      <c r="A188" s="116"/>
      <c r="B188" s="328">
        <f t="shared" si="43"/>
        <v>2922.7142371617783</v>
      </c>
      <c r="C188" s="328">
        <f t="shared" si="44"/>
        <v>2900.5588700420567</v>
      </c>
      <c r="D188" s="328">
        <f t="shared" si="45"/>
        <v>7.9241501665622982</v>
      </c>
      <c r="E188" s="328">
        <f t="shared" si="40"/>
        <v>185.74517602620119</v>
      </c>
      <c r="F188" s="328">
        <f t="shared" si="46"/>
        <v>185.74517602620119</v>
      </c>
      <c r="G188" s="328">
        <f t="shared" si="47"/>
        <v>25897.384724030471</v>
      </c>
      <c r="H188" s="313">
        <f t="shared" si="71"/>
        <v>0.02</v>
      </c>
      <c r="I188" s="328">
        <f t="shared" si="48"/>
        <v>17.724293695777305</v>
      </c>
      <c r="J188" s="328">
        <f t="shared" si="37"/>
        <v>850</v>
      </c>
      <c r="K188" s="335">
        <f t="shared" si="49"/>
        <v>-1</v>
      </c>
      <c r="L188" s="323">
        <f t="shared" si="50"/>
        <v>7.9041501665622986</v>
      </c>
      <c r="M188" s="323">
        <f t="shared" si="51"/>
        <v>7.9141501665622984</v>
      </c>
      <c r="N188" s="328">
        <f t="shared" si="52"/>
        <v>-0.1079981135369934</v>
      </c>
      <c r="O188" s="328">
        <f t="shared" si="38"/>
        <v>8.0237492372267845</v>
      </c>
      <c r="P188" s="332">
        <f t="shared" si="41"/>
        <v>147.27912989805282</v>
      </c>
      <c r="Q188" s="328">
        <f t="shared" si="53"/>
        <v>25141.477873780586</v>
      </c>
      <c r="R188" s="277">
        <f>IF(H188&gt;0, rate1(1,$L$52,$L$51,$L$54,L188,$L$53,$L$50,P188),"")</f>
        <v>2106.6463997154506</v>
      </c>
      <c r="S188" s="323">
        <f t="shared" si="54"/>
        <v>1.4873795636551057</v>
      </c>
      <c r="T188" s="323">
        <f t="shared" si="55"/>
        <v>0.22158933527507998</v>
      </c>
      <c r="U188" s="328">
        <f t="shared" si="39"/>
        <v>7.9241501665622982</v>
      </c>
      <c r="V188" s="336">
        <f t="shared" si="56"/>
        <v>7.9241501665622982</v>
      </c>
      <c r="W188" s="328">
        <f t="shared" si="57"/>
        <v>3.7780382661338763E-3</v>
      </c>
      <c r="X188" s="328">
        <f t="shared" si="58"/>
        <v>25240.127758879771</v>
      </c>
      <c r="Y188" s="328">
        <f t="shared" si="42"/>
        <v>147.65155694270516</v>
      </c>
      <c r="Z188" s="108">
        <f>IF(H188&gt;0, rate1(1,$L$52,$L$51,$L$54,U188,$L$53,$L$50,Y188),"")</f>
        <v>2107.4827926166295</v>
      </c>
      <c r="AA188" s="336">
        <f t="shared" si="59"/>
        <v>1.4926231192087129</v>
      </c>
      <c r="AB188" s="336">
        <f t="shared" si="60"/>
        <v>-7.6692264711458041E-3</v>
      </c>
      <c r="AC188" s="328">
        <f t="shared" si="61"/>
        <v>0.22158933527507998</v>
      </c>
      <c r="AD188" s="328">
        <f t="shared" si="62"/>
        <v>-9.0257051293430215E-2</v>
      </c>
      <c r="AE188" s="328">
        <f t="shared" si="63"/>
        <v>-6.0001044457045367E-3</v>
      </c>
      <c r="AF188" s="328">
        <f t="shared" si="64"/>
        <v>2922.3846497129662</v>
      </c>
      <c r="AG188" s="328">
        <f t="shared" si="65"/>
        <v>2900.3372807067817</v>
      </c>
      <c r="AH188" s="328">
        <f t="shared" si="66"/>
        <v>7.9048131200892557</v>
      </c>
      <c r="AI188" s="328">
        <f t="shared" si="67"/>
        <v>105.18582297675137</v>
      </c>
      <c r="AJ188" s="328">
        <f t="shared" si="68"/>
        <v>7.0411508185045761</v>
      </c>
      <c r="AK188" s="337">
        <f t="shared" si="69"/>
        <v>446.61470226597083</v>
      </c>
      <c r="AL188" s="42">
        <f t="shared" si="70"/>
        <v>21.456513555093768</v>
      </c>
      <c r="BA188" s="8"/>
    </row>
    <row r="189" spans="1:53" ht="15" x14ac:dyDescent="0.15">
      <c r="A189" s="116"/>
      <c r="B189" s="328">
        <f t="shared" si="43"/>
        <v>2922.3846497129662</v>
      </c>
      <c r="C189" s="328">
        <f t="shared" si="44"/>
        <v>2900.3372807067817</v>
      </c>
      <c r="D189" s="328">
        <f t="shared" si="45"/>
        <v>7.9048131200892557</v>
      </c>
      <c r="E189" s="328">
        <f t="shared" si="40"/>
        <v>185.74517602620119</v>
      </c>
      <c r="F189" s="328">
        <f t="shared" si="46"/>
        <v>185.74517602620119</v>
      </c>
      <c r="G189" s="328">
        <f t="shared" si="47"/>
        <v>25707.779409184088</v>
      </c>
      <c r="H189" s="313">
        <f t="shared" si="71"/>
        <v>0.02</v>
      </c>
      <c r="I189" s="328">
        <f t="shared" si="48"/>
        <v>17.637895204947565</v>
      </c>
      <c r="J189" s="328">
        <f t="shared" si="37"/>
        <v>850</v>
      </c>
      <c r="K189" s="335">
        <f t="shared" si="49"/>
        <v>-1</v>
      </c>
      <c r="L189" s="323">
        <f t="shared" si="50"/>
        <v>7.8848131200892562</v>
      </c>
      <c r="M189" s="323">
        <f t="shared" si="51"/>
        <v>7.894813120089256</v>
      </c>
      <c r="N189" s="328">
        <f t="shared" si="52"/>
        <v>-0.10774359395411892</v>
      </c>
      <c r="O189" s="328">
        <f t="shared" si="38"/>
        <v>7.9346346328703055</v>
      </c>
      <c r="P189" s="332">
        <f t="shared" si="41"/>
        <v>146.79897764088074</v>
      </c>
      <c r="Q189" s="328">
        <f t="shared" si="53"/>
        <v>24951.424091314027</v>
      </c>
      <c r="R189" s="277">
        <f>IF(H189&gt;0, rate1(1,$L$52,$L$51,$L$54,L189,$L$53,$L$50,P189),"")</f>
        <v>2105.562804036349</v>
      </c>
      <c r="S189" s="323">
        <f t="shared" si="54"/>
        <v>1.493482727854355</v>
      </c>
      <c r="T189" s="323">
        <f t="shared" si="55"/>
        <v>0.21833305984706733</v>
      </c>
      <c r="U189" s="328">
        <f t="shared" si="39"/>
        <v>7.9048131200892557</v>
      </c>
      <c r="V189" s="336">
        <f t="shared" si="56"/>
        <v>7.9048131200892557</v>
      </c>
      <c r="W189" s="328">
        <f t="shared" si="57"/>
        <v>3.7596219156696975E-3</v>
      </c>
      <c r="X189" s="328">
        <f t="shared" si="58"/>
        <v>25049.592796456811</v>
      </c>
      <c r="Y189" s="328">
        <f t="shared" si="42"/>
        <v>147.17110031736223</v>
      </c>
      <c r="Z189" s="108">
        <f>IF(H189&gt;0, rate1(1,$L$52,$L$51,$L$54,U189,$L$53,$L$50,Y189),"")</f>
        <v>2106.4031206359423</v>
      </c>
      <c r="AA189" s="336">
        <f t="shared" si="59"/>
        <v>1.4987605299493356</v>
      </c>
      <c r="AB189" s="336">
        <f t="shared" si="60"/>
        <v>-7.5379299080695142E-3</v>
      </c>
      <c r="AC189" s="328">
        <f t="shared" si="61"/>
        <v>0.21833305984706733</v>
      </c>
      <c r="AD189" s="328">
        <f t="shared" si="62"/>
        <v>-9.1603168178053834E-2</v>
      </c>
      <c r="AE189" s="328">
        <f t="shared" si="63"/>
        <v>-6.1197924886268211E-3</v>
      </c>
      <c r="AF189" s="328">
        <f t="shared" si="64"/>
        <v>2922.0585730591652</v>
      </c>
      <c r="AG189" s="328">
        <f t="shared" si="65"/>
        <v>2900.1189476469344</v>
      </c>
      <c r="AH189" s="328">
        <f t="shared" si="66"/>
        <v>7.8854743939421255</v>
      </c>
      <c r="AI189" s="328">
        <f t="shared" si="67"/>
        <v>103.69344454058762</v>
      </c>
      <c r="AJ189" s="328">
        <f t="shared" si="68"/>
        <v>7.0699545530991834</v>
      </c>
      <c r="AK189" s="337">
        <f t="shared" si="69"/>
        <v>449.33873999111353</v>
      </c>
      <c r="AL189" s="42">
        <f t="shared" si="70"/>
        <v>21.545921504624005</v>
      </c>
      <c r="BA189" s="8"/>
    </row>
    <row r="190" spans="1:53" ht="15" x14ac:dyDescent="0.15">
      <c r="A190" s="116"/>
      <c r="B190" s="328">
        <f t="shared" si="43"/>
        <v>2922.0585730591652</v>
      </c>
      <c r="C190" s="328">
        <f t="shared" si="44"/>
        <v>2900.1189476469344</v>
      </c>
      <c r="D190" s="328">
        <f t="shared" si="45"/>
        <v>7.8854743939421255</v>
      </c>
      <c r="E190" s="328">
        <f t="shared" si="40"/>
        <v>185.74517602620119</v>
      </c>
      <c r="F190" s="328">
        <f t="shared" si="46"/>
        <v>185.74517602620119</v>
      </c>
      <c r="G190" s="328">
        <f t="shared" si="47"/>
        <v>25519.085461780596</v>
      </c>
      <c r="H190" s="313">
        <f t="shared" ref="H190:H208" si="72">dv(S189)</f>
        <v>0.02</v>
      </c>
      <c r="I190" s="328">
        <f t="shared" si="48"/>
        <v>17.55170032978458</v>
      </c>
      <c r="J190" s="328">
        <f t="shared" ref="J190:J253" si="73">$B$7</f>
        <v>850</v>
      </c>
      <c r="K190" s="335">
        <f t="shared" si="49"/>
        <v>-1</v>
      </c>
      <c r="L190" s="323">
        <f t="shared" si="50"/>
        <v>7.8654743939421259</v>
      </c>
      <c r="M190" s="323">
        <f t="shared" si="51"/>
        <v>7.8754743939421257</v>
      </c>
      <c r="N190" s="328">
        <f t="shared" si="52"/>
        <v>-0.10748900726131438</v>
      </c>
      <c r="O190" s="328">
        <f t="shared" ref="O190:O253" si="74">IF(wh(B189,$F$51,$F$52,$F$53)&gt;0,wh(B189,$F$51,$F$52,$F$53),O189)</f>
        <v>7.8464809765613461</v>
      </c>
      <c r="P190" s="332">
        <f t="shared" si="41"/>
        <v>146.31917661847245</v>
      </c>
      <c r="Q190" s="328">
        <f t="shared" si="53"/>
        <v>24762.28265548437</v>
      </c>
      <c r="R190" s="277">
        <f>IF(H190&gt;0, rate1(1,$L$52,$L$51,$L$54,L190,$L$53,$L$50,P190),"")</f>
        <v>2104.4740210057253</v>
      </c>
      <c r="S190" s="323">
        <f t="shared" si="54"/>
        <v>1.4995887773999403</v>
      </c>
      <c r="T190" s="323">
        <f t="shared" si="55"/>
        <v>0.21515496769308978</v>
      </c>
      <c r="U190" s="328">
        <f t="shared" ref="U190:U208" si="75">L190-K190*H190</f>
        <v>7.8854743939421255</v>
      </c>
      <c r="V190" s="336">
        <f t="shared" si="56"/>
        <v>7.8854743939421255</v>
      </c>
      <c r="W190" s="328">
        <f t="shared" si="57"/>
        <v>3.7412489670884952E-3</v>
      </c>
      <c r="X190" s="328">
        <f t="shared" si="58"/>
        <v>24859.971315412746</v>
      </c>
      <c r="Y190" s="328">
        <f t="shared" si="42"/>
        <v>146.69099440306087</v>
      </c>
      <c r="Z190" s="108">
        <f>IF(H190&gt;0, rate1(1,$L$52,$L$51,$L$54,U190,$L$53,$L$50,Y190),"")</f>
        <v>2105.3182873454452</v>
      </c>
      <c r="AA190" s="336">
        <f t="shared" si="59"/>
        <v>1.5049010117263488</v>
      </c>
      <c r="AB190" s="336">
        <f t="shared" si="60"/>
        <v>-7.4098662513994206E-3</v>
      </c>
      <c r="AC190" s="328">
        <f t="shared" si="61"/>
        <v>0.21515496769308978</v>
      </c>
      <c r="AD190" s="328">
        <f t="shared" si="62"/>
        <v>-9.2956254807600933E-2</v>
      </c>
      <c r="AE190" s="328">
        <f t="shared" si="63"/>
        <v>-6.2427866219292626E-3</v>
      </c>
      <c r="AF190" s="328">
        <f t="shared" si="64"/>
        <v>2921.735929084211</v>
      </c>
      <c r="AG190" s="328">
        <f t="shared" si="65"/>
        <v>2899.9037926792412</v>
      </c>
      <c r="AH190" s="328">
        <f t="shared" si="66"/>
        <v>7.8661339878223453</v>
      </c>
      <c r="AI190" s="328">
        <f t="shared" si="67"/>
        <v>102.23693214814195</v>
      </c>
      <c r="AJ190" s="328">
        <f t="shared" si="68"/>
        <v>7.0983537009181115</v>
      </c>
      <c r="AK190" s="337">
        <f t="shared" si="69"/>
        <v>452.0044681895414</v>
      </c>
      <c r="AL190" s="42">
        <f t="shared" si="70"/>
        <v>21.634060932483504</v>
      </c>
      <c r="BA190" s="8"/>
    </row>
    <row r="191" spans="1:53" ht="15" x14ac:dyDescent="0.15">
      <c r="A191" s="116"/>
      <c r="B191" s="328">
        <f t="shared" si="43"/>
        <v>2921.735929084211</v>
      </c>
      <c r="C191" s="328">
        <f t="shared" si="44"/>
        <v>2899.9037926792412</v>
      </c>
      <c r="D191" s="328">
        <f t="shared" si="45"/>
        <v>7.8661339878223453</v>
      </c>
      <c r="E191" s="328">
        <f t="shared" ref="E191:E254" si="76">IF(H191&gt;0,IF(AND(C191&lt;$B$6,C191&gt;$K$12),bb2wang($B$6,$K$12,C191,$H$8,$H$9,I191,$H$10,$H$11,$K$10,$K$11,$H$13),E190)," ")</f>
        <v>185.74517602620119</v>
      </c>
      <c r="F191" s="328">
        <f t="shared" si="46"/>
        <v>185.74517602620119</v>
      </c>
      <c r="G191" s="328">
        <f t="shared" si="47"/>
        <v>25331.300844642486</v>
      </c>
      <c r="H191" s="313">
        <f t="shared" si="72"/>
        <v>0.02</v>
      </c>
      <c r="I191" s="328">
        <f t="shared" si="48"/>
        <v>17.465709123975831</v>
      </c>
      <c r="J191" s="328">
        <f t="shared" si="73"/>
        <v>850</v>
      </c>
      <c r="K191" s="335">
        <f t="shared" si="49"/>
        <v>-1</v>
      </c>
      <c r="L191" s="323">
        <f t="shared" si="50"/>
        <v>7.8461339878223457</v>
      </c>
      <c r="M191" s="323">
        <f t="shared" si="51"/>
        <v>7.8561339878223455</v>
      </c>
      <c r="N191" s="328">
        <f t="shared" si="52"/>
        <v>-0.10723435344294785</v>
      </c>
      <c r="O191" s="328">
        <f t="shared" si="74"/>
        <v>7.7592663408913687</v>
      </c>
      <c r="P191" s="332">
        <f t="shared" ref="P191:P254" si="77">IF(H191&gt;0, $C$54*$L$55*$L$55*M191*M191/(($B$19*(B191-C191))^0.333)*1000,"")</f>
        <v>145.8397275687021</v>
      </c>
      <c r="Q191" s="328">
        <f t="shared" si="53"/>
        <v>24574.05152976068</v>
      </c>
      <c r="R191" s="277">
        <f>IF(H191&gt;0, rate1(1,$L$52,$L$51,$L$54,L191,$L$53,$L$50,P191),"")</f>
        <v>2103.3800158549839</v>
      </c>
      <c r="S191" s="323">
        <f t="shared" si="54"/>
        <v>1.5056996925523158</v>
      </c>
      <c r="T191" s="323">
        <f t="shared" si="55"/>
        <v>0.21205145073694939</v>
      </c>
      <c r="U191" s="328">
        <f t="shared" si="75"/>
        <v>7.8661339878223453</v>
      </c>
      <c r="V191" s="336">
        <f t="shared" si="56"/>
        <v>7.8661339878223453</v>
      </c>
      <c r="W191" s="328">
        <f t="shared" si="57"/>
        <v>3.7229194318300074E-3</v>
      </c>
      <c r="X191" s="328">
        <f t="shared" si="58"/>
        <v>24671.261279515842</v>
      </c>
      <c r="Y191" s="328">
        <f t="shared" ref="Y191:Y254" si="78">IF(H191&gt;0, $C$54*$L$55*$L$55*V191*V191/(($B$19*(B191-C191))^0.333)*1000,"")</f>
        <v>146.2112399355033</v>
      </c>
      <c r="Z191" s="108">
        <f>IF(H191&gt;0, rate1(1,$L$52,$L$51,$L$54,U191,$L$53,$L$50,Y191),"")</f>
        <v>2104.2282581971899</v>
      </c>
      <c r="AA191" s="336">
        <f t="shared" si="59"/>
        <v>1.5110465534708653</v>
      </c>
      <c r="AB191" s="336">
        <f t="shared" si="60"/>
        <v>-7.2848929447721063E-3</v>
      </c>
      <c r="AC191" s="328">
        <f t="shared" si="61"/>
        <v>0.21205145073694939</v>
      </c>
      <c r="AD191" s="328">
        <f t="shared" si="62"/>
        <v>-9.4316732710355636E-2</v>
      </c>
      <c r="AE191" s="328">
        <f t="shared" si="63"/>
        <v>-6.3691828777029478E-3</v>
      </c>
      <c r="AF191" s="328">
        <f t="shared" si="64"/>
        <v>2921.4166432800312</v>
      </c>
      <c r="AG191" s="328">
        <f t="shared" si="65"/>
        <v>2899.6917412285043</v>
      </c>
      <c r="AH191" s="328">
        <f t="shared" si="66"/>
        <v>7.8467919014302101</v>
      </c>
      <c r="AI191" s="328">
        <f t="shared" si="67"/>
        <v>100.81461701572482</v>
      </c>
      <c r="AJ191" s="328">
        <f t="shared" si="68"/>
        <v>7.1263577612002571</v>
      </c>
      <c r="AK191" s="337">
        <f t="shared" si="69"/>
        <v>454.61346119838009</v>
      </c>
      <c r="AL191" s="42">
        <f t="shared" si="70"/>
        <v>21.720962324809424</v>
      </c>
      <c r="BA191" s="8"/>
    </row>
    <row r="192" spans="1:53" ht="15" x14ac:dyDescent="0.15">
      <c r="A192" s="116"/>
      <c r="B192" s="328">
        <f t="shared" ref="B192:B208" si="79">IF(H192&gt;0, AF191,"")</f>
        <v>2921.4166432800312</v>
      </c>
      <c r="C192" s="328">
        <f t="shared" ref="C192:C208" si="80">IF(H192&gt;0, AG191,"")</f>
        <v>2899.6917412285043</v>
      </c>
      <c r="D192" s="328">
        <f t="shared" ref="D192:D208" si="81">IF(H192&gt;0, AH191,"")</f>
        <v>7.8467919014302101</v>
      </c>
      <c r="E192" s="328">
        <f t="shared" si="76"/>
        <v>185.74517602620119</v>
      </c>
      <c r="F192" s="328">
        <f t="shared" ref="F192:F208" si="82">IF(H192&gt;0, (E192+E191)/2,"")</f>
        <v>185.74517602620119</v>
      </c>
      <c r="G192" s="328">
        <f t="shared" ref="G192:G208" si="83">IF(H192&gt;0, F192*$S$53*$C$55*(B192-C192+N192)^1.5,"")</f>
        <v>25144.423519473283</v>
      </c>
      <c r="H192" s="313">
        <f t="shared" si="72"/>
        <v>0.02</v>
      </c>
      <c r="I192" s="328">
        <f t="shared" ref="I192:I208" si="84">IF(H192&gt;0, (B192-C192)*B$19,"")</f>
        <v>17.379921641221518</v>
      </c>
      <c r="J192" s="328">
        <f t="shared" si="73"/>
        <v>850</v>
      </c>
      <c r="K192" s="335">
        <f t="shared" ref="K192:K208" si="85">IF(H192&gt;0, IF((1-S191-0.015)&gt;0,1,-1),"")</f>
        <v>-1</v>
      </c>
      <c r="L192" s="323">
        <f t="shared" ref="L192:L208" si="86">IF(H192&gt;0, D192+K192*H192,"")</f>
        <v>7.8267919014302105</v>
      </c>
      <c r="M192" s="323">
        <f t="shared" ref="M192:M208" si="87">IF(H192&gt;0, (D192+L192)/2,"")</f>
        <v>7.8367919014302103</v>
      </c>
      <c r="N192" s="328">
        <f t="shared" ref="N192:N208" si="88">IF(H192&gt;0, 2*($P$53*M192/$S$52/$S$51)^2-(B192-C192)*2,"")</f>
        <v>-0.1069796324832879</v>
      </c>
      <c r="O192" s="328">
        <f t="shared" si="74"/>
        <v>7.6729698323902884</v>
      </c>
      <c r="P192" s="332">
        <f t="shared" si="77"/>
        <v>145.36063123242178</v>
      </c>
      <c r="Q192" s="328">
        <f t="shared" ref="Q192:Q208" si="89">IF(H192&gt;0, M192/$S$54*(B192-C192+N192/2)*E192-J192,"")</f>
        <v>24386.728676493083</v>
      </c>
      <c r="R192" s="277">
        <f>IF(H192&gt;0, rate1(1,$L$52,$L$51,$L$54,L192,$L$53,$L$50,P192),"")</f>
        <v>2102.2807535189349</v>
      </c>
      <c r="S192" s="323">
        <f t="shared" ref="S192:S208" si="90">IF(H192&gt;0, Q192/O192/R192,"")</f>
        <v>1.511817406569637</v>
      </c>
      <c r="T192" s="323">
        <f t="shared" ref="T192:T208" si="91">IF(H192&gt;0, N192/(1-S192),"")</f>
        <v>0.20901913672748923</v>
      </c>
      <c r="U192" s="328">
        <f t="shared" si="75"/>
        <v>7.8467919014302101</v>
      </c>
      <c r="V192" s="336">
        <f t="shared" ref="V192:V208" si="92">IF(H192&gt;0, (D192+U192)/2,"")</f>
        <v>7.8467919014302101</v>
      </c>
      <c r="W192" s="328">
        <f t="shared" ref="W192:W208" si="93">IF(H192&gt;0, 2*($P$53*V192/$S$52/$S$51)^2-(B192-C192)*2,"")</f>
        <v>3.7046333213552884E-3</v>
      </c>
      <c r="X192" s="328">
        <f t="shared" ref="X192:X208" si="94">IF(H192&gt;0, V192/$S$54*(B192-C192+W192/2)*F192-J192,"")</f>
        <v>24483.460651415477</v>
      </c>
      <c r="Y192" s="328">
        <f t="shared" si="78"/>
        <v>145.73183765335517</v>
      </c>
      <c r="Z192" s="108">
        <f>IF(H192&gt;0, rate1(1,$L$52,$L$51,$L$54,U192,$L$53,$L$50,Y192),"")</f>
        <v>2103.132998348884</v>
      </c>
      <c r="AA192" s="336">
        <f t="shared" ref="AA192:AA208" si="95">IF(H192&gt;0, X192/O192/Z192,"")</f>
        <v>1.5171990970350304</v>
      </c>
      <c r="AB192" s="336">
        <f t="shared" ref="AB192:AB208" si="96">IF(H192&gt;0, W192/(1-AA192),"")</f>
        <v>-7.1628766225482598E-3</v>
      </c>
      <c r="AC192" s="328">
        <f t="shared" ref="AC192:AC208" si="97">IF(H192&gt;0, delta_z(N192,S192,H192,AE191,AB192),"")</f>
        <v>0.20901913672748923</v>
      </c>
      <c r="AD192" s="328">
        <f t="shared" ref="AD192:AD208" si="98">IF(H192&gt;0, H192/AC192*K192,"")</f>
        <v>-9.5685018669248445E-2</v>
      </c>
      <c r="AE192" s="328">
        <f t="shared" ref="AE192:AE208" si="99">IF(H192&gt;0, (AD192-AD191)/(AC192+AC191)*2,"")</f>
        <v>-6.4990811499431433E-3</v>
      </c>
      <c r="AF192" s="328">
        <f t="shared" ref="AF192:AF208" si="100">IF(H192&gt;0, B192-(AC192-N192),"")</f>
        <v>2921.1006445108205</v>
      </c>
      <c r="AG192" s="328">
        <f t="shared" ref="AG192:AG208" si="101">IF(H192&gt;0, C192-AC192,"")</f>
        <v>2899.4827220917768</v>
      </c>
      <c r="AH192" s="328">
        <f t="shared" ref="AH192:AH208" si="102">IF(H192&gt;0, $S$54*$S$53*$C$55*SQRT(AF192-AG192),"")</f>
        <v>7.8274481344649285</v>
      </c>
      <c r="AI192" s="328">
        <f t="shared" ref="AI192:AI208" si="103">IF(H192&gt;0, AC192/R192*1000000,"")</f>
        <v>99.424939498503875</v>
      </c>
      <c r="AJ192" s="328">
        <f t="shared" ref="AJ192:AJ208" si="104">IF(H192&gt;0, AJ191+AI192/3600,"")</f>
        <v>7.1539757999498415</v>
      </c>
      <c r="AK192" s="337">
        <f t="shared" ref="AK192:AK208" si="105">IF(H192&gt;0, AK191+AI191*G191/1000000,"")</f>
        <v>457.16722659154283</v>
      </c>
      <c r="AL192" s="42">
        <f t="shared" ref="AL192:AL208" si="106">IF(H192&gt;0, AL191+AI191*J191/1000000,"")</f>
        <v>21.806654749272791</v>
      </c>
      <c r="BA192" s="8"/>
    </row>
    <row r="193" spans="1:53" ht="15" x14ac:dyDescent="0.15">
      <c r="A193" s="116"/>
      <c r="B193" s="328">
        <f t="shared" si="79"/>
        <v>2921.1006445108205</v>
      </c>
      <c r="C193" s="328">
        <f t="shared" si="80"/>
        <v>2899.4827220917768</v>
      </c>
      <c r="D193" s="328">
        <f t="shared" si="81"/>
        <v>7.8274481344649285</v>
      </c>
      <c r="E193" s="328">
        <f t="shared" si="76"/>
        <v>185.74517602620119</v>
      </c>
      <c r="F193" s="328">
        <f t="shared" si="82"/>
        <v>185.74517602620119</v>
      </c>
      <c r="G193" s="328">
        <f t="shared" si="83"/>
        <v>24958.451446857249</v>
      </c>
      <c r="H193" s="313">
        <f t="shared" si="72"/>
        <v>0.02</v>
      </c>
      <c r="I193" s="328">
        <f t="shared" si="84"/>
        <v>17.294337935234946</v>
      </c>
      <c r="J193" s="328">
        <f t="shared" si="73"/>
        <v>850</v>
      </c>
      <c r="K193" s="335">
        <f t="shared" si="85"/>
        <v>-1</v>
      </c>
      <c r="L193" s="323">
        <f t="shared" si="86"/>
        <v>7.8074481344649289</v>
      </c>
      <c r="M193" s="323">
        <f t="shared" si="87"/>
        <v>7.8174481344649287</v>
      </c>
      <c r="N193" s="328">
        <f t="shared" si="88"/>
        <v>-0.10672484436671681</v>
      </c>
      <c r="O193" s="328">
        <f t="shared" si="74"/>
        <v>7.5875715226323308</v>
      </c>
      <c r="P193" s="332">
        <f t="shared" si="77"/>
        <v>144.88188835348274</v>
      </c>
      <c r="Q193" s="328">
        <f t="shared" si="89"/>
        <v>24200.312056912982</v>
      </c>
      <c r="R193" s="277">
        <f>IF(H193&gt;0, rate1(1,$L$52,$L$51,$L$54,L193,$L$53,$L$50,P193),"")</f>
        <v>2101.1761986327547</v>
      </c>
      <c r="S193" s="323">
        <f t="shared" si="90"/>
        <v>1.5179438104181262</v>
      </c>
      <c r="T193" s="323">
        <f t="shared" si="91"/>
        <v>0.2060548696982398</v>
      </c>
      <c r="U193" s="328">
        <f t="shared" si="75"/>
        <v>7.8274481344649285</v>
      </c>
      <c r="V193" s="336">
        <f t="shared" si="92"/>
        <v>7.8274481344649285</v>
      </c>
      <c r="W193" s="328">
        <f t="shared" si="93"/>
        <v>3.6863906471182872E-3</v>
      </c>
      <c r="X193" s="328">
        <f t="shared" si="94"/>
        <v>24296.567392642435</v>
      </c>
      <c r="Y193" s="328">
        <f t="shared" si="78"/>
        <v>145.25278829826649</v>
      </c>
      <c r="Z193" s="108">
        <f>IF(H193&gt;0, rate1(1,$L$52,$L$51,$L$54,U193,$L$53,$L$50,Y193),"")</f>
        <v>2102.0324726608774</v>
      </c>
      <c r="AA193" s="336">
        <f t="shared" si="95"/>
        <v>1.5233605419185272</v>
      </c>
      <c r="AB193" s="336">
        <f t="shared" si="96"/>
        <v>-7.0436923532767141E-3</v>
      </c>
      <c r="AC193" s="328">
        <f t="shared" si="97"/>
        <v>0.2060548696982398</v>
      </c>
      <c r="AD193" s="328">
        <f t="shared" si="98"/>
        <v>-9.7061525550399777E-2</v>
      </c>
      <c r="AE193" s="328">
        <f t="shared" si="99"/>
        <v>-6.6325853213727391E-3</v>
      </c>
      <c r="AF193" s="328">
        <f t="shared" si="100"/>
        <v>2920.7878647967555</v>
      </c>
      <c r="AG193" s="328">
        <f t="shared" si="101"/>
        <v>2899.2766672220787</v>
      </c>
      <c r="AH193" s="328">
        <f t="shared" si="102"/>
        <v>7.8081026866243723</v>
      </c>
      <c r="AI193" s="328">
        <f t="shared" si="103"/>
        <v>98.0664400407356</v>
      </c>
      <c r="AJ193" s="328">
        <f t="shared" si="104"/>
        <v>7.1812164777389347</v>
      </c>
      <c r="AK193" s="337">
        <f t="shared" si="105"/>
        <v>459.66720937869121</v>
      </c>
      <c r="AL193" s="42">
        <f t="shared" si="106"/>
        <v>21.89116594784652</v>
      </c>
      <c r="BA193" s="8"/>
    </row>
    <row r="194" spans="1:53" ht="15" x14ac:dyDescent="0.15">
      <c r="A194" s="116"/>
      <c r="B194" s="328">
        <f t="shared" si="79"/>
        <v>2920.7878647967555</v>
      </c>
      <c r="C194" s="328">
        <f t="shared" si="80"/>
        <v>2899.2766672220787</v>
      </c>
      <c r="D194" s="328">
        <f t="shared" si="81"/>
        <v>7.8081026866243723</v>
      </c>
      <c r="E194" s="328">
        <f t="shared" si="76"/>
        <v>185.74517602620119</v>
      </c>
      <c r="F194" s="328">
        <f t="shared" si="82"/>
        <v>185.74517602620119</v>
      </c>
      <c r="G194" s="328">
        <f t="shared" si="83"/>
        <v>24773.382586257238</v>
      </c>
      <c r="H194" s="313">
        <f t="shared" si="72"/>
        <v>0.02</v>
      </c>
      <c r="I194" s="328">
        <f t="shared" si="84"/>
        <v>17.208958059741416</v>
      </c>
      <c r="J194" s="328">
        <f t="shared" si="73"/>
        <v>850</v>
      </c>
      <c r="K194" s="335">
        <f t="shared" si="85"/>
        <v>-1</v>
      </c>
      <c r="L194" s="323">
        <f t="shared" si="86"/>
        <v>7.7881026866243728</v>
      </c>
      <c r="M194" s="323">
        <f t="shared" si="87"/>
        <v>7.7981026866243726</v>
      </c>
      <c r="N194" s="328">
        <f t="shared" si="88"/>
        <v>-0.10646998907746053</v>
      </c>
      <c r="O194" s="328">
        <f t="shared" si="74"/>
        <v>7.5030523851607924</v>
      </c>
      <c r="P194" s="332">
        <f t="shared" si="77"/>
        <v>144.40349967874945</v>
      </c>
      <c r="Q194" s="328">
        <f t="shared" si="89"/>
        <v>24014.799631130383</v>
      </c>
      <c r="R194" s="277">
        <f>IF(H194&gt;0, rate1(1,$L$52,$L$51,$L$54,L194,$L$53,$L$50,P194),"")</f>
        <v>2100.066315528893</v>
      </c>
      <c r="S194" s="323">
        <f t="shared" si="90"/>
        <v>1.5240807571327917</v>
      </c>
      <c r="T194" s="323">
        <f t="shared" si="91"/>
        <v>0.20315569237830866</v>
      </c>
      <c r="U194" s="328">
        <f t="shared" si="75"/>
        <v>7.8081026866243723</v>
      </c>
      <c r="V194" s="336">
        <f t="shared" si="92"/>
        <v>7.8081026866243723</v>
      </c>
      <c r="W194" s="328">
        <f t="shared" si="93"/>
        <v>3.6681914205516364E-3</v>
      </c>
      <c r="X194" s="328">
        <f t="shared" si="94"/>
        <v>24110.579463606093</v>
      </c>
      <c r="Y194" s="328">
        <f t="shared" si="78"/>
        <v>144.77409261488597</v>
      </c>
      <c r="Z194" s="108">
        <f>IF(H194&gt;0, rate1(1,$L$52,$L$51,$L$54,U194,$L$53,$L$50,Y194),"")</f>
        <v>2100.9266456931005</v>
      </c>
      <c r="AA194" s="336">
        <f t="shared" si="95"/>
        <v>1.5295327496444062</v>
      </c>
      <c r="AB194" s="336">
        <f t="shared" si="96"/>
        <v>-6.9272229583815428E-3</v>
      </c>
      <c r="AC194" s="328">
        <f t="shared" si="97"/>
        <v>0.20315569237830866</v>
      </c>
      <c r="AD194" s="328">
        <f t="shared" si="98"/>
        <v>-9.8446663078269922E-2</v>
      </c>
      <c r="AE194" s="328">
        <f t="shared" si="99"/>
        <v>-6.769803403124457E-3</v>
      </c>
      <c r="AF194" s="328">
        <f t="shared" si="100"/>
        <v>2920.4782391152999</v>
      </c>
      <c r="AG194" s="328">
        <f t="shared" si="101"/>
        <v>2899.0735115297002</v>
      </c>
      <c r="AH194" s="328">
        <f t="shared" si="102"/>
        <v>7.7887555576053815</v>
      </c>
      <c r="AI194" s="328">
        <f t="shared" si="103"/>
        <v>96.737751030088177</v>
      </c>
      <c r="AJ194" s="328">
        <f t="shared" si="104"/>
        <v>7.2080880752472929</v>
      </c>
      <c r="AK194" s="337">
        <f t="shared" si="105"/>
        <v>462.11479586101404</v>
      </c>
      <c r="AL194" s="42">
        <f t="shared" si="106"/>
        <v>21.974522421881147</v>
      </c>
      <c r="BA194" s="8"/>
    </row>
    <row r="195" spans="1:53" ht="15" x14ac:dyDescent="0.15">
      <c r="A195" s="116"/>
      <c r="B195" s="328">
        <f t="shared" si="79"/>
        <v>2920.4782391152999</v>
      </c>
      <c r="C195" s="328">
        <f t="shared" si="80"/>
        <v>2899.0735115297002</v>
      </c>
      <c r="D195" s="328">
        <f t="shared" si="81"/>
        <v>7.7887555576053815</v>
      </c>
      <c r="E195" s="328">
        <f t="shared" si="76"/>
        <v>185.74517602620119</v>
      </c>
      <c r="F195" s="328">
        <f t="shared" si="82"/>
        <v>185.74517602620119</v>
      </c>
      <c r="G195" s="328">
        <f t="shared" si="83"/>
        <v>24589.214896016878</v>
      </c>
      <c r="H195" s="313">
        <f t="shared" si="72"/>
        <v>0.02</v>
      </c>
      <c r="I195" s="328">
        <f t="shared" si="84"/>
        <v>17.123782068479706</v>
      </c>
      <c r="J195" s="328">
        <f t="shared" si="73"/>
        <v>850</v>
      </c>
      <c r="K195" s="335">
        <f t="shared" si="85"/>
        <v>-1</v>
      </c>
      <c r="L195" s="323">
        <f t="shared" si="86"/>
        <v>7.7687555576053819</v>
      </c>
      <c r="M195" s="323">
        <f t="shared" si="87"/>
        <v>7.7787555576053817</v>
      </c>
      <c r="N195" s="328">
        <f t="shared" si="88"/>
        <v>-0.10621506659977342</v>
      </c>
      <c r="O195" s="328">
        <f t="shared" si="74"/>
        <v>7.4193942376388549</v>
      </c>
      <c r="P195" s="332">
        <f t="shared" si="77"/>
        <v>143.92546595812749</v>
      </c>
      <c r="Q195" s="328">
        <f t="shared" si="89"/>
        <v>23830.189358136449</v>
      </c>
      <c r="R195" s="277">
        <f>IF(H195&gt;0, rate1(1,$L$52,$L$51,$L$54,L195,$L$53,$L$50,P195),"")</f>
        <v>2098.951068233976</v>
      </c>
      <c r="S195" s="323">
        <f t="shared" si="90"/>
        <v>1.5302300658672201</v>
      </c>
      <c r="T195" s="323">
        <f t="shared" si="91"/>
        <v>0.20031883032896844</v>
      </c>
      <c r="U195" s="328">
        <f t="shared" si="75"/>
        <v>7.7887555576053815</v>
      </c>
      <c r="V195" s="336">
        <f t="shared" si="92"/>
        <v>7.7887555576053815</v>
      </c>
      <c r="W195" s="328">
        <f t="shared" si="93"/>
        <v>3.6500356531163902E-3</v>
      </c>
      <c r="X195" s="328">
        <f t="shared" si="94"/>
        <v>23925.494823597095</v>
      </c>
      <c r="Y195" s="328">
        <f t="shared" si="78"/>
        <v>144.29575135088817</v>
      </c>
      <c r="Z195" s="108">
        <f>IF(H195&gt;0, rate1(1,$L$52,$L$51,$L$54,U195,$L$53,$L$50,Y195),"")</f>
        <v>2099.815481701989</v>
      </c>
      <c r="AA195" s="336">
        <f t="shared" si="95"/>
        <v>1.5357175478231249</v>
      </c>
      <c r="AB195" s="336">
        <f t="shared" si="96"/>
        <v>-6.8133583974395104E-3</v>
      </c>
      <c r="AC195" s="328">
        <f t="shared" si="97"/>
        <v>0.20031883032896844</v>
      </c>
      <c r="AD195" s="328">
        <f t="shared" si="98"/>
        <v>-9.9840838562982398E-2</v>
      </c>
      <c r="AE195" s="328">
        <f t="shared" si="99"/>
        <v>-6.9108476805806026E-3</v>
      </c>
      <c r="AF195" s="328">
        <f t="shared" si="100"/>
        <v>2920.1717052183712</v>
      </c>
      <c r="AG195" s="328">
        <f t="shared" si="101"/>
        <v>2898.8731926993714</v>
      </c>
      <c r="AH195" s="328">
        <f t="shared" si="102"/>
        <v>7.7694067471032557</v>
      </c>
      <c r="AI195" s="328">
        <f t="shared" si="103"/>
        <v>95.437589451531863</v>
      </c>
      <c r="AJ195" s="328">
        <f t="shared" si="104"/>
        <v>7.2345985167616069</v>
      </c>
      <c r="AK195" s="337">
        <f t="shared" si="105"/>
        <v>464.51131717781652</v>
      </c>
      <c r="AL195" s="42">
        <f t="shared" si="106"/>
        <v>22.056749510256722</v>
      </c>
      <c r="BA195" s="8"/>
    </row>
    <row r="196" spans="1:53" ht="15" x14ac:dyDescent="0.15">
      <c r="A196" s="116"/>
      <c r="B196" s="328">
        <f t="shared" si="79"/>
        <v>2920.1717052183712</v>
      </c>
      <c r="C196" s="328">
        <f t="shared" si="80"/>
        <v>2898.8731926993714</v>
      </c>
      <c r="D196" s="328">
        <f t="shared" si="81"/>
        <v>7.7694067471032557</v>
      </c>
      <c r="E196" s="328">
        <f t="shared" si="76"/>
        <v>185.74517602620119</v>
      </c>
      <c r="F196" s="328">
        <f t="shared" si="82"/>
        <v>185.74517602620119</v>
      </c>
      <c r="G196" s="328">
        <f t="shared" si="83"/>
        <v>24405.946333355492</v>
      </c>
      <c r="H196" s="313">
        <f t="shared" si="72"/>
        <v>0.02</v>
      </c>
      <c r="I196" s="328">
        <f t="shared" si="84"/>
        <v>17.038810015199854</v>
      </c>
      <c r="J196" s="328">
        <f t="shared" si="73"/>
        <v>850</v>
      </c>
      <c r="K196" s="335">
        <f t="shared" si="85"/>
        <v>-1</v>
      </c>
      <c r="L196" s="323">
        <f t="shared" si="86"/>
        <v>7.7494067471032562</v>
      </c>
      <c r="M196" s="323">
        <f t="shared" si="87"/>
        <v>7.759406747103256</v>
      </c>
      <c r="N196" s="328">
        <f t="shared" si="88"/>
        <v>-0.10596007691795251</v>
      </c>
      <c r="O196" s="328">
        <f t="shared" si="74"/>
        <v>7.3365796887055303</v>
      </c>
      <c r="P196" s="332">
        <f t="shared" si="77"/>
        <v>143.44778794457136</v>
      </c>
      <c r="Q196" s="328">
        <f t="shared" si="89"/>
        <v>23646.47919579834</v>
      </c>
      <c r="R196" s="277">
        <f>IF(H196&gt;0, rate1(1,$L$52,$L$51,$L$54,L196,$L$53,$L$50,P196),"")</f>
        <v>2097.8304204656233</v>
      </c>
      <c r="S196" s="323">
        <f t="shared" si="90"/>
        <v>1.5363935256651331</v>
      </c>
      <c r="T196" s="323">
        <f t="shared" si="91"/>
        <v>0.19754167760798566</v>
      </c>
      <c r="U196" s="328">
        <f t="shared" si="75"/>
        <v>7.7694067471032557</v>
      </c>
      <c r="V196" s="336">
        <f t="shared" si="92"/>
        <v>7.7694067471032557</v>
      </c>
      <c r="W196" s="328">
        <f t="shared" si="93"/>
        <v>3.6319233562451814E-3</v>
      </c>
      <c r="X196" s="328">
        <f t="shared" si="94"/>
        <v>23741.311430782149</v>
      </c>
      <c r="Y196" s="328">
        <f t="shared" si="78"/>
        <v>143.8177652569818</v>
      </c>
      <c r="Z196" s="108">
        <f>IF(H196&gt;0, rate1(1,$L$52,$L$51,$L$54,U196,$L$53,$L$50,Y196),"")</f>
        <v>2098.6989446373354</v>
      </c>
      <c r="AA196" s="336">
        <f t="shared" si="95"/>
        <v>1.5419167339375486</v>
      </c>
      <c r="AB196" s="336">
        <f t="shared" si="96"/>
        <v>-6.7019952121717104E-3</v>
      </c>
      <c r="AC196" s="328">
        <f t="shared" si="97"/>
        <v>0.19754167760798566</v>
      </c>
      <c r="AD196" s="328">
        <f t="shared" si="98"/>
        <v>-0.101244457585752</v>
      </c>
      <c r="AE196" s="328">
        <f t="shared" si="99"/>
        <v>-7.0558348706075708E-3</v>
      </c>
      <c r="AF196" s="328">
        <f t="shared" si="100"/>
        <v>2919.8682034638455</v>
      </c>
      <c r="AG196" s="328">
        <f t="shared" si="101"/>
        <v>2898.6756510217633</v>
      </c>
      <c r="AH196" s="328">
        <f t="shared" si="102"/>
        <v>7.7500562548123195</v>
      </c>
      <c r="AI196" s="328">
        <f t="shared" si="103"/>
        <v>94.164750249040793</v>
      </c>
      <c r="AJ196" s="328">
        <f t="shared" si="104"/>
        <v>7.2607553918307852</v>
      </c>
      <c r="AK196" s="337">
        <f t="shared" si="105"/>
        <v>466.85805257399807</v>
      </c>
      <c r="AL196" s="42">
        <f t="shared" si="106"/>
        <v>22.137871461290523</v>
      </c>
      <c r="BA196" s="8"/>
    </row>
    <row r="197" spans="1:53" ht="15" x14ac:dyDescent="0.15">
      <c r="A197" s="116"/>
      <c r="B197" s="328">
        <f t="shared" si="79"/>
        <v>2919.8682034638455</v>
      </c>
      <c r="C197" s="328">
        <f t="shared" si="80"/>
        <v>2898.6756510217633</v>
      </c>
      <c r="D197" s="328">
        <f t="shared" si="81"/>
        <v>7.7500562548123195</v>
      </c>
      <c r="E197" s="328">
        <f t="shared" si="76"/>
        <v>185.74517602620119</v>
      </c>
      <c r="F197" s="328">
        <f t="shared" si="82"/>
        <v>185.74517602620119</v>
      </c>
      <c r="G197" s="328">
        <f t="shared" si="83"/>
        <v>24223.574854373335</v>
      </c>
      <c r="H197" s="313">
        <f t="shared" si="72"/>
        <v>0.02</v>
      </c>
      <c r="I197" s="328">
        <f t="shared" si="84"/>
        <v>16.95404195366573</v>
      </c>
      <c r="J197" s="328">
        <f t="shared" si="73"/>
        <v>850</v>
      </c>
      <c r="K197" s="335">
        <f t="shared" si="85"/>
        <v>-1</v>
      </c>
      <c r="L197" s="323">
        <f t="shared" si="86"/>
        <v>7.7300562548123199</v>
      </c>
      <c r="M197" s="323">
        <f t="shared" si="87"/>
        <v>7.7400562548123197</v>
      </c>
      <c r="N197" s="328">
        <f t="shared" si="88"/>
        <v>-0.10570502001620952</v>
      </c>
      <c r="O197" s="328">
        <f t="shared" si="74"/>
        <v>7.2545920890736895</v>
      </c>
      <c r="P197" s="332">
        <f t="shared" si="77"/>
        <v>142.97046639411937</v>
      </c>
      <c r="Q197" s="328">
        <f t="shared" si="89"/>
        <v>23463.66710086431</v>
      </c>
      <c r="R197" s="277">
        <f>IF(H197&gt;0, rate1(1,$L$52,$L$51,$L$54,L197,$L$53,$L$50,P197),"")</f>
        <v>2096.7043356292966</v>
      </c>
      <c r="S197" s="323">
        <f t="shared" si="90"/>
        <v>1.5425728989849405</v>
      </c>
      <c r="T197" s="323">
        <f t="shared" si="91"/>
        <v>0.19482178378972709</v>
      </c>
      <c r="U197" s="328">
        <f t="shared" si="75"/>
        <v>7.7500562548123195</v>
      </c>
      <c r="V197" s="336">
        <f t="shared" si="92"/>
        <v>7.7500562548123195</v>
      </c>
      <c r="W197" s="328">
        <f t="shared" si="93"/>
        <v>3.6138545414488021E-3</v>
      </c>
      <c r="X197" s="328">
        <f t="shared" si="94"/>
        <v>23558.027242209162</v>
      </c>
      <c r="Y197" s="328">
        <f t="shared" si="78"/>
        <v>143.340135086944</v>
      </c>
      <c r="Z197" s="108">
        <f>IF(H197&gt;0, rate1(1,$L$52,$L$51,$L$54,U197,$L$53,$L$50,Y197),"")</f>
        <v>2097.5769981391568</v>
      </c>
      <c r="AA197" s="336">
        <f t="shared" si="95"/>
        <v>1.5481320788802779</v>
      </c>
      <c r="AB197" s="336">
        <f t="shared" si="96"/>
        <v>-6.5930360230533674E-3</v>
      </c>
      <c r="AC197" s="328">
        <f t="shared" si="97"/>
        <v>0.19482178378972709</v>
      </c>
      <c r="AD197" s="328">
        <f t="shared" si="98"/>
        <v>-0.10265792464761631</v>
      </c>
      <c r="AE197" s="328">
        <f t="shared" si="99"/>
        <v>-7.2048862900185775E-3</v>
      </c>
      <c r="AF197" s="328">
        <f t="shared" si="100"/>
        <v>2919.5676766600395</v>
      </c>
      <c r="AG197" s="328">
        <f t="shared" si="101"/>
        <v>2898.4808292379735</v>
      </c>
      <c r="AH197" s="328">
        <f t="shared" si="102"/>
        <v>7.7307040804254079</v>
      </c>
      <c r="AI197" s="328">
        <f t="shared" si="103"/>
        <v>92.918100315395222</v>
      </c>
      <c r="AJ197" s="328">
        <f t="shared" si="104"/>
        <v>7.2865659752517287</v>
      </c>
      <c r="AK197" s="337">
        <f t="shared" si="105"/>
        <v>469.15623241506995</v>
      </c>
      <c r="AL197" s="42">
        <f t="shared" si="106"/>
        <v>22.217911499002206</v>
      </c>
      <c r="BA197" s="8"/>
    </row>
    <row r="198" spans="1:53" ht="15" x14ac:dyDescent="0.15">
      <c r="A198" s="116"/>
      <c r="B198" s="328">
        <f t="shared" si="79"/>
        <v>2919.5676766600395</v>
      </c>
      <c r="C198" s="328">
        <f t="shared" si="80"/>
        <v>2898.4808292379735</v>
      </c>
      <c r="D198" s="328">
        <f t="shared" si="81"/>
        <v>7.7307040804254079</v>
      </c>
      <c r="E198" s="328">
        <f t="shared" si="76"/>
        <v>185.74517602620119</v>
      </c>
      <c r="F198" s="328">
        <f t="shared" si="82"/>
        <v>185.74517602620119</v>
      </c>
      <c r="G198" s="328">
        <f t="shared" si="83"/>
        <v>24042.098414046275</v>
      </c>
      <c r="H198" s="313">
        <f t="shared" si="72"/>
        <v>0.02</v>
      </c>
      <c r="I198" s="328">
        <f t="shared" si="84"/>
        <v>16.869477937652846</v>
      </c>
      <c r="J198" s="328">
        <f t="shared" si="73"/>
        <v>850</v>
      </c>
      <c r="K198" s="335">
        <f t="shared" si="85"/>
        <v>-1</v>
      </c>
      <c r="L198" s="323">
        <f t="shared" si="86"/>
        <v>7.7107040804254083</v>
      </c>
      <c r="M198" s="323">
        <f t="shared" si="87"/>
        <v>7.7207040804254081</v>
      </c>
      <c r="N198" s="328">
        <f t="shared" si="88"/>
        <v>-0.10544989587871356</v>
      </c>
      <c r="O198" s="328">
        <f t="shared" si="74"/>
        <v>7.1734154864631972</v>
      </c>
      <c r="P198" s="332">
        <f t="shared" si="77"/>
        <v>142.49350206590162</v>
      </c>
      <c r="Q198" s="328">
        <f t="shared" si="89"/>
        <v>23281.751028958533</v>
      </c>
      <c r="R198" s="277">
        <f>IF(H198&gt;0, rate1(1,$L$52,$L$51,$L$54,L198,$L$53,$L$50,P198),"")</f>
        <v>2095.5727768150364</v>
      </c>
      <c r="S198" s="323">
        <f t="shared" si="90"/>
        <v>1.5487699250022537</v>
      </c>
      <c r="T198" s="323">
        <f t="shared" si="91"/>
        <v>0.19215684219261922</v>
      </c>
      <c r="U198" s="328">
        <f t="shared" si="75"/>
        <v>7.7307040804254079</v>
      </c>
      <c r="V198" s="336">
        <f t="shared" si="92"/>
        <v>7.7307040804254079</v>
      </c>
      <c r="W198" s="328">
        <f t="shared" si="93"/>
        <v>3.5958292201669906E-3</v>
      </c>
      <c r="X198" s="328">
        <f t="shared" si="94"/>
        <v>23375.640213801958</v>
      </c>
      <c r="Y198" s="328">
        <f t="shared" si="78"/>
        <v>142.86286159762844</v>
      </c>
      <c r="Z198" s="108">
        <f>IF(H198&gt;0, rate1(1,$L$52,$L$51,$L$54,U198,$L$53,$L$50,Y198),"")</f>
        <v>2096.4496055344666</v>
      </c>
      <c r="AA198" s="336">
        <f t="shared" si="95"/>
        <v>1.5543653302683096</v>
      </c>
      <c r="AB198" s="336">
        <f t="shared" si="96"/>
        <v>-6.486389072034195E-3</v>
      </c>
      <c r="AC198" s="328">
        <f t="shared" si="97"/>
        <v>0.19215684219261922</v>
      </c>
      <c r="AD198" s="328">
        <f t="shared" si="98"/>
        <v>-0.10408164378529844</v>
      </c>
      <c r="AE198" s="328">
        <f t="shared" si="99"/>
        <v>-7.3581280313248223E-3</v>
      </c>
      <c r="AF198" s="328">
        <f t="shared" si="100"/>
        <v>2919.2700699219681</v>
      </c>
      <c r="AG198" s="328">
        <f t="shared" si="101"/>
        <v>2898.2886723957808</v>
      </c>
      <c r="AH198" s="328">
        <f t="shared" si="102"/>
        <v>7.7113502236341755</v>
      </c>
      <c r="AI198" s="328">
        <f t="shared" si="103"/>
        <v>91.6965730413188</v>
      </c>
      <c r="AJ198" s="328">
        <f t="shared" si="104"/>
        <v>7.3120372455409841</v>
      </c>
      <c r="AK198" s="337">
        <f t="shared" si="105"/>
        <v>471.40704097338607</v>
      </c>
      <c r="AL198" s="42">
        <f t="shared" si="106"/>
        <v>22.296891884270291</v>
      </c>
      <c r="BA198" s="8"/>
    </row>
    <row r="199" spans="1:53" ht="15" x14ac:dyDescent="0.15">
      <c r="A199" s="116"/>
      <c r="B199" s="328">
        <f t="shared" si="79"/>
        <v>2919.2700699219681</v>
      </c>
      <c r="C199" s="328">
        <f t="shared" si="80"/>
        <v>2898.2886723957808</v>
      </c>
      <c r="D199" s="328">
        <f t="shared" si="81"/>
        <v>7.7113502236341755</v>
      </c>
      <c r="E199" s="328">
        <f t="shared" si="76"/>
        <v>185.74517602620119</v>
      </c>
      <c r="F199" s="328">
        <f t="shared" si="82"/>
        <v>185.74517602620119</v>
      </c>
      <c r="G199" s="328">
        <f t="shared" si="83"/>
        <v>23861.514966228431</v>
      </c>
      <c r="H199" s="313">
        <f t="shared" si="72"/>
        <v>0.02</v>
      </c>
      <c r="I199" s="328">
        <f t="shared" si="84"/>
        <v>16.785118020949813</v>
      </c>
      <c r="J199" s="328">
        <f t="shared" si="73"/>
        <v>850</v>
      </c>
      <c r="K199" s="335">
        <f t="shared" si="85"/>
        <v>-1</v>
      </c>
      <c r="L199" s="323">
        <f t="shared" si="86"/>
        <v>7.691350223634176</v>
      </c>
      <c r="M199" s="323">
        <f t="shared" si="87"/>
        <v>7.7013502236341758</v>
      </c>
      <c r="N199" s="328">
        <f t="shared" si="88"/>
        <v>-0.10519470448968349</v>
      </c>
      <c r="O199" s="328">
        <f t="shared" si="74"/>
        <v>7.0930345840052329</v>
      </c>
      <c r="P199" s="332">
        <f t="shared" si="77"/>
        <v>142.01689572216878</v>
      </c>
      <c r="Q199" s="328">
        <f t="shared" si="89"/>
        <v>23100.728934583676</v>
      </c>
      <c r="R199" s="277">
        <f>IF(H199&gt;0, rate1(1,$L$52,$L$51,$L$54,L199,$L$53,$L$50,P199),"")</f>
        <v>2094.4357067942155</v>
      </c>
      <c r="S199" s="323">
        <f t="shared" si="90"/>
        <v>1.5549863227152734</v>
      </c>
      <c r="T199" s="323">
        <f t="shared" si="91"/>
        <v>0.18954467918239473</v>
      </c>
      <c r="U199" s="328">
        <f t="shared" si="75"/>
        <v>7.7113502236341755</v>
      </c>
      <c r="V199" s="336">
        <f t="shared" si="92"/>
        <v>7.7113502236341755</v>
      </c>
      <c r="W199" s="328">
        <f t="shared" si="93"/>
        <v>3.5778474038536956E-3</v>
      </c>
      <c r="X199" s="328">
        <f t="shared" si="94"/>
        <v>23194.148300362984</v>
      </c>
      <c r="Y199" s="328">
        <f t="shared" si="78"/>
        <v>142.38594554899382</v>
      </c>
      <c r="Z199" s="108">
        <f>IF(H199&gt;0, rate1(1,$L$52,$L$51,$L$54,U199,$L$53,$L$50,Y199),"")</f>
        <v>2095.3167298340577</v>
      </c>
      <c r="AA199" s="336">
        <f t="shared" si="95"/>
        <v>1.5606182155600672</v>
      </c>
      <c r="AB199" s="336">
        <f t="shared" si="96"/>
        <v>-6.3819678072346703E-3</v>
      </c>
      <c r="AC199" s="328">
        <f t="shared" si="97"/>
        <v>0.18954467918239473</v>
      </c>
      <c r="AD199" s="328">
        <f t="shared" si="98"/>
        <v>-0.10551601915849315</v>
      </c>
      <c r="AE199" s="328">
        <f t="shared" si="99"/>
        <v>-7.5156911506541694E-3</v>
      </c>
      <c r="AF199" s="328">
        <f t="shared" si="100"/>
        <v>2918.975330538296</v>
      </c>
      <c r="AG199" s="328">
        <f t="shared" si="101"/>
        <v>2898.0991277165986</v>
      </c>
      <c r="AH199" s="328">
        <f t="shared" si="102"/>
        <v>7.6919946841290061</v>
      </c>
      <c r="AI199" s="328">
        <f t="shared" si="103"/>
        <v>90.499163362964026</v>
      </c>
      <c r="AJ199" s="328">
        <f t="shared" si="104"/>
        <v>7.3371759020306966</v>
      </c>
      <c r="AK199" s="337">
        <f t="shared" si="105"/>
        <v>473.61161900667622</v>
      </c>
      <c r="AL199" s="42">
        <f t="shared" si="106"/>
        <v>22.374833971355411</v>
      </c>
      <c r="BA199" s="8"/>
    </row>
    <row r="200" spans="1:53" ht="15" x14ac:dyDescent="0.15">
      <c r="A200" s="116"/>
      <c r="B200" s="328">
        <f t="shared" si="79"/>
        <v>2918.975330538296</v>
      </c>
      <c r="C200" s="328">
        <f t="shared" si="80"/>
        <v>2898.0991277165986</v>
      </c>
      <c r="D200" s="328">
        <f t="shared" si="81"/>
        <v>7.6919946841290061</v>
      </c>
      <c r="E200" s="328">
        <f t="shared" si="76"/>
        <v>185.74517602620119</v>
      </c>
      <c r="F200" s="328">
        <f t="shared" si="82"/>
        <v>185.74517602620119</v>
      </c>
      <c r="G200" s="328">
        <f t="shared" si="83"/>
        <v>23681.822463651002</v>
      </c>
      <c r="H200" s="313">
        <f t="shared" si="72"/>
        <v>0.02</v>
      </c>
      <c r="I200" s="328">
        <f t="shared" si="84"/>
        <v>16.700962257357968</v>
      </c>
      <c r="J200" s="328">
        <f t="shared" si="73"/>
        <v>850</v>
      </c>
      <c r="K200" s="335">
        <f t="shared" si="85"/>
        <v>-1</v>
      </c>
      <c r="L200" s="323">
        <f t="shared" si="86"/>
        <v>7.6719946841290065</v>
      </c>
      <c r="M200" s="323">
        <f t="shared" si="87"/>
        <v>7.6819946841290063</v>
      </c>
      <c r="N200" s="328">
        <f t="shared" si="88"/>
        <v>-0.10493944583325288</v>
      </c>
      <c r="O200" s="328">
        <f t="shared" si="74"/>
        <v>7.0134347017957328</v>
      </c>
      <c r="P200" s="332">
        <f t="shared" si="77"/>
        <v>141.54064812831123</v>
      </c>
      <c r="Q200" s="328">
        <f t="shared" si="89"/>
        <v>22920.598771119789</v>
      </c>
      <c r="R200" s="277">
        <f>IF(H200&gt;0, rate1(1,$L$52,$L$51,$L$54,L200,$L$53,$L$50,P200),"")</f>
        <v>2093.293088016233</v>
      </c>
      <c r="S200" s="323">
        <f t="shared" si="90"/>
        <v>1.5612237938733362</v>
      </c>
      <c r="T200" s="323">
        <f t="shared" si="91"/>
        <v>0.18698324443624156</v>
      </c>
      <c r="U200" s="328">
        <f t="shared" si="75"/>
        <v>7.6919946841290061</v>
      </c>
      <c r="V200" s="336">
        <f t="shared" si="92"/>
        <v>7.6919946841290061</v>
      </c>
      <c r="W200" s="328">
        <f t="shared" si="93"/>
        <v>3.5599091039912878E-3</v>
      </c>
      <c r="X200" s="328">
        <f t="shared" si="94"/>
        <v>23013.549455572109</v>
      </c>
      <c r="Y200" s="328">
        <f t="shared" si="78"/>
        <v>141.90938770412296</v>
      </c>
      <c r="Z200" s="108">
        <f>IF(H200&gt;0, rate1(1,$L$52,$L$51,$L$54,U200,$L$53,$L$50,Y200),"")</f>
        <v>2094.1783337292181</v>
      </c>
      <c r="AA200" s="336">
        <f t="shared" si="95"/>
        <v>1.5668924449951196</v>
      </c>
      <c r="AB200" s="336">
        <f t="shared" si="96"/>
        <v>-6.2796905046457888E-3</v>
      </c>
      <c r="AC200" s="328">
        <f t="shared" si="97"/>
        <v>0.18698324443624156</v>
      </c>
      <c r="AD200" s="328">
        <f t="shared" si="98"/>
        <v>-0.10696145561224174</v>
      </c>
      <c r="AE200" s="328">
        <f t="shared" si="99"/>
        <v>-7.6777118671952152E-3</v>
      </c>
      <c r="AF200" s="328">
        <f t="shared" si="100"/>
        <v>2918.6834078480265</v>
      </c>
      <c r="AG200" s="328">
        <f t="shared" si="101"/>
        <v>2897.9121444721623</v>
      </c>
      <c r="AH200" s="328">
        <f t="shared" si="102"/>
        <v>7.6726374615989918</v>
      </c>
      <c r="AI200" s="328">
        <f t="shared" si="103"/>
        <v>89.324923254507752</v>
      </c>
      <c r="AJ200" s="328">
        <f t="shared" si="104"/>
        <v>7.3619883807125044</v>
      </c>
      <c r="AK200" s="337">
        <f t="shared" si="105"/>
        <v>475.77106614769275</v>
      </c>
      <c r="AL200" s="42">
        <f t="shared" si="106"/>
        <v>22.451758260213932</v>
      </c>
      <c r="BA200" s="8"/>
    </row>
    <row r="201" spans="1:53" ht="15" x14ac:dyDescent="0.15">
      <c r="A201" s="116"/>
      <c r="B201" s="328">
        <f t="shared" si="79"/>
        <v>2918.6834078480265</v>
      </c>
      <c r="C201" s="328">
        <f t="shared" si="80"/>
        <v>2897.9121444721623</v>
      </c>
      <c r="D201" s="328">
        <f t="shared" si="81"/>
        <v>7.6726374615989918</v>
      </c>
      <c r="E201" s="328">
        <f t="shared" si="76"/>
        <v>185.74517602620119</v>
      </c>
      <c r="F201" s="328">
        <f t="shared" si="82"/>
        <v>185.74517602620119</v>
      </c>
      <c r="G201" s="328">
        <f t="shared" si="83"/>
        <v>23503.01885792179</v>
      </c>
      <c r="H201" s="313">
        <f t="shared" si="72"/>
        <v>0.02</v>
      </c>
      <c r="I201" s="328">
        <f t="shared" si="84"/>
        <v>16.617010700691392</v>
      </c>
      <c r="J201" s="328">
        <f t="shared" si="73"/>
        <v>850</v>
      </c>
      <c r="K201" s="335">
        <f t="shared" si="85"/>
        <v>-1</v>
      </c>
      <c r="L201" s="323">
        <f t="shared" si="86"/>
        <v>7.6526374615989923</v>
      </c>
      <c r="M201" s="323">
        <f t="shared" si="87"/>
        <v>7.6626374615989921</v>
      </c>
      <c r="N201" s="328">
        <f t="shared" si="88"/>
        <v>-0.10468411989355531</v>
      </c>
      <c r="O201" s="328">
        <f t="shared" si="74"/>
        <v>6.93460174130957</v>
      </c>
      <c r="P201" s="332">
        <f t="shared" si="77"/>
        <v>141.06476005288005</v>
      </c>
      <c r="Q201" s="328">
        <f t="shared" si="89"/>
        <v>22741.358490823746</v>
      </c>
      <c r="R201" s="277">
        <f>IF(H201&gt;0, rate1(1,$L$52,$L$51,$L$54,L201,$L$53,$L$50,P201),"")</f>
        <v>2092.1448826051628</v>
      </c>
      <c r="S201" s="323">
        <f t="shared" si="90"/>
        <v>1.5674840257479332</v>
      </c>
      <c r="T201" s="323">
        <f t="shared" si="91"/>
        <v>0.1844706020677562</v>
      </c>
      <c r="U201" s="328">
        <f t="shared" si="75"/>
        <v>7.6726374615989918</v>
      </c>
      <c r="V201" s="336">
        <f t="shared" si="92"/>
        <v>7.6726374615989918</v>
      </c>
      <c r="W201" s="328">
        <f t="shared" si="93"/>
        <v>3.5420143320621378E-3</v>
      </c>
      <c r="X201" s="328">
        <f t="shared" si="94"/>
        <v>22833.84163198611</v>
      </c>
      <c r="Y201" s="328">
        <f t="shared" si="78"/>
        <v>141.43318882924348</v>
      </c>
      <c r="Z201" s="108">
        <f>IF(H201&gt;0, rate1(1,$L$52,$L$51,$L$54,U201,$L$53,$L$50,Y201),"")</f>
        <v>2093.0343795884178</v>
      </c>
      <c r="AA201" s="336">
        <f t="shared" si="95"/>
        <v>1.5731897143759705</v>
      </c>
      <c r="AB201" s="336">
        <f t="shared" si="96"/>
        <v>-6.1794799230099852E-3</v>
      </c>
      <c r="AC201" s="328">
        <f t="shared" si="97"/>
        <v>0.1844706020677562</v>
      </c>
      <c r="AD201" s="328">
        <f t="shared" si="98"/>
        <v>-0.1084183592172263</v>
      </c>
      <c r="AE201" s="328">
        <f t="shared" si="99"/>
        <v>-7.8443317720166775E-3</v>
      </c>
      <c r="AF201" s="328">
        <f t="shared" si="100"/>
        <v>2918.394253126065</v>
      </c>
      <c r="AG201" s="328">
        <f t="shared" si="101"/>
        <v>2897.7276738700943</v>
      </c>
      <c r="AH201" s="328">
        <f t="shared" si="102"/>
        <v>7.6532785557318288</v>
      </c>
      <c r="AI201" s="328">
        <f t="shared" si="103"/>
        <v>88.172957619479632</v>
      </c>
      <c r="AJ201" s="328">
        <f t="shared" si="104"/>
        <v>7.3864808689401373</v>
      </c>
      <c r="AK201" s="337">
        <f t="shared" si="105"/>
        <v>477.88644312178525</v>
      </c>
      <c r="AL201" s="42">
        <f t="shared" si="106"/>
        <v>22.527684444980263</v>
      </c>
      <c r="BA201" s="8"/>
    </row>
    <row r="202" spans="1:53" ht="15" x14ac:dyDescent="0.15">
      <c r="A202" s="116"/>
      <c r="B202" s="328">
        <f t="shared" si="79"/>
        <v>2918.394253126065</v>
      </c>
      <c r="C202" s="328">
        <f t="shared" si="80"/>
        <v>2897.7276738700943</v>
      </c>
      <c r="D202" s="328">
        <f t="shared" si="81"/>
        <v>7.6532785557318288</v>
      </c>
      <c r="E202" s="328">
        <f t="shared" si="76"/>
        <v>185.74517602620119</v>
      </c>
      <c r="F202" s="328">
        <f t="shared" si="82"/>
        <v>185.74517602620119</v>
      </c>
      <c r="G202" s="328">
        <f t="shared" si="83"/>
        <v>23325.102099523887</v>
      </c>
      <c r="H202" s="313">
        <f t="shared" si="72"/>
        <v>0.02</v>
      </c>
      <c r="I202" s="328">
        <f t="shared" si="84"/>
        <v>16.533263404776516</v>
      </c>
      <c r="J202" s="328">
        <f t="shared" si="73"/>
        <v>850</v>
      </c>
      <c r="K202" s="335">
        <f t="shared" si="85"/>
        <v>-1</v>
      </c>
      <c r="L202" s="323">
        <f t="shared" si="86"/>
        <v>7.6332785557318292</v>
      </c>
      <c r="M202" s="323">
        <f t="shared" si="87"/>
        <v>7.643278555731829</v>
      </c>
      <c r="N202" s="328">
        <f t="shared" si="88"/>
        <v>-0.10442872665473146</v>
      </c>
      <c r="O202" s="328">
        <f t="shared" si="74"/>
        <v>6.8565221524188136</v>
      </c>
      <c r="P202" s="332">
        <f t="shared" si="77"/>
        <v>140.58923226760595</v>
      </c>
      <c r="Q202" s="328">
        <f t="shared" si="89"/>
        <v>22563.006044828002</v>
      </c>
      <c r="R202" s="277">
        <f>IF(H202&gt;0, rate1(1,$L$52,$L$51,$L$54,L202,$L$53,$L$50,P202),"")</f>
        <v>2090.9910523563649</v>
      </c>
      <c r="S202" s="323">
        <f t="shared" si="90"/>
        <v>1.5737686937630286</v>
      </c>
      <c r="T202" s="323">
        <f t="shared" si="91"/>
        <v>0.182004922523468</v>
      </c>
      <c r="U202" s="328">
        <f t="shared" si="75"/>
        <v>7.6532785557318288</v>
      </c>
      <c r="V202" s="336">
        <f t="shared" si="92"/>
        <v>7.6532785557318288</v>
      </c>
      <c r="W202" s="328">
        <f t="shared" si="93"/>
        <v>3.5241630995059836E-3</v>
      </c>
      <c r="X202" s="328">
        <f t="shared" si="94"/>
        <v>22655.022781037405</v>
      </c>
      <c r="Y202" s="328">
        <f t="shared" si="78"/>
        <v>140.95734969374683</v>
      </c>
      <c r="Z202" s="108">
        <f>IF(H202&gt;0, rate1(1,$L$52,$L$51,$L$54,U202,$L$53,$L$50,Y202),"")</f>
        <v>2091.8848294539443</v>
      </c>
      <c r="AA202" s="336">
        <f t="shared" si="95"/>
        <v>1.5795117077088139</v>
      </c>
      <c r="AB202" s="336">
        <f t="shared" si="96"/>
        <v>-6.0812629885240608E-3</v>
      </c>
      <c r="AC202" s="328">
        <f t="shared" si="97"/>
        <v>0.182004922523468</v>
      </c>
      <c r="AD202" s="328">
        <f t="shared" si="98"/>
        <v>-0.10988713779112852</v>
      </c>
      <c r="AE202" s="328">
        <f t="shared" si="99"/>
        <v>-8.015698049906787E-3</v>
      </c>
      <c r="AF202" s="328">
        <f t="shared" si="100"/>
        <v>2918.107819476887</v>
      </c>
      <c r="AG202" s="328">
        <f t="shared" si="101"/>
        <v>2897.5456689475709</v>
      </c>
      <c r="AH202" s="328">
        <f t="shared" si="102"/>
        <v>7.633917966213974</v>
      </c>
      <c r="AI202" s="328">
        <f t="shared" si="103"/>
        <v>87.042420539468267</v>
      </c>
      <c r="AJ202" s="328">
        <f t="shared" si="104"/>
        <v>7.4106593190899899</v>
      </c>
      <c r="AK202" s="337">
        <f t="shared" si="105"/>
        <v>479.95877380747464</v>
      </c>
      <c r="AL202" s="42">
        <f t="shared" si="106"/>
        <v>22.602631458956822</v>
      </c>
      <c r="BA202" s="8"/>
    </row>
    <row r="203" spans="1:53" ht="15" x14ac:dyDescent="0.15">
      <c r="A203" s="116"/>
      <c r="B203" s="328">
        <f t="shared" si="79"/>
        <v>2918.107819476887</v>
      </c>
      <c r="C203" s="328">
        <f t="shared" si="80"/>
        <v>2897.5456689475709</v>
      </c>
      <c r="D203" s="328">
        <f t="shared" si="81"/>
        <v>7.633917966213974</v>
      </c>
      <c r="E203" s="328">
        <f t="shared" si="76"/>
        <v>185.74517602620119</v>
      </c>
      <c r="F203" s="328">
        <f t="shared" si="82"/>
        <v>185.74517602620119</v>
      </c>
      <c r="G203" s="328">
        <f t="shared" si="83"/>
        <v>23148.070137816852</v>
      </c>
      <c r="H203" s="313">
        <f t="shared" si="72"/>
        <v>0.02</v>
      </c>
      <c r="I203" s="328">
        <f t="shared" si="84"/>
        <v>16.449720423452892</v>
      </c>
      <c r="J203" s="328">
        <f t="shared" si="73"/>
        <v>850</v>
      </c>
      <c r="K203" s="335">
        <f t="shared" si="85"/>
        <v>-1</v>
      </c>
      <c r="L203" s="323">
        <f t="shared" si="86"/>
        <v>7.6139179662139744</v>
      </c>
      <c r="M203" s="323">
        <f t="shared" si="87"/>
        <v>7.6239179662139742</v>
      </c>
      <c r="N203" s="328">
        <f t="shared" si="88"/>
        <v>-0.10417326610089361</v>
      </c>
      <c r="O203" s="328">
        <f t="shared" si="74"/>
        <v>6.7791829027848447</v>
      </c>
      <c r="P203" s="332">
        <f t="shared" si="77"/>
        <v>140.11406554742521</v>
      </c>
      <c r="Q203" s="328">
        <f t="shared" si="89"/>
        <v>22385.539383141728</v>
      </c>
      <c r="R203" s="277">
        <f>IF(H203&gt;0, rate1(1,$L$52,$L$51,$L$54,L203,$L$53,$L$50,P203),"")</f>
        <v>2089.8315587330721</v>
      </c>
      <c r="S203" s="323">
        <f t="shared" si="90"/>
        <v>1.5800794640002451</v>
      </c>
      <c r="T203" s="323">
        <f t="shared" si="91"/>
        <v>0.17958447517261117</v>
      </c>
      <c r="U203" s="328">
        <f t="shared" si="75"/>
        <v>7.633917966213974</v>
      </c>
      <c r="V203" s="336">
        <f t="shared" si="92"/>
        <v>7.633917966213974</v>
      </c>
      <c r="W203" s="328">
        <f t="shared" si="93"/>
        <v>3.5063554178051959E-3</v>
      </c>
      <c r="X203" s="328">
        <f t="shared" si="94"/>
        <v>22477.090853035228</v>
      </c>
      <c r="Y203" s="328">
        <f t="shared" si="78"/>
        <v>140.48187107021397</v>
      </c>
      <c r="Z203" s="108">
        <f>IF(H203&gt;0, rate1(1,$L$52,$L$51,$L$54,U203,$L$53,$L$50,Y203),"")</f>
        <v>2090.7296450385202</v>
      </c>
      <c r="AA203" s="336">
        <f t="shared" si="95"/>
        <v>1.5858600997188605</v>
      </c>
      <c r="AB203" s="336">
        <f t="shared" si="96"/>
        <v>-5.9849705065898959E-3</v>
      </c>
      <c r="AC203" s="328">
        <f t="shared" si="97"/>
        <v>0.17958447517261117</v>
      </c>
      <c r="AD203" s="328">
        <f t="shared" si="98"/>
        <v>-0.11136820140369375</v>
      </c>
      <c r="AE203" s="328">
        <f t="shared" si="99"/>
        <v>-8.1919637135493655E-3</v>
      </c>
      <c r="AF203" s="328">
        <f t="shared" si="100"/>
        <v>2917.8240617356137</v>
      </c>
      <c r="AG203" s="328">
        <f t="shared" si="101"/>
        <v>2897.3660844723981</v>
      </c>
      <c r="AH203" s="328">
        <f t="shared" si="102"/>
        <v>7.6145556927304545</v>
      </c>
      <c r="AI203" s="328">
        <f t="shared" si="103"/>
        <v>85.932511843912181</v>
      </c>
      <c r="AJ203" s="328">
        <f t="shared" si="104"/>
        <v>7.4345294612688546</v>
      </c>
      <c r="AK203" s="337">
        <f t="shared" si="105"/>
        <v>481.98904715354746</v>
      </c>
      <c r="AL203" s="42">
        <f t="shared" si="106"/>
        <v>22.676617516415369</v>
      </c>
      <c r="BA203" s="8"/>
    </row>
    <row r="204" spans="1:53" ht="15" x14ac:dyDescent="0.15">
      <c r="A204" s="116"/>
      <c r="B204" s="328">
        <f t="shared" si="79"/>
        <v>2917.8240617356137</v>
      </c>
      <c r="C204" s="328">
        <f t="shared" si="80"/>
        <v>2897.3660844723981</v>
      </c>
      <c r="D204" s="328">
        <f t="shared" si="81"/>
        <v>7.6145556927304545</v>
      </c>
      <c r="E204" s="328">
        <f t="shared" si="76"/>
        <v>185.74517602620119</v>
      </c>
      <c r="F204" s="328">
        <f t="shared" si="82"/>
        <v>185.74517602620119</v>
      </c>
      <c r="G204" s="328">
        <f t="shared" si="83"/>
        <v>22971.92092103462</v>
      </c>
      <c r="H204" s="313">
        <f t="shared" si="72"/>
        <v>0.02</v>
      </c>
      <c r="I204" s="328">
        <f t="shared" si="84"/>
        <v>16.36638181057242</v>
      </c>
      <c r="J204" s="328">
        <f t="shared" si="73"/>
        <v>850</v>
      </c>
      <c r="K204" s="335">
        <f t="shared" si="85"/>
        <v>-1</v>
      </c>
      <c r="L204" s="323">
        <f t="shared" si="86"/>
        <v>7.5945556927304549</v>
      </c>
      <c r="M204" s="323">
        <f t="shared" si="87"/>
        <v>7.6045556927304547</v>
      </c>
      <c r="N204" s="328">
        <f t="shared" si="88"/>
        <v>-0.10391773821610428</v>
      </c>
      <c r="O204" s="328">
        <f t="shared" si="74"/>
        <v>6.7025714494180413</v>
      </c>
      <c r="P204" s="332">
        <f t="shared" si="77"/>
        <v>139.63926067049715</v>
      </c>
      <c r="Q204" s="328">
        <f t="shared" si="89"/>
        <v>22208.956454648778</v>
      </c>
      <c r="R204" s="277">
        <f>IF(H204&gt;0, rate1(1,$L$52,$L$51,$L$54,L204,$L$53,$L$50,P204),"")</f>
        <v>2088.6663628629085</v>
      </c>
      <c r="S204" s="323">
        <f t="shared" si="90"/>
        <v>1.5864179955924198</v>
      </c>
      <c r="T204" s="323">
        <f t="shared" si="91"/>
        <v>0.17720762152110114</v>
      </c>
      <c r="U204" s="328">
        <f t="shared" si="75"/>
        <v>7.6145556927304545</v>
      </c>
      <c r="V204" s="336">
        <f t="shared" si="92"/>
        <v>7.6145556927304545</v>
      </c>
      <c r="W204" s="328">
        <f t="shared" si="93"/>
        <v>3.4885912984634615E-3</v>
      </c>
      <c r="X204" s="328">
        <f t="shared" si="94"/>
        <v>22300.04379716354</v>
      </c>
      <c r="Y204" s="328">
        <f t="shared" si="78"/>
        <v>140.00675373443252</v>
      </c>
      <c r="Z204" s="108">
        <f>IF(H204&gt;0, rate1(1,$L$52,$L$51,$L$54,U204,$L$53,$L$50,Y204),"")</f>
        <v>2089.5687877218538</v>
      </c>
      <c r="AA204" s="336">
        <f t="shared" si="95"/>
        <v>1.5922365582537845</v>
      </c>
      <c r="AB204" s="336">
        <f t="shared" si="96"/>
        <v>-5.8905368975356882E-3</v>
      </c>
      <c r="AC204" s="328">
        <f t="shared" si="97"/>
        <v>0.17720762152110114</v>
      </c>
      <c r="AD204" s="328">
        <f t="shared" si="98"/>
        <v>-0.11286196286776799</v>
      </c>
      <c r="AE204" s="328">
        <f t="shared" si="99"/>
        <v>-8.3732878497954234E-3</v>
      </c>
      <c r="AF204" s="328">
        <f t="shared" si="100"/>
        <v>2917.5429363758763</v>
      </c>
      <c r="AG204" s="328">
        <f t="shared" si="101"/>
        <v>2897.188876850877</v>
      </c>
      <c r="AH204" s="328">
        <f t="shared" si="102"/>
        <v>7.5951917349648523</v>
      </c>
      <c r="AI204" s="328">
        <f t="shared" si="103"/>
        <v>84.842473968989907</v>
      </c>
      <c r="AJ204" s="328">
        <f t="shared" si="104"/>
        <v>7.4580968151491298</v>
      </c>
      <c r="AK204" s="337">
        <f t="shared" si="105"/>
        <v>483.97821896482913</v>
      </c>
      <c r="AL204" s="42">
        <f t="shared" si="106"/>
        <v>22.749660151482693</v>
      </c>
      <c r="BA204" s="8"/>
    </row>
    <row r="205" spans="1:53" ht="15" x14ac:dyDescent="0.15">
      <c r="A205" s="116"/>
      <c r="B205" s="328">
        <f t="shared" si="79"/>
        <v>2917.5429363758763</v>
      </c>
      <c r="C205" s="328">
        <f t="shared" si="80"/>
        <v>2897.188876850877</v>
      </c>
      <c r="D205" s="328">
        <f t="shared" si="81"/>
        <v>7.5951917349648523</v>
      </c>
      <c r="E205" s="328">
        <f t="shared" si="76"/>
        <v>185.74517602620119</v>
      </c>
      <c r="F205" s="328">
        <f t="shared" si="82"/>
        <v>185.74517602620119</v>
      </c>
      <c r="G205" s="328">
        <f t="shared" si="83"/>
        <v>22796.652396285237</v>
      </c>
      <c r="H205" s="313">
        <f t="shared" si="72"/>
        <v>0.02</v>
      </c>
      <c r="I205" s="328">
        <f t="shared" si="84"/>
        <v>16.283247619999383</v>
      </c>
      <c r="J205" s="328">
        <f t="shared" si="73"/>
        <v>850</v>
      </c>
      <c r="K205" s="335">
        <f t="shared" si="85"/>
        <v>-1</v>
      </c>
      <c r="L205" s="323">
        <f t="shared" si="86"/>
        <v>7.5751917349648528</v>
      </c>
      <c r="M205" s="323">
        <f t="shared" si="87"/>
        <v>7.5851917349648526</v>
      </c>
      <c r="N205" s="328">
        <f t="shared" si="88"/>
        <v>-0.10366214298439047</v>
      </c>
      <c r="O205" s="328">
        <f t="shared" si="74"/>
        <v>6.6266757122187965</v>
      </c>
      <c r="P205" s="332">
        <f t="shared" si="77"/>
        <v>139.16481841822585</v>
      </c>
      <c r="Q205" s="328">
        <f t="shared" si="89"/>
        <v>22033.255207107242</v>
      </c>
      <c r="R205" s="277">
        <f>IF(H205&gt;0, rate1(1,$L$52,$L$51,$L$54,L205,$L$53,$L$50,P205),"")</f>
        <v>2087.49542553438</v>
      </c>
      <c r="S205" s="323">
        <f t="shared" si="90"/>
        <v>1.5927859430186082</v>
      </c>
      <c r="T205" s="323">
        <f t="shared" si="91"/>
        <v>0.17487280898821247</v>
      </c>
      <c r="U205" s="328">
        <f t="shared" si="75"/>
        <v>7.5951917349648523</v>
      </c>
      <c r="V205" s="336">
        <f t="shared" si="92"/>
        <v>7.5951917349648523</v>
      </c>
      <c r="W205" s="328">
        <f t="shared" si="93"/>
        <v>3.4708707529560456E-3</v>
      </c>
      <c r="X205" s="328">
        <f t="shared" si="94"/>
        <v>22123.879561480604</v>
      </c>
      <c r="Y205" s="328">
        <f t="shared" si="78"/>
        <v>139.53199846541855</v>
      </c>
      <c r="Z205" s="108">
        <f>IF(H205&gt;0, rate1(1,$L$52,$L$51,$L$54,U205,$L$53,$L$50,Y205),"")</f>
        <v>2088.4022185471626</v>
      </c>
      <c r="AA205" s="336">
        <f t="shared" si="95"/>
        <v>1.5986427465884199</v>
      </c>
      <c r="AB205" s="336">
        <f t="shared" si="96"/>
        <v>-5.7978999540812043E-3</v>
      </c>
      <c r="AC205" s="328">
        <f t="shared" si="97"/>
        <v>0.17487280898821247</v>
      </c>
      <c r="AD205" s="328">
        <f t="shared" si="98"/>
        <v>-0.11436883821857134</v>
      </c>
      <c r="AE205" s="328">
        <f t="shared" si="99"/>
        <v>-8.5598358796797024E-3</v>
      </c>
      <c r="AF205" s="328">
        <f t="shared" si="100"/>
        <v>2917.2644014239036</v>
      </c>
      <c r="AG205" s="328">
        <f t="shared" si="101"/>
        <v>2897.0140040418887</v>
      </c>
      <c r="AH205" s="328">
        <f t="shared" si="102"/>
        <v>7.5758260925996197</v>
      </c>
      <c r="AI205" s="328">
        <f t="shared" si="103"/>
        <v>83.771589077109766</v>
      </c>
      <c r="AJ205" s="328">
        <f t="shared" si="104"/>
        <v>7.4813667010038829</v>
      </c>
      <c r="AK205" s="337">
        <f t="shared" si="105"/>
        <v>485.92721356758972</v>
      </c>
      <c r="AL205" s="42">
        <f t="shared" si="106"/>
        <v>22.821776254356333</v>
      </c>
      <c r="BA205" s="8"/>
    </row>
    <row r="206" spans="1:53" ht="15" x14ac:dyDescent="0.15">
      <c r="A206" s="116"/>
      <c r="B206" s="328">
        <f t="shared" si="79"/>
        <v>2917.2644014239036</v>
      </c>
      <c r="C206" s="328">
        <f t="shared" si="80"/>
        <v>2897.0140040418887</v>
      </c>
      <c r="D206" s="328">
        <f t="shared" si="81"/>
        <v>7.5758260925996197</v>
      </c>
      <c r="E206" s="328">
        <f t="shared" si="76"/>
        <v>185.74517602620119</v>
      </c>
      <c r="F206" s="328">
        <f t="shared" si="82"/>
        <v>185.74517602620119</v>
      </c>
      <c r="G206" s="328">
        <f t="shared" si="83"/>
        <v>22622.262509553111</v>
      </c>
      <c r="H206" s="313">
        <f t="shared" si="72"/>
        <v>0.02</v>
      </c>
      <c r="I206" s="328">
        <f t="shared" si="84"/>
        <v>16.200317905611882</v>
      </c>
      <c r="J206" s="328">
        <f t="shared" si="73"/>
        <v>850</v>
      </c>
      <c r="K206" s="335">
        <f t="shared" si="85"/>
        <v>-1</v>
      </c>
      <c r="L206" s="323">
        <f t="shared" si="86"/>
        <v>7.5558260925996201</v>
      </c>
      <c r="M206" s="323">
        <f t="shared" si="87"/>
        <v>7.5658260925996199</v>
      </c>
      <c r="N206" s="328">
        <f t="shared" si="88"/>
        <v>-0.10340648038982181</v>
      </c>
      <c r="O206" s="328">
        <f t="shared" si="74"/>
        <v>6.5514840493343627</v>
      </c>
      <c r="P206" s="332">
        <f t="shared" si="77"/>
        <v>138.69073957529054</v>
      </c>
      <c r="Q206" s="328">
        <f t="shared" si="89"/>
        <v>21858.433587151994</v>
      </c>
      <c r="R206" s="277">
        <f>IF(H206&gt;0, rate1(1,$L$52,$L$51,$L$54,L206,$L$53,$L$50,P206),"")</f>
        <v>2086.3187071933467</v>
      </c>
      <c r="S206" s="323">
        <f t="shared" si="90"/>
        <v>1.599184958311793</v>
      </c>
      <c r="T206" s="323">
        <f t="shared" si="91"/>
        <v>0.17257856519157316</v>
      </c>
      <c r="U206" s="328">
        <f t="shared" si="75"/>
        <v>7.5758260925996197</v>
      </c>
      <c r="V206" s="336">
        <f t="shared" si="92"/>
        <v>7.5758260925996197</v>
      </c>
      <c r="W206" s="328">
        <f t="shared" si="93"/>
        <v>3.4531937927440026E-3</v>
      </c>
      <c r="X206" s="328">
        <f t="shared" si="94"/>
        <v>21948.596092921558</v>
      </c>
      <c r="Y206" s="328">
        <f t="shared" si="78"/>
        <v>139.05760604544682</v>
      </c>
      <c r="Z206" s="108">
        <f>IF(H206&gt;0, rate1(1,$L$52,$L$51,$L$54,U206,$L$53,$L$50,Y206),"")</f>
        <v>2087.2298982176717</v>
      </c>
      <c r="AA206" s="336">
        <f t="shared" si="95"/>
        <v>1.6050803256420043</v>
      </c>
      <c r="AB206" s="336">
        <f t="shared" si="96"/>
        <v>-5.7070006186039574E-3</v>
      </c>
      <c r="AC206" s="328">
        <f t="shared" si="97"/>
        <v>0.17257856519157316</v>
      </c>
      <c r="AD206" s="328">
        <f t="shared" si="98"/>
        <v>-0.11588924718315238</v>
      </c>
      <c r="AE206" s="328">
        <f t="shared" si="99"/>
        <v>-8.7517798320424466E-3</v>
      </c>
      <c r="AF206" s="328">
        <f t="shared" si="100"/>
        <v>2916.9884163783222</v>
      </c>
      <c r="AG206" s="328">
        <f t="shared" si="101"/>
        <v>2896.8414254766972</v>
      </c>
      <c r="AH206" s="328">
        <f t="shared" si="102"/>
        <v>7.5564587653156474</v>
      </c>
      <c r="AI206" s="328">
        <f t="shared" si="103"/>
        <v>82.719176411803943</v>
      </c>
      <c r="AJ206" s="328">
        <f t="shared" si="104"/>
        <v>7.5043442500071622</v>
      </c>
      <c r="AK206" s="337">
        <f t="shared" si="105"/>
        <v>487.83692536446506</v>
      </c>
      <c r="AL206" s="42">
        <f t="shared" si="106"/>
        <v>22.892982105071876</v>
      </c>
      <c r="BA206" s="8"/>
    </row>
    <row r="207" spans="1:53" ht="15" x14ac:dyDescent="0.15">
      <c r="A207" s="116"/>
      <c r="B207" s="328">
        <f t="shared" si="79"/>
        <v>2916.9884163783222</v>
      </c>
      <c r="C207" s="328">
        <f t="shared" si="80"/>
        <v>2896.8414254766972</v>
      </c>
      <c r="D207" s="328">
        <f t="shared" si="81"/>
        <v>7.5564587653156474</v>
      </c>
      <c r="E207" s="328">
        <f t="shared" si="76"/>
        <v>185.74517602620119</v>
      </c>
      <c r="F207" s="328">
        <f t="shared" si="82"/>
        <v>185.74517602620119</v>
      </c>
      <c r="G207" s="328">
        <f t="shared" si="83"/>
        <v>22448.749205694996</v>
      </c>
      <c r="H207" s="313">
        <f t="shared" si="72"/>
        <v>0.02</v>
      </c>
      <c r="I207" s="328">
        <f t="shared" si="84"/>
        <v>16.117592721300024</v>
      </c>
      <c r="J207" s="328">
        <f t="shared" si="73"/>
        <v>850</v>
      </c>
      <c r="K207" s="335">
        <f t="shared" si="85"/>
        <v>-1</v>
      </c>
      <c r="L207" s="323">
        <f t="shared" si="86"/>
        <v>7.5364587653156478</v>
      </c>
      <c r="M207" s="323">
        <f t="shared" si="87"/>
        <v>7.5464587653156476</v>
      </c>
      <c r="N207" s="328">
        <f t="shared" si="88"/>
        <v>-0.10315075041638266</v>
      </c>
      <c r="O207" s="328">
        <f t="shared" si="74"/>
        <v>6.4769852341800673</v>
      </c>
      <c r="P207" s="332">
        <f t="shared" si="77"/>
        <v>138.21702492965787</v>
      </c>
      <c r="Q207" s="328">
        <f t="shared" si="89"/>
        <v>21684.489540290469</v>
      </c>
      <c r="R207" s="277">
        <f>IF(H207&gt;0, rate1(1,$L$52,$L$51,$L$54,L207,$L$53,$L$50,P207),"")</f>
        <v>2085.136167939399</v>
      </c>
      <c r="S207" s="323">
        <f t="shared" si="90"/>
        <v>1.6056166931893556</v>
      </c>
      <c r="T207" s="323">
        <f t="shared" si="91"/>
        <v>0.17032349269165695</v>
      </c>
      <c r="U207" s="328">
        <f t="shared" si="75"/>
        <v>7.5564587653156474</v>
      </c>
      <c r="V207" s="336">
        <f t="shared" si="92"/>
        <v>7.5564587653156474</v>
      </c>
      <c r="W207" s="328">
        <f t="shared" si="93"/>
        <v>3.4355604293381248E-3</v>
      </c>
      <c r="X207" s="328">
        <f t="shared" si="94"/>
        <v>21774.19133729416</v>
      </c>
      <c r="Y207" s="328">
        <f t="shared" si="78"/>
        <v>138.58357726006267</v>
      </c>
      <c r="Z207" s="108">
        <f>IF(H207&gt;0, rate1(1,$L$52,$L$51,$L$54,U207,$L$53,$L$50,Y207),"")</f>
        <v>2086.0517870930275</v>
      </c>
      <c r="AA207" s="336">
        <f t="shared" si="95"/>
        <v>1.6115509561180441</v>
      </c>
      <c r="AB207" s="336">
        <f t="shared" si="96"/>
        <v>-5.6177827783086302E-3</v>
      </c>
      <c r="AC207" s="328">
        <f t="shared" si="97"/>
        <v>0.17032349269165695</v>
      </c>
      <c r="AD207" s="328">
        <f t="shared" si="98"/>
        <v>-0.11742361364211076</v>
      </c>
      <c r="AE207" s="328">
        <f t="shared" si="99"/>
        <v>-8.9492986331443057E-3</v>
      </c>
      <c r="AF207" s="328">
        <f t="shared" si="100"/>
        <v>2916.7149421352142</v>
      </c>
      <c r="AG207" s="328">
        <f t="shared" si="101"/>
        <v>2896.6711019840054</v>
      </c>
      <c r="AH207" s="328">
        <f t="shared" si="102"/>
        <v>7.5370897527924869</v>
      </c>
      <c r="AI207" s="328">
        <f t="shared" si="103"/>
        <v>81.684589865407347</v>
      </c>
      <c r="AJ207" s="328">
        <f t="shared" si="104"/>
        <v>7.5270344138586642</v>
      </c>
      <c r="AK207" s="337">
        <f t="shared" si="105"/>
        <v>489.70822028782692</v>
      </c>
      <c r="AL207" s="42">
        <f t="shared" si="106"/>
        <v>22.963293405021911</v>
      </c>
      <c r="BA207" s="8"/>
    </row>
    <row r="208" spans="1:53" ht="15" x14ac:dyDescent="0.15">
      <c r="A208" s="116"/>
      <c r="B208" s="328">
        <f t="shared" si="79"/>
        <v>2916.7149421352142</v>
      </c>
      <c r="C208" s="328">
        <f t="shared" si="80"/>
        <v>2896.6711019840054</v>
      </c>
      <c r="D208" s="328">
        <f t="shared" si="81"/>
        <v>7.5370897527924869</v>
      </c>
      <c r="E208" s="328">
        <f t="shared" si="76"/>
        <v>185.74517602620119</v>
      </c>
      <c r="F208" s="328">
        <f t="shared" si="82"/>
        <v>185.74517602620119</v>
      </c>
      <c r="G208" s="328">
        <f t="shared" si="83"/>
        <v>22276.110428441752</v>
      </c>
      <c r="H208" s="313">
        <f t="shared" si="72"/>
        <v>0.02</v>
      </c>
      <c r="I208" s="328">
        <f t="shared" si="84"/>
        <v>16.035072120967016</v>
      </c>
      <c r="J208" s="328">
        <f t="shared" si="73"/>
        <v>850</v>
      </c>
      <c r="K208" s="335">
        <f t="shared" si="85"/>
        <v>-1</v>
      </c>
      <c r="L208" s="323">
        <f t="shared" si="86"/>
        <v>7.5170897527924874</v>
      </c>
      <c r="M208" s="323">
        <f t="shared" si="87"/>
        <v>7.5270897527924872</v>
      </c>
      <c r="N208" s="328">
        <f t="shared" si="88"/>
        <v>-0.10289495304806451</v>
      </c>
      <c r="O208" s="328">
        <f t="shared" si="74"/>
        <v>6.4031684339885713</v>
      </c>
      <c r="P208" s="332">
        <f t="shared" si="77"/>
        <v>137.74367527261003</v>
      </c>
      <c r="Q208" s="328">
        <f t="shared" si="89"/>
        <v>21511.421010904418</v>
      </c>
      <c r="R208" s="277">
        <f>IF(H208&gt;0, rate1(1,$L$52,$L$51,$L$54,L208,$L$53,$L$50,P208),"")</f>
        <v>2083.9477675222365</v>
      </c>
      <c r="S208" s="323">
        <f t="shared" si="90"/>
        <v>1.61208280111688</v>
      </c>
      <c r="T208" s="323">
        <f t="shared" si="91"/>
        <v>0.16810626415300348</v>
      </c>
      <c r="U208" s="328">
        <f t="shared" si="75"/>
        <v>7.5370897527924869</v>
      </c>
      <c r="V208" s="336">
        <f t="shared" si="92"/>
        <v>7.5370897527924869</v>
      </c>
      <c r="W208" s="328">
        <f t="shared" si="93"/>
        <v>3.4179706742207827E-3</v>
      </c>
      <c r="X208" s="328">
        <f t="shared" si="94"/>
        <v>21600.663239280559</v>
      </c>
      <c r="Y208" s="328">
        <f t="shared" si="78"/>
        <v>138.10991289811011</v>
      </c>
      <c r="Z208" s="108">
        <f>IF(H208&gt;0, rate1(1,$L$52,$L$51,$L$54,U208,$L$53,$L$50,Y208),"")</f>
        <v>2084.8678451857058</v>
      </c>
      <c r="AA208" s="336">
        <f t="shared" si="95"/>
        <v>1.618056300577432</v>
      </c>
      <c r="AB208" s="336">
        <f t="shared" si="96"/>
        <v>-5.5301930763062722E-3</v>
      </c>
      <c r="AC208" s="328">
        <f t="shared" si="97"/>
        <v>0.16810626415300348</v>
      </c>
      <c r="AD208" s="328">
        <f t="shared" si="98"/>
        <v>-0.11897236608504258</v>
      </c>
      <c r="AE208" s="328">
        <f t="shared" si="99"/>
        <v>-9.1525784101939688E-3</v>
      </c>
      <c r="AF208" s="328">
        <f t="shared" si="100"/>
        <v>2916.4439409180131</v>
      </c>
      <c r="AG208" s="328">
        <f t="shared" si="101"/>
        <v>2896.5029957198526</v>
      </c>
      <c r="AH208" s="328">
        <f t="shared" si="102"/>
        <v>7.5177190547081745</v>
      </c>
      <c r="AI208" s="328">
        <f t="shared" si="103"/>
        <v>80.667215739710088</v>
      </c>
      <c r="AJ208" s="328">
        <f t="shared" si="104"/>
        <v>7.5494419737863616</v>
      </c>
      <c r="AK208" s="337">
        <f t="shared" si="105"/>
        <v>491.54193715968552</v>
      </c>
      <c r="AL208" s="42">
        <f t="shared" si="106"/>
        <v>23.032725306407507</v>
      </c>
      <c r="BA208" s="8"/>
    </row>
    <row r="209" spans="1:53" ht="15" x14ac:dyDescent="0.15">
      <c r="A209" s="116"/>
      <c r="B209" s="328">
        <f t="shared" ref="B209:B272" si="107">IF(H209&gt;0, AF208,"")</f>
        <v>2916.4439409180131</v>
      </c>
      <c r="C209" s="328">
        <f t="shared" ref="C209:C272" si="108">IF(H209&gt;0, AG208,"")</f>
        <v>2896.5029957198526</v>
      </c>
      <c r="D209" s="328">
        <f t="shared" ref="D209:D272" si="109">IF(H209&gt;0, AH208,"")</f>
        <v>7.5177190547081745</v>
      </c>
      <c r="E209" s="328">
        <f t="shared" si="76"/>
        <v>185.74517602620119</v>
      </c>
      <c r="F209" s="328">
        <f t="shared" ref="F209:F272" si="110">IF(H209&gt;0, (E209+E208)/2,"")</f>
        <v>185.74517602620119</v>
      </c>
      <c r="G209" s="328">
        <f t="shared" ref="G209:G272" si="111">IF(H209&gt;0, F209*$S$53*$C$55*(B209-C209+N209)^1.5,"")</f>
        <v>22104.344120396283</v>
      </c>
      <c r="H209" s="313">
        <f t="shared" ref="H209:H272" si="112">dv(S208)</f>
        <v>0.02</v>
      </c>
      <c r="I209" s="328">
        <f t="shared" ref="I209:I272" si="113">IF(H209&gt;0, (B209-C209)*B$19,"")</f>
        <v>15.952756158528429</v>
      </c>
      <c r="J209" s="328">
        <f t="shared" si="73"/>
        <v>850</v>
      </c>
      <c r="K209" s="335">
        <f t="shared" ref="K209:K272" si="114">IF(H209&gt;0, IF((1-S208-0.015)&gt;0,1,-1),"")</f>
        <v>-1</v>
      </c>
      <c r="L209" s="323">
        <f t="shared" ref="L209:L272" si="115">IF(H209&gt;0, D209+K209*H209,"")</f>
        <v>7.4977190547081749</v>
      </c>
      <c r="M209" s="323">
        <f t="shared" ref="M209:M272" si="116">IF(H209&gt;0, (D209+L209)/2,"")</f>
        <v>7.5077190547081747</v>
      </c>
      <c r="N209" s="328">
        <f t="shared" ref="N209:N272" si="117">IF(H209&gt;0, 2*($P$53*M209/$S$52/$S$51)^2-(B209-C209)*2,"")</f>
        <v>-0.10263908826885171</v>
      </c>
      <c r="O209" s="328">
        <f t="shared" si="74"/>
        <v>6.3300231897652814</v>
      </c>
      <c r="P209" s="332">
        <f t="shared" si="77"/>
        <v>137.27069139876394</v>
      </c>
      <c r="Q209" s="328">
        <f t="shared" ref="Q209:Q272" si="118">IF(H209&gt;0, M209/$S$54*(B209-C209+N209/2)*E209-J209,"")</f>
        <v>21339.225942247958</v>
      </c>
      <c r="R209" s="277">
        <f>IF(H209&gt;0, rate1(1,$L$52,$L$51,$L$54,L209,$L$53,$L$50,P209),"")</f>
        <v>2082.7534653379757</v>
      </c>
      <c r="S209" s="323">
        <f t="shared" ref="S209:S272" si="119">IF(H209&gt;0, Q209/O209/R209,"")</f>
        <v>1.6185849393132492</v>
      </c>
      <c r="T209" s="323">
        <f t="shared" ref="T209:T272" si="120">IF(H209&gt;0, N209/(1-S209),"")</f>
        <v>0.16592561788329546</v>
      </c>
      <c r="U209" s="328">
        <f t="shared" ref="U209:U272" si="121">L209-K209*H209</f>
        <v>7.5177190547081745</v>
      </c>
      <c r="V209" s="336">
        <f t="shared" ref="V209:V272" si="122">IF(H209&gt;0, (D209+U209)/2,"")</f>
        <v>7.5177190547081745</v>
      </c>
      <c r="W209" s="328">
        <f t="shared" ref="W209:W272" si="123">IF(H209&gt;0, 2*($P$53*V209/$S$52/$S$51)^2-(B209-C209)*2,"")</f>
        <v>3.4004245388672416E-3</v>
      </c>
      <c r="X209" s="328">
        <f t="shared" ref="X209:X272" si="124">IF(H209&gt;0, V209/$S$54*(B209-C209+W209/2)*F209-J209,"")</f>
        <v>21428.009742435337</v>
      </c>
      <c r="Y209" s="328">
        <f t="shared" si="78"/>
        <v>137.63661375175093</v>
      </c>
      <c r="Z209" s="108">
        <f>IF(H209&gt;0, rate1(1,$L$52,$L$51,$L$54,U209,$L$53,$L$50,Y209),"")</f>
        <v>2083.6780321573533</v>
      </c>
      <c r="AA209" s="336">
        <f t="shared" ref="AA209:AA272" si="125">IF(H209&gt;0, X209/O209/Z209,"")</f>
        <v>1.6245980254527888</v>
      </c>
      <c r="AB209" s="336">
        <f t="shared" ref="AB209:AB272" si="126">IF(H209&gt;0, W209/(1-AA209),"")</f>
        <v>-5.4441807375266325E-3</v>
      </c>
      <c r="AC209" s="328">
        <f t="shared" ref="AC209:AC272" si="127">IF(H209&gt;0, delta_z(N209,S209,H209,AE208,AB209),"")</f>
        <v>0.16592561788329546</v>
      </c>
      <c r="AD209" s="328">
        <f t="shared" ref="AD209:AD272" si="128">IF(H209&gt;0, H209/AC209*K209,"")</f>
        <v>-0.12053593806151797</v>
      </c>
      <c r="AE209" s="328">
        <f t="shared" ref="AE209:AE272" si="129">IF(H209&gt;0, (AD209-AD208)/(AC209+AC208)*2,"")</f>
        <v>-9.3618128122600845E-3</v>
      </c>
      <c r="AF209" s="328">
        <f t="shared" ref="AF209:AF272" si="130">IF(H209&gt;0, B209-(AC209-N209),"")</f>
        <v>2916.175376211861</v>
      </c>
      <c r="AG209" s="328">
        <f t="shared" ref="AG209:AG272" si="131">IF(H209&gt;0, C209-AC209,"")</f>
        <v>2896.3370701019694</v>
      </c>
      <c r="AH209" s="328">
        <f t="shared" ref="AH209:AH272" si="132">IF(H209&gt;0, $S$54*$S$53*$C$55*SQRT(AF209-AG209),"")</f>
        <v>7.4983466707394602</v>
      </c>
      <c r="AI209" s="328">
        <f t="shared" ref="AI209:AI272" si="133">IF(H209&gt;0, AC209/R209*1000000,"")</f>
        <v>79.666470681574467</v>
      </c>
      <c r="AJ209" s="328">
        <f t="shared" ref="AJ209:AJ272" si="134">IF(H209&gt;0, AJ208+AI209/3600,"")</f>
        <v>7.5715715489756876</v>
      </c>
      <c r="AK209" s="337">
        <f t="shared" ref="AK209:AK272" si="135">IF(H209&gt;0, AK208+AI208*G208/1000000,"")</f>
        <v>493.33888896545824</v>
      </c>
      <c r="AL209" s="42">
        <f t="shared" ref="AL209:AL272" si="136">IF(H209&gt;0, AL208+AI208*J208/1000000,"")</f>
        <v>23.10129243978626</v>
      </c>
      <c r="BA209" s="8"/>
    </row>
    <row r="210" spans="1:53" ht="15" x14ac:dyDescent="0.15">
      <c r="A210" s="116"/>
      <c r="B210" s="328">
        <f t="shared" si="107"/>
        <v>2916.175376211861</v>
      </c>
      <c r="C210" s="328">
        <f t="shared" si="108"/>
        <v>2896.3370701019694</v>
      </c>
      <c r="D210" s="328">
        <f t="shared" si="109"/>
        <v>7.4983466707394602</v>
      </c>
      <c r="E210" s="328">
        <f t="shared" si="76"/>
        <v>185.74517602620119</v>
      </c>
      <c r="F210" s="328">
        <f t="shared" si="110"/>
        <v>185.74517602620119</v>
      </c>
      <c r="G210" s="328">
        <f t="shared" si="111"/>
        <v>21933.44822303547</v>
      </c>
      <c r="H210" s="313">
        <f t="shared" si="112"/>
        <v>0.02</v>
      </c>
      <c r="I210" s="328">
        <f t="shared" si="113"/>
        <v>15.870644887913295</v>
      </c>
      <c r="J210" s="328">
        <f t="shared" si="73"/>
        <v>850</v>
      </c>
      <c r="K210" s="335">
        <f t="shared" si="114"/>
        <v>-1</v>
      </c>
      <c r="L210" s="323">
        <f t="shared" si="115"/>
        <v>7.4783466707394606</v>
      </c>
      <c r="M210" s="323">
        <f t="shared" si="116"/>
        <v>7.4883466707394604</v>
      </c>
      <c r="N210" s="328">
        <f t="shared" si="117"/>
        <v>-0.10238315606265758</v>
      </c>
      <c r="O210" s="328">
        <f t="shared" si="74"/>
        <v>6.2575393975379079</v>
      </c>
      <c r="P210" s="332">
        <f t="shared" si="77"/>
        <v>136.79807410610007</v>
      </c>
      <c r="Q210" s="328">
        <f t="shared" si="118"/>
        <v>21167.902276449386</v>
      </c>
      <c r="R210" s="277">
        <f>IF(H210&gt;0, rate1(1,$L$52,$L$51,$L$54,L210,$L$53,$L$50,P210),"")</f>
        <v>2081.55322042544</v>
      </c>
      <c r="S210" s="323">
        <f t="shared" si="119"/>
        <v>1.6251247707058829</v>
      </c>
      <c r="T210" s="323">
        <f t="shared" si="120"/>
        <v>0.16378035371570354</v>
      </c>
      <c r="U210" s="328">
        <f t="shared" si="121"/>
        <v>7.4983466707394602</v>
      </c>
      <c r="V210" s="336">
        <f t="shared" si="122"/>
        <v>7.4983466707394602</v>
      </c>
      <c r="W210" s="328">
        <f t="shared" si="123"/>
        <v>3.3829220348096101E-3</v>
      </c>
      <c r="X210" s="328">
        <f t="shared" si="124"/>
        <v>21256.228789187346</v>
      </c>
      <c r="Y210" s="328">
        <f t="shared" si="78"/>
        <v>137.16368061649325</v>
      </c>
      <c r="Z210" s="108">
        <f>IF(H210&gt;0, rate1(1,$L$52,$L$51,$L$54,U210,$L$53,$L$50,Y210),"")</f>
        <v>2082.4823073151097</v>
      </c>
      <c r="AA210" s="336">
        <f t="shared" si="125"/>
        <v>1.6311778030129218</v>
      </c>
      <c r="AB210" s="336">
        <f t="shared" si="126"/>
        <v>-5.3596974080223686E-3</v>
      </c>
      <c r="AC210" s="328">
        <f t="shared" si="127"/>
        <v>0.16378035371570354</v>
      </c>
      <c r="AD210" s="328">
        <f t="shared" si="128"/>
        <v>-0.12211476862918978</v>
      </c>
      <c r="AE210" s="328">
        <f t="shared" si="129"/>
        <v>-9.5772033488798897E-3</v>
      </c>
      <c r="AF210" s="328">
        <f t="shared" si="130"/>
        <v>2915.9092127020826</v>
      </c>
      <c r="AG210" s="328">
        <f t="shared" si="131"/>
        <v>2896.1732897482539</v>
      </c>
      <c r="AH210" s="328">
        <f t="shared" si="132"/>
        <v>7.4789726005615353</v>
      </c>
      <c r="AI210" s="328">
        <f t="shared" si="133"/>
        <v>78.681799777489786</v>
      </c>
      <c r="AJ210" s="328">
        <f t="shared" si="134"/>
        <v>7.5934276044694347</v>
      </c>
      <c r="AK210" s="337">
        <f t="shared" si="135"/>
        <v>495.09986404826122</v>
      </c>
      <c r="AL210" s="42">
        <f t="shared" si="136"/>
        <v>23.169008939865599</v>
      </c>
    </row>
    <row r="211" spans="1:53" ht="15" x14ac:dyDescent="0.15">
      <c r="A211" s="116"/>
      <c r="B211" s="328">
        <f t="shared" si="107"/>
        <v>2915.9092127020826</v>
      </c>
      <c r="C211" s="328">
        <f t="shared" si="108"/>
        <v>2896.1732897482539</v>
      </c>
      <c r="D211" s="328">
        <f t="shared" si="109"/>
        <v>7.4789726005615353</v>
      </c>
      <c r="E211" s="328">
        <f t="shared" si="76"/>
        <v>185.74517602620119</v>
      </c>
      <c r="F211" s="328">
        <f t="shared" si="110"/>
        <v>185.74517602620119</v>
      </c>
      <c r="G211" s="328">
        <f t="shared" si="111"/>
        <v>21763.420676707257</v>
      </c>
      <c r="H211" s="313">
        <f t="shared" si="112"/>
        <v>0.02</v>
      </c>
      <c r="I211" s="328">
        <f t="shared" si="113"/>
        <v>15.788738363063022</v>
      </c>
      <c r="J211" s="328">
        <f t="shared" si="73"/>
        <v>850</v>
      </c>
      <c r="K211" s="335">
        <f t="shared" si="114"/>
        <v>-1</v>
      </c>
      <c r="L211" s="323">
        <f t="shared" si="115"/>
        <v>7.4589726005615358</v>
      </c>
      <c r="M211" s="323">
        <f t="shared" si="116"/>
        <v>7.4689726005615356</v>
      </c>
      <c r="N211" s="328">
        <f t="shared" si="117"/>
        <v>-0.10212715641340253</v>
      </c>
      <c r="O211" s="328">
        <f t="shared" si="74"/>
        <v>6.1857072907990887</v>
      </c>
      <c r="P211" s="332">
        <f t="shared" si="77"/>
        <v>136.32582419597935</v>
      </c>
      <c r="Q211" s="328">
        <f t="shared" si="118"/>
        <v>20997.447954508414</v>
      </c>
      <c r="R211" s="277">
        <f>IF(H211&gt;0, rate1(1,$L$52,$L$51,$L$54,L211,$L$53,$L$50,P211),"")</f>
        <v>2080.3469914623674</v>
      </c>
      <c r="S211" s="323">
        <f t="shared" si="119"/>
        <v>1.631703965843152</v>
      </c>
      <c r="T211" s="323">
        <f t="shared" si="120"/>
        <v>0.16166932920405322</v>
      </c>
      <c r="U211" s="328">
        <f t="shared" si="121"/>
        <v>7.4789726005615353</v>
      </c>
      <c r="V211" s="336">
        <f t="shared" si="122"/>
        <v>7.4789726005615353</v>
      </c>
      <c r="W211" s="328">
        <f t="shared" si="123"/>
        <v>3.3654631734947316E-3</v>
      </c>
      <c r="X211" s="328">
        <f t="shared" si="124"/>
        <v>21085.318320836879</v>
      </c>
      <c r="Y211" s="328">
        <f t="shared" si="78"/>
        <v>136.69111429120832</v>
      </c>
      <c r="Z211" s="108">
        <f>IF(H211&gt;0, rate1(1,$L$52,$L$51,$L$54,U211,$L$53,$L$50,Y211),"")</f>
        <v>2081.2806296078516</v>
      </c>
      <c r="AA211" s="336">
        <f t="shared" si="125"/>
        <v>1.6377973132844468</v>
      </c>
      <c r="AB211" s="336">
        <f t="shared" si="126"/>
        <v>-5.2766970060812912E-3</v>
      </c>
      <c r="AC211" s="328">
        <f t="shared" si="127"/>
        <v>0.16166932920405322</v>
      </c>
      <c r="AD211" s="328">
        <f t="shared" si="128"/>
        <v>-0.12370930280014163</v>
      </c>
      <c r="AE211" s="328">
        <f t="shared" si="129"/>
        <v>-9.7989597448463021E-3</v>
      </c>
      <c r="AF211" s="328">
        <f t="shared" si="130"/>
        <v>2915.645416216465</v>
      </c>
      <c r="AG211" s="328">
        <f t="shared" si="131"/>
        <v>2896.0116204190499</v>
      </c>
      <c r="AH211" s="328">
        <f t="shared" si="132"/>
        <v>7.4595968438481837</v>
      </c>
      <c r="AI211" s="328">
        <f t="shared" si="133"/>
        <v>77.712674792972265</v>
      </c>
      <c r="AJ211" s="328">
        <f t="shared" si="134"/>
        <v>7.6150144585785933</v>
      </c>
      <c r="AK211" s="337">
        <f t="shared" si="135"/>
        <v>496.82562722977605</v>
      </c>
      <c r="AL211" s="42">
        <f t="shared" si="136"/>
        <v>23.235888469676464</v>
      </c>
    </row>
    <row r="212" spans="1:53" ht="15" x14ac:dyDescent="0.15">
      <c r="A212" s="116"/>
      <c r="B212" s="328">
        <f t="shared" si="107"/>
        <v>2915.645416216465</v>
      </c>
      <c r="C212" s="328">
        <f t="shared" si="108"/>
        <v>2896.0116204190499</v>
      </c>
      <c r="D212" s="328">
        <f t="shared" si="109"/>
        <v>7.4595968438481837</v>
      </c>
      <c r="E212" s="328">
        <f t="shared" si="76"/>
        <v>185.74517602620119</v>
      </c>
      <c r="F212" s="328">
        <f t="shared" si="110"/>
        <v>185.74517602620119</v>
      </c>
      <c r="G212" s="328">
        <f t="shared" si="111"/>
        <v>21594.259420631799</v>
      </c>
      <c r="H212" s="313">
        <f t="shared" si="112"/>
        <v>0.02</v>
      </c>
      <c r="I212" s="328">
        <f t="shared" si="113"/>
        <v>15.707036637932106</v>
      </c>
      <c r="J212" s="328">
        <f t="shared" si="73"/>
        <v>850</v>
      </c>
      <c r="K212" s="335">
        <f t="shared" si="114"/>
        <v>-1</v>
      </c>
      <c r="L212" s="323">
        <f t="shared" si="115"/>
        <v>7.4395968438481841</v>
      </c>
      <c r="M212" s="323">
        <f t="shared" si="116"/>
        <v>7.4495968438481839</v>
      </c>
      <c r="N212" s="328">
        <f t="shared" si="117"/>
        <v>-0.1018710893050212</v>
      </c>
      <c r="O212" s="328">
        <f t="shared" si="74"/>
        <v>6.1145174240503639</v>
      </c>
      <c r="P212" s="332">
        <f t="shared" si="77"/>
        <v>135.85394247317089</v>
      </c>
      <c r="Q212" s="328">
        <f t="shared" si="118"/>
        <v>20827.860916297199</v>
      </c>
      <c r="R212" s="277">
        <f>IF(H212&gt;0, rate1(1,$L$52,$L$51,$L$54,L212,$L$53,$L$50,P212),"")</f>
        <v>2079.1347367616095</v>
      </c>
      <c r="S212" s="323">
        <f t="shared" si="119"/>
        <v>1.638324204771602</v>
      </c>
      <c r="T212" s="323">
        <f t="shared" si="120"/>
        <v>0.15959145610257966</v>
      </c>
      <c r="U212" s="328">
        <f t="shared" si="121"/>
        <v>7.4595968438481837</v>
      </c>
      <c r="V212" s="336">
        <f t="shared" si="122"/>
        <v>7.4595968438481837</v>
      </c>
      <c r="W212" s="328">
        <f t="shared" si="123"/>
        <v>3.3480479664902418E-3</v>
      </c>
      <c r="X212" s="328">
        <f t="shared" si="124"/>
        <v>20915.276277556837</v>
      </c>
      <c r="Y212" s="328">
        <f t="shared" si="78"/>
        <v>136.218915578158</v>
      </c>
      <c r="Z212" s="108">
        <f>IF(H212&gt;0, rate1(1,$L$52,$L$51,$L$54,U212,$L$53,$L$50,Y212),"")</f>
        <v>2080.0729576224235</v>
      </c>
      <c r="AA212" s="336">
        <f t="shared" si="125"/>
        <v>1.644458245938262</v>
      </c>
      <c r="AB212" s="336">
        <f t="shared" si="126"/>
        <v>-5.1951355849529767E-3</v>
      </c>
      <c r="AC212" s="328">
        <f t="shared" si="127"/>
        <v>0.15959145610257966</v>
      </c>
      <c r="AD212" s="328">
        <f t="shared" si="128"/>
        <v>-0.1253199919871946</v>
      </c>
      <c r="AE212" s="328">
        <f t="shared" si="129"/>
        <v>-1.0027300316256271E-2</v>
      </c>
      <c r="AF212" s="328">
        <f t="shared" si="130"/>
        <v>2915.3839536710575</v>
      </c>
      <c r="AG212" s="328">
        <f t="shared" si="131"/>
        <v>2895.8520289629473</v>
      </c>
      <c r="AH212" s="328">
        <f t="shared" si="132"/>
        <v>7.4402194002717605</v>
      </c>
      <c r="AI212" s="328">
        <f t="shared" si="133"/>
        <v>76.758592543720354</v>
      </c>
      <c r="AJ212" s="328">
        <f t="shared" si="134"/>
        <v>7.6363362898407381</v>
      </c>
      <c r="AK212" s="337">
        <f t="shared" si="135"/>
        <v>498.51692086320764</v>
      </c>
      <c r="AL212" s="42">
        <f t="shared" si="136"/>
        <v>23.301944243250489</v>
      </c>
    </row>
    <row r="213" spans="1:53" ht="15" x14ac:dyDescent="0.15">
      <c r="A213" s="116"/>
      <c r="B213" s="328">
        <f t="shared" si="107"/>
        <v>2915.3839536710575</v>
      </c>
      <c r="C213" s="328">
        <f t="shared" si="108"/>
        <v>2895.8520289629473</v>
      </c>
      <c r="D213" s="328">
        <f t="shared" si="109"/>
        <v>7.4402194002717605</v>
      </c>
      <c r="E213" s="328">
        <f t="shared" si="76"/>
        <v>185.74517602620119</v>
      </c>
      <c r="F213" s="328">
        <f t="shared" si="110"/>
        <v>185.74517602620119</v>
      </c>
      <c r="G213" s="328">
        <f t="shared" si="111"/>
        <v>21425.96239290111</v>
      </c>
      <c r="H213" s="313">
        <f t="shared" si="112"/>
        <v>0.02</v>
      </c>
      <c r="I213" s="328">
        <f t="shared" si="113"/>
        <v>15.625539766488146</v>
      </c>
      <c r="J213" s="328">
        <f t="shared" si="73"/>
        <v>850</v>
      </c>
      <c r="K213" s="335">
        <f t="shared" si="114"/>
        <v>-1</v>
      </c>
      <c r="L213" s="323">
        <f t="shared" si="115"/>
        <v>7.420219400271761</v>
      </c>
      <c r="M213" s="323">
        <f t="shared" si="116"/>
        <v>7.4302194002717608</v>
      </c>
      <c r="N213" s="328">
        <f t="shared" si="117"/>
        <v>-0.10161495472131321</v>
      </c>
      <c r="O213" s="328">
        <f t="shared" si="74"/>
        <v>6.0439606573638418</v>
      </c>
      <c r="P213" s="332">
        <f t="shared" si="77"/>
        <v>135.38242974587544</v>
      </c>
      <c r="Q213" s="328">
        <f t="shared" si="118"/>
        <v>20659.13910055994</v>
      </c>
      <c r="R213" s="277">
        <f>IF(H213&gt;0, rate1(1,$L$52,$L$51,$L$54,L213,$L$53,$L$50,P213),"")</f>
        <v>2077.9164142672612</v>
      </c>
      <c r="S213" s="323">
        <f t="shared" si="119"/>
        <v>1.6449871788842996</v>
      </c>
      <c r="T213" s="323">
        <f t="shared" si="120"/>
        <v>0.15754569710530839</v>
      </c>
      <c r="U213" s="328">
        <f t="shared" si="121"/>
        <v>7.4402194002717605</v>
      </c>
      <c r="V213" s="336">
        <f t="shared" si="122"/>
        <v>7.4402194002717605</v>
      </c>
      <c r="W213" s="328">
        <f t="shared" si="123"/>
        <v>3.3306764252643006E-3</v>
      </c>
      <c r="X213" s="328">
        <f t="shared" si="124"/>
        <v>20746.100598392113</v>
      </c>
      <c r="Y213" s="328">
        <f t="shared" si="78"/>
        <v>135.74708528301815</v>
      </c>
      <c r="Z213" s="108">
        <f>IF(H213&gt;0, rate1(1,$L$52,$L$51,$L$54,U213,$L$53,$L$50,Y213),"")</f>
        <v>2078.8592495798039</v>
      </c>
      <c r="AA213" s="336">
        <f t="shared" si="125"/>
        <v>1.6511623021471717</v>
      </c>
      <c r="AB213" s="336">
        <f t="shared" si="126"/>
        <v>-5.1149712050000112E-3</v>
      </c>
      <c r="AC213" s="328">
        <f t="shared" si="127"/>
        <v>0.15754569710530839</v>
      </c>
      <c r="AD213" s="328">
        <f t="shared" si="128"/>
        <v>-0.12694729445153546</v>
      </c>
      <c r="AE213" s="328">
        <f t="shared" si="129"/>
        <v>-1.0262452367251641E-2</v>
      </c>
      <c r="AF213" s="328">
        <f t="shared" si="130"/>
        <v>2915.1247930192308</v>
      </c>
      <c r="AG213" s="328">
        <f t="shared" si="131"/>
        <v>2895.6944832658419</v>
      </c>
      <c r="AH213" s="328">
        <f t="shared" si="132"/>
        <v>7.4208402695030031</v>
      </c>
      <c r="AI213" s="328">
        <f t="shared" si="133"/>
        <v>75.819073386964888</v>
      </c>
      <c r="AJ213" s="328">
        <f t="shared" si="134"/>
        <v>7.6573971435593391</v>
      </c>
      <c r="AK213" s="337">
        <f t="shared" si="135"/>
        <v>500.1744658233593</v>
      </c>
      <c r="AL213" s="42">
        <f t="shared" si="136"/>
        <v>23.36718904691265</v>
      </c>
    </row>
    <row r="214" spans="1:53" ht="15" x14ac:dyDescent="0.15">
      <c r="A214" s="116"/>
      <c r="B214" s="328">
        <f t="shared" si="107"/>
        <v>2915.1247930192308</v>
      </c>
      <c r="C214" s="328">
        <f t="shared" si="108"/>
        <v>2895.6944832658419</v>
      </c>
      <c r="D214" s="328">
        <f t="shared" si="109"/>
        <v>7.4208402695030031</v>
      </c>
      <c r="E214" s="328">
        <f t="shared" si="76"/>
        <v>185.74517602620119</v>
      </c>
      <c r="F214" s="328">
        <f t="shared" si="110"/>
        <v>185.74517602620119</v>
      </c>
      <c r="G214" s="328">
        <f t="shared" si="111"/>
        <v>21258.527530476771</v>
      </c>
      <c r="H214" s="313">
        <f t="shared" si="112"/>
        <v>0.02</v>
      </c>
      <c r="I214" s="328">
        <f t="shared" si="113"/>
        <v>15.544247802711107</v>
      </c>
      <c r="J214" s="328">
        <f t="shared" si="73"/>
        <v>850</v>
      </c>
      <c r="K214" s="335">
        <f t="shared" si="114"/>
        <v>-1</v>
      </c>
      <c r="L214" s="323">
        <f t="shared" si="115"/>
        <v>7.4008402695030036</v>
      </c>
      <c r="M214" s="323">
        <f t="shared" si="116"/>
        <v>7.4108402695030033</v>
      </c>
      <c r="N214" s="328">
        <f t="shared" si="117"/>
        <v>-0.10135875264618477</v>
      </c>
      <c r="O214" s="328">
        <f t="shared" si="74"/>
        <v>5.9740281418855048</v>
      </c>
      <c r="P214" s="332">
        <f t="shared" si="77"/>
        <v>134.91128682574509</v>
      </c>
      <c r="Q214" s="328">
        <f t="shared" si="118"/>
        <v>20491.280444910783</v>
      </c>
      <c r="R214" s="277">
        <f>IF(H214&gt;0, rate1(1,$L$52,$L$51,$L$54,L214,$L$53,$L$50,P214),"")</f>
        <v>2076.6919815507435</v>
      </c>
      <c r="S214" s="323">
        <f t="shared" si="119"/>
        <v>1.6516945927464868</v>
      </c>
      <c r="T214" s="323">
        <f t="shared" si="120"/>
        <v>0.15553106282349338</v>
      </c>
      <c r="U214" s="328">
        <f t="shared" si="121"/>
        <v>7.4208402695030031</v>
      </c>
      <c r="V214" s="336">
        <f t="shared" si="122"/>
        <v>7.4208402695030031</v>
      </c>
      <c r="W214" s="328">
        <f t="shared" si="123"/>
        <v>3.313348561306384E-3</v>
      </c>
      <c r="X214" s="328">
        <f t="shared" si="124"/>
        <v>20577.78922125771</v>
      </c>
      <c r="Y214" s="328">
        <f t="shared" si="78"/>
        <v>135.27562421489804</v>
      </c>
      <c r="Z214" s="108">
        <f>IF(H214&gt;0, rate1(1,$L$52,$L$51,$L$54,U214,$L$53,$L$50,Y214),"")</f>
        <v>2077.6394633312198</v>
      </c>
      <c r="AA214" s="336">
        <f t="shared" si="125"/>
        <v>1.6579111964209234</v>
      </c>
      <c r="AB214" s="336">
        <f t="shared" si="126"/>
        <v>-5.0361638156201016E-3</v>
      </c>
      <c r="AC214" s="328">
        <f t="shared" si="127"/>
        <v>0.15553106282349338</v>
      </c>
      <c r="AD214" s="328">
        <f t="shared" si="128"/>
        <v>-0.12859167575224045</v>
      </c>
      <c r="AE214" s="328">
        <f t="shared" si="129"/>
        <v>-1.0504652603910588E-2</v>
      </c>
      <c r="AF214" s="328">
        <f t="shared" si="130"/>
        <v>2914.8679032037612</v>
      </c>
      <c r="AG214" s="328">
        <f t="shared" si="131"/>
        <v>2895.5389522030182</v>
      </c>
      <c r="AH214" s="328">
        <f t="shared" si="132"/>
        <v>7.4014594512112657</v>
      </c>
      <c r="AI214" s="328">
        <f t="shared" si="133"/>
        <v>74.893659823038618</v>
      </c>
      <c r="AJ214" s="328">
        <f t="shared" si="134"/>
        <v>7.6782009379546272</v>
      </c>
      <c r="AK214" s="337">
        <f t="shared" si="135"/>
        <v>501.79896243841301</v>
      </c>
      <c r="AL214" s="42">
        <f t="shared" si="136"/>
        <v>23.431635259291571</v>
      </c>
    </row>
    <row r="215" spans="1:53" ht="15" x14ac:dyDescent="0.15">
      <c r="A215" s="116"/>
      <c r="B215" s="328">
        <f t="shared" si="107"/>
        <v>2914.8679032037612</v>
      </c>
      <c r="C215" s="328">
        <f t="shared" si="108"/>
        <v>2895.5389522030182</v>
      </c>
      <c r="D215" s="328">
        <f t="shared" si="109"/>
        <v>7.4014594512112657</v>
      </c>
      <c r="E215" s="328">
        <f t="shared" si="76"/>
        <v>185.74517602620119</v>
      </c>
      <c r="F215" s="328">
        <f t="shared" si="110"/>
        <v>185.74517602620119</v>
      </c>
      <c r="G215" s="328">
        <f t="shared" si="111"/>
        <v>21091.952769191998</v>
      </c>
      <c r="H215" s="313">
        <f t="shared" si="112"/>
        <v>0.02</v>
      </c>
      <c r="I215" s="328">
        <f t="shared" si="113"/>
        <v>15.463160800594416</v>
      </c>
      <c r="J215" s="328">
        <f t="shared" si="73"/>
        <v>850</v>
      </c>
      <c r="K215" s="335">
        <f t="shared" si="114"/>
        <v>-1</v>
      </c>
      <c r="L215" s="323">
        <f t="shared" si="115"/>
        <v>7.3814594512112661</v>
      </c>
      <c r="M215" s="323">
        <f t="shared" si="116"/>
        <v>7.3914594512112659</v>
      </c>
      <c r="N215" s="328">
        <f t="shared" si="117"/>
        <v>-0.10110248306345682</v>
      </c>
      <c r="O215" s="328">
        <f t="shared" si="74"/>
        <v>5.904711306210249</v>
      </c>
      <c r="P215" s="332">
        <f t="shared" si="77"/>
        <v>134.44051452791365</v>
      </c>
      <c r="Q215" s="328">
        <f t="shared" si="118"/>
        <v>20324.28288583571</v>
      </c>
      <c r="R215" s="277">
        <f>IF(H215&gt;0, rate1(1,$L$52,$L$51,$L$54,L215,$L$53,$L$50,P215),"")</f>
        <v>2075.4613958068558</v>
      </c>
      <c r="S215" s="323">
        <f t="shared" si="119"/>
        <v>1.6584481659049972</v>
      </c>
      <c r="T215" s="323">
        <f t="shared" si="120"/>
        <v>0.1535466089794594</v>
      </c>
      <c r="U215" s="328">
        <f t="shared" si="121"/>
        <v>7.4014594512112657</v>
      </c>
      <c r="V215" s="336">
        <f t="shared" si="122"/>
        <v>7.4014594512112657</v>
      </c>
      <c r="W215" s="328">
        <f t="shared" si="123"/>
        <v>3.2960643861343897E-3</v>
      </c>
      <c r="X215" s="328">
        <f t="shared" si="124"/>
        <v>20410.340082940504</v>
      </c>
      <c r="Y215" s="328">
        <f t="shared" si="78"/>
        <v>134.80453318637061</v>
      </c>
      <c r="Z215" s="108">
        <f>IF(H215&gt;0, rate1(1,$L$52,$L$51,$L$54,U215,$L$53,$L$50,Y215),"")</f>
        <v>2076.4135563542395</v>
      </c>
      <c r="AA215" s="336">
        <f t="shared" si="125"/>
        <v>1.6647066584250811</v>
      </c>
      <c r="AB215" s="336">
        <f t="shared" si="126"/>
        <v>-4.9586751454301671E-3</v>
      </c>
      <c r="AC215" s="328">
        <f t="shared" si="127"/>
        <v>0.1535466089794594</v>
      </c>
      <c r="AD215" s="328">
        <f t="shared" si="128"/>
        <v>-0.1302536092000279</v>
      </c>
      <c r="AE215" s="328">
        <f t="shared" si="129"/>
        <v>-1.0754147577810071E-2</v>
      </c>
      <c r="AF215" s="328">
        <f t="shared" si="130"/>
        <v>2914.6132541117181</v>
      </c>
      <c r="AG215" s="328">
        <f t="shared" si="131"/>
        <v>2895.3854055940387</v>
      </c>
      <c r="AH215" s="328">
        <f t="shared" si="132"/>
        <v>7.3820769450641563</v>
      </c>
      <c r="AI215" s="328">
        <f t="shared" si="133"/>
        <v>73.981915197110496</v>
      </c>
      <c r="AJ215" s="328">
        <f t="shared" si="134"/>
        <v>7.6987514699538249</v>
      </c>
      <c r="AK215" s="337">
        <f t="shared" si="135"/>
        <v>503.39109136761925</v>
      </c>
      <c r="AL215" s="42">
        <f t="shared" si="136"/>
        <v>23.495294870141155</v>
      </c>
    </row>
    <row r="216" spans="1:53" ht="15" x14ac:dyDescent="0.15">
      <c r="A216" s="116"/>
      <c r="B216" s="328">
        <f t="shared" si="107"/>
        <v>2914.6132541117181</v>
      </c>
      <c r="C216" s="328">
        <f t="shared" si="108"/>
        <v>2895.3854055940387</v>
      </c>
      <c r="D216" s="328">
        <f t="shared" si="109"/>
        <v>7.3820769450641563</v>
      </c>
      <c r="E216" s="328">
        <f t="shared" si="76"/>
        <v>185.74517602620119</v>
      </c>
      <c r="F216" s="328">
        <f t="shared" si="110"/>
        <v>185.74517602620119</v>
      </c>
      <c r="G216" s="328">
        <f t="shared" si="111"/>
        <v>20926.23604374806</v>
      </c>
      <c r="H216" s="313">
        <f t="shared" si="112"/>
        <v>0.02</v>
      </c>
      <c r="I216" s="328">
        <f t="shared" si="113"/>
        <v>15.382278814143502</v>
      </c>
      <c r="J216" s="328">
        <f t="shared" si="73"/>
        <v>850</v>
      </c>
      <c r="K216" s="335">
        <f t="shared" si="114"/>
        <v>-1</v>
      </c>
      <c r="L216" s="323">
        <f t="shared" si="115"/>
        <v>7.3620769450641568</v>
      </c>
      <c r="M216" s="323">
        <f t="shared" si="116"/>
        <v>7.3720769450641566</v>
      </c>
      <c r="N216" s="328">
        <f t="shared" si="117"/>
        <v>-0.10084614595692187</v>
      </c>
      <c r="O216" s="328">
        <f t="shared" si="74"/>
        <v>5.8360018435659935</v>
      </c>
      <c r="P216" s="332">
        <f t="shared" si="77"/>
        <v>133.97011367101248</v>
      </c>
      <c r="Q216" s="328">
        <f t="shared" si="118"/>
        <v>20158.14435868902</v>
      </c>
      <c r="R216" s="277">
        <f>IF(H216&gt;0, rate1(1,$L$52,$L$51,$L$54,L216,$L$53,$L$50,P216),"")</f>
        <v>2074.2246138497508</v>
      </c>
      <c r="S216" s="323">
        <f t="shared" si="119"/>
        <v>1.6652496346861223</v>
      </c>
      <c r="T216" s="323">
        <f t="shared" si="120"/>
        <v>0.15159143379988935</v>
      </c>
      <c r="U216" s="328">
        <f t="shared" si="121"/>
        <v>7.3820769450641563</v>
      </c>
      <c r="V216" s="336">
        <f t="shared" si="122"/>
        <v>7.3820769450641563</v>
      </c>
      <c r="W216" s="328">
        <f t="shared" si="123"/>
        <v>3.27882391125911E-3</v>
      </c>
      <c r="X216" s="328">
        <f t="shared" si="124"/>
        <v>20243.751119095781</v>
      </c>
      <c r="Y216" s="328">
        <f t="shared" si="78"/>
        <v>134.33381301348825</v>
      </c>
      <c r="Z216" s="108">
        <f>IF(H216&gt;0, rate1(1,$L$52,$L$51,$L$54,U216,$L$53,$L$50,Y216),"")</f>
        <v>2075.1814857487789</v>
      </c>
      <c r="AA216" s="336">
        <f t="shared" si="125"/>
        <v>1.6715504347884951</v>
      </c>
      <c r="AB216" s="336">
        <f t="shared" si="126"/>
        <v>-4.8824686001309433E-3</v>
      </c>
      <c r="AC216" s="328">
        <f t="shared" si="127"/>
        <v>0.15159143379988935</v>
      </c>
      <c r="AD216" s="328">
        <f t="shared" si="128"/>
        <v>-0.1319335763154092</v>
      </c>
      <c r="AE216" s="328">
        <f t="shared" si="129"/>
        <v>-1.1011194147273922E-2</v>
      </c>
      <c r="AF216" s="328">
        <f t="shared" si="130"/>
        <v>2914.3608165319615</v>
      </c>
      <c r="AG216" s="328">
        <f t="shared" si="131"/>
        <v>2895.233814160239</v>
      </c>
      <c r="AH216" s="328">
        <f t="shared" si="132"/>
        <v>7.3626927507280371</v>
      </c>
      <c r="AI216" s="328">
        <f t="shared" si="133"/>
        <v>73.083422493254659</v>
      </c>
      <c r="AJ216" s="328">
        <f t="shared" si="134"/>
        <v>7.7190524206463955</v>
      </c>
      <c r="AK216" s="337">
        <f t="shared" si="135"/>
        <v>504.95151442873106</v>
      </c>
      <c r="AL216" s="42">
        <f t="shared" si="136"/>
        <v>23.558179498058699</v>
      </c>
    </row>
    <row r="217" spans="1:53" ht="15" x14ac:dyDescent="0.15">
      <c r="A217" s="116"/>
      <c r="B217" s="328">
        <f t="shared" si="107"/>
        <v>2914.3608165319615</v>
      </c>
      <c r="C217" s="328">
        <f t="shared" si="108"/>
        <v>2895.233814160239</v>
      </c>
      <c r="D217" s="328">
        <f t="shared" si="109"/>
        <v>7.3626927507280371</v>
      </c>
      <c r="E217" s="328">
        <f t="shared" si="76"/>
        <v>185.74517602620119</v>
      </c>
      <c r="F217" s="328">
        <f t="shared" si="110"/>
        <v>185.74517602620119</v>
      </c>
      <c r="G217" s="328">
        <f t="shared" si="111"/>
        <v>20761.375287718369</v>
      </c>
      <c r="H217" s="313">
        <f t="shared" si="112"/>
        <v>0.02</v>
      </c>
      <c r="I217" s="328">
        <f t="shared" si="113"/>
        <v>15.301601897377987</v>
      </c>
      <c r="J217" s="328">
        <f t="shared" si="73"/>
        <v>850</v>
      </c>
      <c r="K217" s="335">
        <f t="shared" si="114"/>
        <v>-1</v>
      </c>
      <c r="L217" s="323">
        <f t="shared" si="115"/>
        <v>7.3426927507280375</v>
      </c>
      <c r="M217" s="323">
        <f t="shared" si="116"/>
        <v>7.3526927507280373</v>
      </c>
      <c r="N217" s="328">
        <f t="shared" si="117"/>
        <v>-0.10058974131030851</v>
      </c>
      <c r="O217" s="328">
        <f t="shared" si="74"/>
        <v>5.7678916997475298</v>
      </c>
      <c r="P217" s="332">
        <f t="shared" si="77"/>
        <v>133.50008507720781</v>
      </c>
      <c r="Q217" s="328">
        <f t="shared" si="118"/>
        <v>19992.862797697413</v>
      </c>
      <c r="R217" s="277">
        <f>IF(H217&gt;0, rate1(1,$L$52,$L$51,$L$54,L217,$L$53,$L$50,P217),"")</f>
        <v>2072.9815921089057</v>
      </c>
      <c r="S217" s="323">
        <f t="shared" si="119"/>
        <v>1.672100753988633</v>
      </c>
      <c r="T217" s="323">
        <f t="shared" si="120"/>
        <v>0.14966467559119825</v>
      </c>
      <c r="U217" s="328">
        <f t="shared" si="121"/>
        <v>7.3626927507280371</v>
      </c>
      <c r="V217" s="336">
        <f t="shared" si="122"/>
        <v>7.3626927507280371</v>
      </c>
      <c r="W217" s="328">
        <f t="shared" si="123"/>
        <v>3.2616271482339698E-3</v>
      </c>
      <c r="X217" s="328">
        <f t="shared" si="124"/>
        <v>20078.020264251256</v>
      </c>
      <c r="Y217" s="328">
        <f t="shared" si="78"/>
        <v>133.86346451581966</v>
      </c>
      <c r="Z217" s="108">
        <f>IF(H217&gt;0, rate1(1,$L$52,$L$51,$L$54,U217,$L$53,$L$50,Y217),"")</f>
        <v>2073.9432082331132</v>
      </c>
      <c r="AA217" s="336">
        <f t="shared" si="125"/>
        <v>1.6784442909060571</v>
      </c>
      <c r="AB217" s="336">
        <f t="shared" si="126"/>
        <v>-4.8075091675959013E-3</v>
      </c>
      <c r="AC217" s="328">
        <f t="shared" si="127"/>
        <v>0.14966467559119825</v>
      </c>
      <c r="AD217" s="328">
        <f t="shared" si="128"/>
        <v>-0.13363206729308005</v>
      </c>
      <c r="AE217" s="328">
        <f t="shared" si="129"/>
        <v>-1.1276059968403125E-2</v>
      </c>
      <c r="AF217" s="328">
        <f t="shared" si="130"/>
        <v>2914.11056211506</v>
      </c>
      <c r="AG217" s="328">
        <f t="shared" si="131"/>
        <v>2895.0841494846477</v>
      </c>
      <c r="AH217" s="328">
        <f t="shared" si="132"/>
        <v>7.343306867867561</v>
      </c>
      <c r="AI217" s="328">
        <f t="shared" si="133"/>
        <v>72.197783212797333</v>
      </c>
      <c r="AJ217" s="328">
        <f t="shared" si="134"/>
        <v>7.7391073604277283</v>
      </c>
      <c r="AK217" s="337">
        <f t="shared" si="135"/>
        <v>506.48087537870987</v>
      </c>
      <c r="AL217" s="42">
        <f t="shared" si="136"/>
        <v>23.620300407177965</v>
      </c>
    </row>
    <row r="218" spans="1:53" ht="15" x14ac:dyDescent="0.15">
      <c r="A218" s="116"/>
      <c r="B218" s="328">
        <f t="shared" si="107"/>
        <v>2914.11056211506</v>
      </c>
      <c r="C218" s="328">
        <f t="shared" si="108"/>
        <v>2895.0841494846477</v>
      </c>
      <c r="D218" s="328">
        <f t="shared" si="109"/>
        <v>7.343306867867561</v>
      </c>
      <c r="E218" s="328">
        <f t="shared" si="76"/>
        <v>185.74517602620119</v>
      </c>
      <c r="F218" s="328">
        <f t="shared" si="110"/>
        <v>185.74517602620119</v>
      </c>
      <c r="G218" s="328">
        <f t="shared" si="111"/>
        <v>20597.368433544045</v>
      </c>
      <c r="H218" s="313">
        <f t="shared" si="112"/>
        <v>0.02</v>
      </c>
      <c r="I218" s="328">
        <f t="shared" si="113"/>
        <v>15.221130104329859</v>
      </c>
      <c r="J218" s="328">
        <f t="shared" si="73"/>
        <v>850</v>
      </c>
      <c r="K218" s="335">
        <f t="shared" si="114"/>
        <v>-1</v>
      </c>
      <c r="L218" s="323">
        <f t="shared" si="115"/>
        <v>7.3233068678675615</v>
      </c>
      <c r="M218" s="323">
        <f t="shared" si="116"/>
        <v>7.3333068678675613</v>
      </c>
      <c r="N218" s="328">
        <f t="shared" si="117"/>
        <v>-0.10033326910742346</v>
      </c>
      <c r="O218" s="328">
        <f t="shared" si="74"/>
        <v>5.7003730617486337</v>
      </c>
      <c r="P218" s="332">
        <f t="shared" si="77"/>
        <v>133.03042957221464</v>
      </c>
      <c r="Q218" s="328">
        <f t="shared" si="118"/>
        <v>19828.436135955624</v>
      </c>
      <c r="R218" s="277">
        <f>IF(H218&gt;0, rate1(1,$L$52,$L$51,$L$54,L218,$L$53,$L$50,P218),"")</f>
        <v>2071.7322866249924</v>
      </c>
      <c r="S218" s="323">
        <f t="shared" si="119"/>
        <v>1.6790032990754049</v>
      </c>
      <c r="T218" s="323">
        <f t="shared" si="120"/>
        <v>0.1477655104828603</v>
      </c>
      <c r="U218" s="328">
        <f t="shared" si="121"/>
        <v>7.343306867867561</v>
      </c>
      <c r="V218" s="336">
        <f t="shared" si="122"/>
        <v>7.343306867867561</v>
      </c>
      <c r="W218" s="328">
        <f t="shared" si="123"/>
        <v>3.2444741085413398E-3</v>
      </c>
      <c r="X218" s="328">
        <f t="shared" si="124"/>
        <v>19913.145451802808</v>
      </c>
      <c r="Y218" s="328">
        <f t="shared" si="78"/>
        <v>133.39348851646386</v>
      </c>
      <c r="Z218" s="108">
        <f>IF(H218&gt;0, rate1(1,$L$52,$L$51,$L$54,U218,$L$53,$L$50,Y218),"")</f>
        <v>2072.6986801397811</v>
      </c>
      <c r="AA218" s="336">
        <f t="shared" si="125"/>
        <v>1.6853900127402504</v>
      </c>
      <c r="AB218" s="336">
        <f t="shared" si="126"/>
        <v>-4.7337633292461366E-3</v>
      </c>
      <c r="AC218" s="328">
        <f t="shared" si="127"/>
        <v>0.1477655104828603</v>
      </c>
      <c r="AD218" s="328">
        <f t="shared" si="128"/>
        <v>-0.13534958147300449</v>
      </c>
      <c r="AE218" s="328">
        <f t="shared" si="129"/>
        <v>-1.1549024008590624E-2</v>
      </c>
      <c r="AF218" s="328">
        <f t="shared" si="130"/>
        <v>2913.8624633354698</v>
      </c>
      <c r="AG218" s="328">
        <f t="shared" si="131"/>
        <v>2894.936383974165</v>
      </c>
      <c r="AH218" s="328">
        <f t="shared" si="132"/>
        <v>7.3239192961457462</v>
      </c>
      <c r="AI218" s="328">
        <f t="shared" si="133"/>
        <v>71.324616330414699</v>
      </c>
      <c r="AJ218" s="328">
        <f t="shared" si="134"/>
        <v>7.7589197538528438</v>
      </c>
      <c r="AK218" s="337">
        <f t="shared" si="135"/>
        <v>507.97980065093208</v>
      </c>
      <c r="AL218" s="42">
        <f t="shared" si="136"/>
        <v>23.681668522908843</v>
      </c>
    </row>
    <row r="219" spans="1:53" ht="15" x14ac:dyDescent="0.15">
      <c r="A219" s="116"/>
      <c r="B219" s="328">
        <f t="shared" si="107"/>
        <v>2913.8624633354698</v>
      </c>
      <c r="C219" s="328">
        <f t="shared" si="108"/>
        <v>2894.936383974165</v>
      </c>
      <c r="D219" s="328">
        <f t="shared" si="109"/>
        <v>7.3239192961457462</v>
      </c>
      <c r="E219" s="328">
        <f t="shared" si="76"/>
        <v>185.74517602620119</v>
      </c>
      <c r="F219" s="328">
        <f t="shared" si="110"/>
        <v>185.74517602620119</v>
      </c>
      <c r="G219" s="328">
        <f t="shared" si="111"/>
        <v>20434.213412534438</v>
      </c>
      <c r="H219" s="313">
        <f t="shared" si="112"/>
        <v>0.02</v>
      </c>
      <c r="I219" s="328">
        <f t="shared" si="113"/>
        <v>15.140863489043841</v>
      </c>
      <c r="J219" s="328">
        <f t="shared" si="73"/>
        <v>850</v>
      </c>
      <c r="K219" s="335">
        <f t="shared" si="114"/>
        <v>-1</v>
      </c>
      <c r="L219" s="323">
        <f t="shared" si="115"/>
        <v>7.3039192961457466</v>
      </c>
      <c r="M219" s="323">
        <f t="shared" si="116"/>
        <v>7.3139192961457464</v>
      </c>
      <c r="N219" s="328">
        <f t="shared" si="117"/>
        <v>-0.10007672933198819</v>
      </c>
      <c r="O219" s="328">
        <f t="shared" si="74"/>
        <v>5.6334383470413796</v>
      </c>
      <c r="P219" s="332">
        <f t="shared" si="77"/>
        <v>132.56114798532423</v>
      </c>
      <c r="Q219" s="328">
        <f t="shared" si="118"/>
        <v>19664.862305426839</v>
      </c>
      <c r="R219" s="277">
        <f>IF(H219&gt;0, rate1(1,$L$52,$L$51,$L$54,L219,$L$53,$L$50,P219),"")</f>
        <v>2070.476653045725</v>
      </c>
      <c r="S219" s="323">
        <f t="shared" si="119"/>
        <v>1.6859590673702836</v>
      </c>
      <c r="T219" s="323">
        <f t="shared" si="120"/>
        <v>0.14589315032403583</v>
      </c>
      <c r="U219" s="328">
        <f t="shared" si="121"/>
        <v>7.3239192961457462</v>
      </c>
      <c r="V219" s="336">
        <f t="shared" si="122"/>
        <v>7.3239192961457462</v>
      </c>
      <c r="W219" s="328">
        <f t="shared" si="123"/>
        <v>3.2273648036706959E-3</v>
      </c>
      <c r="X219" s="328">
        <f t="shared" si="124"/>
        <v>19749.124614014792</v>
      </c>
      <c r="Y219" s="328">
        <f t="shared" si="78"/>
        <v>132.92388584207725</v>
      </c>
      <c r="Z219" s="108">
        <f>IF(H219&gt;0, rate1(1,$L$52,$L$51,$L$54,U219,$L$53,$L$50,Y219),"")</f>
        <v>2071.4478574114696</v>
      </c>
      <c r="AA219" s="336">
        <f t="shared" si="125"/>
        <v>1.692389408628121</v>
      </c>
      <c r="AB219" s="336">
        <f t="shared" si="126"/>
        <v>-4.6611989777043195E-3</v>
      </c>
      <c r="AC219" s="328">
        <f t="shared" si="127"/>
        <v>0.14589315032403583</v>
      </c>
      <c r="AD219" s="328">
        <f t="shared" si="128"/>
        <v>-0.13708662782028505</v>
      </c>
      <c r="AE219" s="328">
        <f t="shared" si="129"/>
        <v>-1.1830377095009661E-2</v>
      </c>
      <c r="AF219" s="328">
        <f t="shared" si="130"/>
        <v>2913.6164934558137</v>
      </c>
      <c r="AG219" s="328">
        <f t="shared" si="131"/>
        <v>2894.7904908238411</v>
      </c>
      <c r="AH219" s="328">
        <f t="shared" si="132"/>
        <v>7.30453003522413</v>
      </c>
      <c r="AI219" s="328">
        <f t="shared" si="133"/>
        <v>70.463557321172019</v>
      </c>
      <c r="AJ219" s="328">
        <f t="shared" si="134"/>
        <v>7.7784929642198364</v>
      </c>
      <c r="AK219" s="337">
        <f t="shared" si="135"/>
        <v>509.44890005187079</v>
      </c>
      <c r="AL219" s="42">
        <f t="shared" si="136"/>
        <v>23.742294446789696</v>
      </c>
    </row>
    <row r="220" spans="1:53" ht="15" x14ac:dyDescent="0.15">
      <c r="A220" s="116"/>
      <c r="B220" s="328">
        <f t="shared" si="107"/>
        <v>2913.6164934558137</v>
      </c>
      <c r="C220" s="328">
        <f t="shared" si="108"/>
        <v>2894.7904908238411</v>
      </c>
      <c r="D220" s="328">
        <f t="shared" si="109"/>
        <v>7.30453003522413</v>
      </c>
      <c r="E220" s="328">
        <f t="shared" si="76"/>
        <v>185.74517602620119</v>
      </c>
      <c r="F220" s="328">
        <f t="shared" si="110"/>
        <v>185.74517602620119</v>
      </c>
      <c r="G220" s="328">
        <f t="shared" si="111"/>
        <v>20271.908154868168</v>
      </c>
      <c r="H220" s="313">
        <f t="shared" si="112"/>
        <v>0.02</v>
      </c>
      <c r="I220" s="328">
        <f t="shared" si="113"/>
        <v>15.060802105578114</v>
      </c>
      <c r="J220" s="328">
        <f t="shared" si="73"/>
        <v>850</v>
      </c>
      <c r="K220" s="335">
        <f t="shared" si="114"/>
        <v>-1</v>
      </c>
      <c r="L220" s="323">
        <f t="shared" si="115"/>
        <v>7.2845300352241305</v>
      </c>
      <c r="M220" s="323">
        <f t="shared" si="116"/>
        <v>7.2945300352241302</v>
      </c>
      <c r="N220" s="328">
        <f t="shared" si="117"/>
        <v>-9.9820121967631792E-2</v>
      </c>
      <c r="O220" s="328">
        <f t="shared" si="74"/>
        <v>5.5670801934603116</v>
      </c>
      <c r="P220" s="332">
        <f t="shared" si="77"/>
        <v>132.09224114943353</v>
      </c>
      <c r="Q220" s="328">
        <f t="shared" si="118"/>
        <v>19502.139236943724</v>
      </c>
      <c r="R220" s="277">
        <f>IF(H220&gt;0, rate1(1,$L$52,$L$51,$L$54,L220,$L$53,$L$50,P220),"")</f>
        <v>2069.21464662166</v>
      </c>
      <c r="S220" s="323">
        <f t="shared" si="119"/>
        <v>1.6929698802640227</v>
      </c>
      <c r="T220" s="323">
        <f t="shared" si="120"/>
        <v>0.14404684072213955</v>
      </c>
      <c r="U220" s="328">
        <f t="shared" si="121"/>
        <v>7.30453003522413</v>
      </c>
      <c r="V220" s="336">
        <f t="shared" si="122"/>
        <v>7.30453003522413</v>
      </c>
      <c r="W220" s="328">
        <f t="shared" si="123"/>
        <v>3.2102992452180956E-3</v>
      </c>
      <c r="X220" s="328">
        <f t="shared" si="124"/>
        <v>19585.955682021136</v>
      </c>
      <c r="Y220" s="328">
        <f t="shared" si="78"/>
        <v>132.4546573229031</v>
      </c>
      <c r="Z220" s="108">
        <f>IF(H220&gt;0, rate1(1,$L$52,$L$51,$L$54,U220,$L$53,$L$50,Y220),"")</f>
        <v>2070.1906955968575</v>
      </c>
      <c r="AA220" s="336">
        <f t="shared" si="125"/>
        <v>1.6994443110975443</v>
      </c>
      <c r="AB220" s="336">
        <f t="shared" si="126"/>
        <v>-4.5897853399945489E-3</v>
      </c>
      <c r="AC220" s="328">
        <f t="shared" si="127"/>
        <v>0.14404684072213955</v>
      </c>
      <c r="AD220" s="328">
        <f t="shared" si="128"/>
        <v>-0.13884372541414622</v>
      </c>
      <c r="AE220" s="328">
        <f t="shared" si="129"/>
        <v>-1.2120422488261269E-2</v>
      </c>
      <c r="AF220" s="328">
        <f t="shared" si="130"/>
        <v>2913.3726264931238</v>
      </c>
      <c r="AG220" s="328">
        <f t="shared" si="131"/>
        <v>2894.6464439831188</v>
      </c>
      <c r="AH220" s="328">
        <f t="shared" si="132"/>
        <v>7.2851390847626476</v>
      </c>
      <c r="AI220" s="328">
        <f t="shared" si="133"/>
        <v>69.614257253262821</v>
      </c>
      <c r="AJ220" s="328">
        <f t="shared" si="134"/>
        <v>7.7978302579012979</v>
      </c>
      <c r="AK220" s="337">
        <f t="shared" si="135"/>
        <v>510.88876741997797</v>
      </c>
      <c r="AL220" s="42">
        <f t="shared" si="136"/>
        <v>23.802188470512693</v>
      </c>
    </row>
    <row r="221" spans="1:53" ht="15" x14ac:dyDescent="0.15">
      <c r="A221" s="116"/>
      <c r="B221" s="328">
        <f t="shared" si="107"/>
        <v>2913.3726264931238</v>
      </c>
      <c r="C221" s="328">
        <f t="shared" si="108"/>
        <v>2894.6464439831188</v>
      </c>
      <c r="D221" s="328">
        <f t="shared" si="109"/>
        <v>7.2851390847626476</v>
      </c>
      <c r="E221" s="328">
        <f t="shared" si="76"/>
        <v>185.74517602620119</v>
      </c>
      <c r="F221" s="328">
        <f t="shared" si="110"/>
        <v>185.74517602620119</v>
      </c>
      <c r="G221" s="328">
        <f t="shared" si="111"/>
        <v>20110.450589591535</v>
      </c>
      <c r="H221" s="313">
        <f t="shared" si="112"/>
        <v>0.02</v>
      </c>
      <c r="I221" s="328">
        <f t="shared" si="113"/>
        <v>14.980946008003958</v>
      </c>
      <c r="J221" s="328">
        <f t="shared" si="73"/>
        <v>850</v>
      </c>
      <c r="K221" s="335">
        <f t="shared" si="114"/>
        <v>-1</v>
      </c>
      <c r="L221" s="323">
        <f t="shared" si="115"/>
        <v>7.265139084762648</v>
      </c>
      <c r="M221" s="323">
        <f t="shared" si="116"/>
        <v>7.2751390847626478</v>
      </c>
      <c r="N221" s="328">
        <f t="shared" si="117"/>
        <v>-9.9563446998118366E-2</v>
      </c>
      <c r="O221" s="328">
        <f t="shared" si="74"/>
        <v>5.5012914496483036</v>
      </c>
      <c r="P221" s="332">
        <f t="shared" si="77"/>
        <v>131.6237099010682</v>
      </c>
      <c r="Q221" s="328">
        <f t="shared" si="118"/>
        <v>19340.264860207019</v>
      </c>
      <c r="R221" s="277">
        <f>IF(H221&gt;0, rate1(1,$L$52,$L$51,$L$54,L221,$L$53,$L$50,P221),"")</f>
        <v>2067.9462222019342</v>
      </c>
      <c r="S221" s="323">
        <f t="shared" si="119"/>
        <v>1.7000375849343454</v>
      </c>
      <c r="T221" s="323">
        <f t="shared" si="120"/>
        <v>0.14222585921219666</v>
      </c>
      <c r="U221" s="328">
        <f t="shared" si="121"/>
        <v>7.2851390847626476</v>
      </c>
      <c r="V221" s="336">
        <f t="shared" si="122"/>
        <v>7.2851390847626476</v>
      </c>
      <c r="W221" s="328">
        <f t="shared" si="123"/>
        <v>3.1932774446659096E-3</v>
      </c>
      <c r="X221" s="328">
        <f t="shared" si="124"/>
        <v>19423.636585823941</v>
      </c>
      <c r="Y221" s="328">
        <f t="shared" si="78"/>
        <v>131.98580379279417</v>
      </c>
      <c r="Z221" s="108">
        <f>IF(H221&gt;0, rate1(1,$L$52,$L$51,$L$54,U221,$L$53,$L$50,Y221),"")</f>
        <v>2068.9271498463845</v>
      </c>
      <c r="AA221" s="336">
        <f t="shared" si="125"/>
        <v>1.7065565786978647</v>
      </c>
      <c r="AB221" s="336">
        <f t="shared" si="126"/>
        <v>-4.5194929053677495E-3</v>
      </c>
      <c r="AC221" s="328">
        <f t="shared" si="127"/>
        <v>0.14222585921219666</v>
      </c>
      <c r="AD221" s="328">
        <f t="shared" si="128"/>
        <v>-0.14062140394708819</v>
      </c>
      <c r="AE221" s="328">
        <f t="shared" si="129"/>
        <v>-1.2419476487626853E-2</v>
      </c>
      <c r="AF221" s="328">
        <f t="shared" si="130"/>
        <v>2913.1308371869136</v>
      </c>
      <c r="AG221" s="328">
        <f t="shared" si="131"/>
        <v>2894.5042181239069</v>
      </c>
      <c r="AH221" s="328">
        <f t="shared" si="132"/>
        <v>7.265746444419535</v>
      </c>
      <c r="AI221" s="328">
        <f t="shared" si="133"/>
        <v>68.776381941284527</v>
      </c>
      <c r="AJ221" s="328">
        <f t="shared" si="134"/>
        <v>7.8169348084405437</v>
      </c>
      <c r="AK221" s="337">
        <f t="shared" si="135"/>
        <v>512.29998124928545</v>
      </c>
      <c r="AL221" s="42">
        <f t="shared" si="136"/>
        <v>23.861360589177966</v>
      </c>
    </row>
    <row r="222" spans="1:53" ht="15" x14ac:dyDescent="0.15">
      <c r="A222" s="116"/>
      <c r="B222" s="328">
        <f t="shared" si="107"/>
        <v>2913.1308371869136</v>
      </c>
      <c r="C222" s="328">
        <f t="shared" si="108"/>
        <v>2894.5042181239069</v>
      </c>
      <c r="D222" s="328">
        <f t="shared" si="109"/>
        <v>7.265746444419535</v>
      </c>
      <c r="E222" s="328">
        <f t="shared" si="76"/>
        <v>185.74517602620119</v>
      </c>
      <c r="F222" s="328">
        <f t="shared" si="110"/>
        <v>185.74517602620119</v>
      </c>
      <c r="G222" s="328">
        <f t="shared" si="111"/>
        <v>19949.838644617743</v>
      </c>
      <c r="H222" s="313">
        <f t="shared" si="112"/>
        <v>0.02</v>
      </c>
      <c r="I222" s="328">
        <f t="shared" si="113"/>
        <v>14.901295250405383</v>
      </c>
      <c r="J222" s="328">
        <f t="shared" si="73"/>
        <v>850</v>
      </c>
      <c r="K222" s="335">
        <f t="shared" si="114"/>
        <v>-1</v>
      </c>
      <c r="L222" s="323">
        <f t="shared" si="115"/>
        <v>7.2457464444195354</v>
      </c>
      <c r="M222" s="323">
        <f t="shared" si="116"/>
        <v>7.2557464444195352</v>
      </c>
      <c r="N222" s="328">
        <f t="shared" si="117"/>
        <v>-9.9306704407062796E-2</v>
      </c>
      <c r="O222" s="328">
        <f t="shared" si="74"/>
        <v>5.4360651660275021</v>
      </c>
      <c r="P222" s="332">
        <f t="shared" si="77"/>
        <v>131.1555550804068</v>
      </c>
      <c r="Q222" s="328">
        <f t="shared" si="118"/>
        <v>19179.237103784533</v>
      </c>
      <c r="R222" s="277">
        <f>IF(H222&gt;0, rate1(1,$L$52,$L$51,$L$54,L222,$L$53,$L$50,P222),"")</f>
        <v>2066.6713342299458</v>
      </c>
      <c r="S222" s="323">
        <f t="shared" si="119"/>
        <v>1.707164056184618</v>
      </c>
      <c r="T222" s="323">
        <f t="shared" si="120"/>
        <v>0.14042951354577471</v>
      </c>
      <c r="U222" s="328">
        <f t="shared" si="121"/>
        <v>7.265746444419535</v>
      </c>
      <c r="V222" s="336">
        <f t="shared" si="122"/>
        <v>7.265746444419535</v>
      </c>
      <c r="W222" s="328">
        <f t="shared" si="123"/>
        <v>3.1762994135249301E-3</v>
      </c>
      <c r="X222" s="328">
        <f t="shared" si="124"/>
        <v>19262.165254292391</v>
      </c>
      <c r="Y222" s="328">
        <f t="shared" si="78"/>
        <v>131.5173260892368</v>
      </c>
      <c r="Z222" s="108">
        <f>IF(H222&gt;0, rate1(1,$L$52,$L$51,$L$54,U222,$L$53,$L$50,Y222),"")</f>
        <v>2067.6571749079776</v>
      </c>
      <c r="AA222" s="336">
        <f t="shared" si="125"/>
        <v>1.7137280978493954</v>
      </c>
      <c r="AB222" s="336">
        <f t="shared" si="126"/>
        <v>-4.4502933583471793E-3</v>
      </c>
      <c r="AC222" s="328">
        <f t="shared" si="127"/>
        <v>0.14042951354577471</v>
      </c>
      <c r="AD222" s="328">
        <f t="shared" si="128"/>
        <v>-0.14242020423634635</v>
      </c>
      <c r="AE222" s="328">
        <f t="shared" si="129"/>
        <v>-1.2727869077503201E-2</v>
      </c>
      <c r="AF222" s="328">
        <f t="shared" si="130"/>
        <v>2912.8911009689609</v>
      </c>
      <c r="AG222" s="328">
        <f t="shared" si="131"/>
        <v>2894.3637886103611</v>
      </c>
      <c r="AH222" s="328">
        <f t="shared" si="132"/>
        <v>7.2463521138514784</v>
      </c>
      <c r="AI222" s="328">
        <f t="shared" si="133"/>
        <v>67.949611154837839</v>
      </c>
      <c r="AJ222" s="328">
        <f t="shared" si="134"/>
        <v>7.8358097004279985</v>
      </c>
      <c r="AK222" s="337">
        <f t="shared" si="135"/>
        <v>513.68310528004656</v>
      </c>
      <c r="AL222" s="42">
        <f t="shared" si="136"/>
        <v>23.919820513828057</v>
      </c>
    </row>
    <row r="223" spans="1:53" ht="15" x14ac:dyDescent="0.15">
      <c r="A223" s="116"/>
      <c r="B223" s="328">
        <f t="shared" si="107"/>
        <v>2912.8911009689609</v>
      </c>
      <c r="C223" s="328">
        <f t="shared" si="108"/>
        <v>2894.3637886103611</v>
      </c>
      <c r="D223" s="328">
        <f t="shared" si="109"/>
        <v>7.2463521138514784</v>
      </c>
      <c r="E223" s="328">
        <f t="shared" si="76"/>
        <v>185.74517602620119</v>
      </c>
      <c r="F223" s="328">
        <f t="shared" si="110"/>
        <v>185.74517602620119</v>
      </c>
      <c r="G223" s="328">
        <f t="shared" si="111"/>
        <v>19790.070246727671</v>
      </c>
      <c r="H223" s="313">
        <f t="shared" si="112"/>
        <v>0.02</v>
      </c>
      <c r="I223" s="328">
        <f t="shared" si="113"/>
        <v>14.821849886879864</v>
      </c>
      <c r="J223" s="328">
        <f t="shared" si="73"/>
        <v>850</v>
      </c>
      <c r="K223" s="335">
        <f t="shared" si="114"/>
        <v>-1</v>
      </c>
      <c r="L223" s="323">
        <f t="shared" si="115"/>
        <v>7.2263521138514788</v>
      </c>
      <c r="M223" s="323">
        <f t="shared" si="116"/>
        <v>7.2363521138514786</v>
      </c>
      <c r="N223" s="328">
        <f t="shared" si="117"/>
        <v>-9.9049894178065756E-2</v>
      </c>
      <c r="O223" s="328">
        <f t="shared" si="74"/>
        <v>5.3713945862598154</v>
      </c>
      <c r="P223" s="332">
        <f t="shared" si="77"/>
        <v>130.68777753131064</v>
      </c>
      <c r="Q223" s="328">
        <f t="shared" si="118"/>
        <v>19019.053895112051</v>
      </c>
      <c r="R223" s="277">
        <f>IF(H223&gt;0, rate1(1,$L$52,$L$51,$L$54,L223,$L$53,$L$50,P223),"")</f>
        <v>2065.389936738999</v>
      </c>
      <c r="S223" s="323">
        <f t="shared" si="119"/>
        <v>1.7143511983060322</v>
      </c>
      <c r="T223" s="323">
        <f t="shared" si="120"/>
        <v>0.1386571400915215</v>
      </c>
      <c r="U223" s="328">
        <f t="shared" si="121"/>
        <v>7.2463521138514784</v>
      </c>
      <c r="V223" s="336">
        <f t="shared" si="122"/>
        <v>7.2463521138514784</v>
      </c>
      <c r="W223" s="328">
        <f t="shared" si="123"/>
        <v>3.1593651633627928E-3</v>
      </c>
      <c r="X223" s="328">
        <f t="shared" si="124"/>
        <v>19101.539615163769</v>
      </c>
      <c r="Y223" s="328">
        <f t="shared" si="78"/>
        <v>131.04922505338061</v>
      </c>
      <c r="Z223" s="108">
        <f>IF(H223&gt;0, rate1(1,$L$52,$L$51,$L$54,U223,$L$53,$L$50,Y223),"")</f>
        <v>2066.3807251227299</v>
      </c>
      <c r="AA223" s="336">
        <f t="shared" si="125"/>
        <v>1.7209607847167412</v>
      </c>
      <c r="AB223" s="336">
        <f t="shared" si="126"/>
        <v>-4.3821595159355001E-3</v>
      </c>
      <c r="AC223" s="328">
        <f t="shared" si="127"/>
        <v>0.1386571400915215</v>
      </c>
      <c r="AD223" s="328">
        <f t="shared" si="128"/>
        <v>-0.1442406787475847</v>
      </c>
      <c r="AE223" s="328">
        <f t="shared" si="129"/>
        <v>-1.3045944601881625E-2</v>
      </c>
      <c r="AF223" s="328">
        <f t="shared" si="130"/>
        <v>2912.6533939346914</v>
      </c>
      <c r="AG223" s="328">
        <f t="shared" si="131"/>
        <v>2894.2251314702694</v>
      </c>
      <c r="AH223" s="328">
        <f t="shared" si="132"/>
        <v>7.2269560927134098</v>
      </c>
      <c r="AI223" s="328">
        <f t="shared" si="133"/>
        <v>67.133637878784455</v>
      </c>
      <c r="AJ223" s="328">
        <f t="shared" si="134"/>
        <v>7.8544579331721049</v>
      </c>
      <c r="AK223" s="337">
        <f t="shared" si="135"/>
        <v>515.03868905855006</v>
      </c>
      <c r="AL223" s="42">
        <f t="shared" si="136"/>
        <v>23.977577683309669</v>
      </c>
    </row>
    <row r="224" spans="1:53" ht="15" x14ac:dyDescent="0.15">
      <c r="A224" s="116"/>
      <c r="B224" s="328">
        <f t="shared" si="107"/>
        <v>2912.6533939346914</v>
      </c>
      <c r="C224" s="328">
        <f t="shared" si="108"/>
        <v>2894.2251314702694</v>
      </c>
      <c r="D224" s="328">
        <f t="shared" si="109"/>
        <v>7.2269560927134098</v>
      </c>
      <c r="E224" s="328">
        <f t="shared" si="76"/>
        <v>185.74517602620119</v>
      </c>
      <c r="F224" s="328">
        <f t="shared" si="110"/>
        <v>185.74517602620119</v>
      </c>
      <c r="G224" s="328">
        <f t="shared" si="111"/>
        <v>19631.143321567932</v>
      </c>
      <c r="H224" s="313">
        <f t="shared" si="112"/>
        <v>0.02</v>
      </c>
      <c r="I224" s="328">
        <f t="shared" si="113"/>
        <v>14.742609971537604</v>
      </c>
      <c r="J224" s="328">
        <f t="shared" si="73"/>
        <v>850</v>
      </c>
      <c r="K224" s="335">
        <f t="shared" si="114"/>
        <v>-1</v>
      </c>
      <c r="L224" s="323">
        <f t="shared" si="115"/>
        <v>7.2069560927134102</v>
      </c>
      <c r="M224" s="323">
        <f t="shared" si="116"/>
        <v>7.21695609271341</v>
      </c>
      <c r="N224" s="328">
        <f t="shared" si="117"/>
        <v>-9.8793016294749236E-2</v>
      </c>
      <c r="O224" s="328">
        <f t="shared" si="74"/>
        <v>5.3072731391647423</v>
      </c>
      <c r="P224" s="332">
        <f t="shared" si="77"/>
        <v>130.22037810134603</v>
      </c>
      <c r="Q224" s="328">
        <f t="shared" si="118"/>
        <v>18859.713160491345</v>
      </c>
      <c r="R224" s="277">
        <f>IF(H224&gt;0, rate1(1,$L$52,$L$51,$L$54,L224,$L$53,$L$50,P224),"")</f>
        <v>2064.1019833478745</v>
      </c>
      <c r="S224" s="323">
        <f t="shared" si="119"/>
        <v>1.7216009469674551</v>
      </c>
      <c r="T224" s="323">
        <f t="shared" si="120"/>
        <v>0.13690810233818179</v>
      </c>
      <c r="U224" s="328">
        <f t="shared" si="121"/>
        <v>7.2269560927134098</v>
      </c>
      <c r="V224" s="336">
        <f t="shared" si="122"/>
        <v>7.2269560927134098</v>
      </c>
      <c r="W224" s="328">
        <f t="shared" si="123"/>
        <v>3.1424747056973956E-3</v>
      </c>
      <c r="X224" s="328">
        <f t="shared" si="124"/>
        <v>18941.757595041399</v>
      </c>
      <c r="Y224" s="328">
        <f t="shared" si="78"/>
        <v>130.58150153006042</v>
      </c>
      <c r="Z224" s="108">
        <f>IF(H224&gt;0, rate1(1,$L$52,$L$51,$L$54,U224,$L$53,$L$50,Y224),"")</f>
        <v>2065.0977544205152</v>
      </c>
      <c r="AA224" s="336">
        <f t="shared" si="125"/>
        <v>1.7282565871100788</v>
      </c>
      <c r="AB224" s="336">
        <f t="shared" si="126"/>
        <v>-4.3150652686405411E-3</v>
      </c>
      <c r="AC224" s="328">
        <f t="shared" si="127"/>
        <v>0.13690810233818179</v>
      </c>
      <c r="AD224" s="328">
        <f t="shared" si="128"/>
        <v>-0.14608339213260921</v>
      </c>
      <c r="AE224" s="328">
        <f t="shared" si="129"/>
        <v>-1.3374062481733956E-2</v>
      </c>
      <c r="AF224" s="328">
        <f t="shared" si="130"/>
        <v>2912.4176928160587</v>
      </c>
      <c r="AG224" s="328">
        <f t="shared" si="131"/>
        <v>2894.0882233679313</v>
      </c>
      <c r="AH224" s="328">
        <f t="shared" si="132"/>
        <v>7.2075583806585808</v>
      </c>
      <c r="AI224" s="328">
        <f t="shared" si="133"/>
        <v>66.328167620925115</v>
      </c>
      <c r="AJ224" s="328">
        <f t="shared" si="134"/>
        <v>7.8728824241779174</v>
      </c>
      <c r="AK224" s="337">
        <f t="shared" si="135"/>
        <v>516.36726846808961</v>
      </c>
      <c r="AL224" s="42">
        <f t="shared" si="136"/>
        <v>24.034641275506637</v>
      </c>
    </row>
    <row r="225" spans="1:38" ht="15" x14ac:dyDescent="0.15">
      <c r="A225" s="116"/>
      <c r="B225" s="328">
        <f t="shared" si="107"/>
        <v>2912.4176928160587</v>
      </c>
      <c r="C225" s="328">
        <f t="shared" si="108"/>
        <v>2894.0882233679313</v>
      </c>
      <c r="D225" s="328">
        <f t="shared" si="109"/>
        <v>7.2075583806585808</v>
      </c>
      <c r="E225" s="328">
        <f t="shared" si="76"/>
        <v>185.74517602620119</v>
      </c>
      <c r="F225" s="328">
        <f t="shared" si="110"/>
        <v>185.74517602620119</v>
      </c>
      <c r="G225" s="328">
        <f t="shared" si="111"/>
        <v>19473.055793651183</v>
      </c>
      <c r="H225" s="313">
        <f t="shared" si="112"/>
        <v>0.02</v>
      </c>
      <c r="I225" s="328">
        <f t="shared" si="113"/>
        <v>14.663575558501908</v>
      </c>
      <c r="J225" s="328">
        <f t="shared" si="73"/>
        <v>850</v>
      </c>
      <c r="K225" s="335">
        <f t="shared" si="114"/>
        <v>-1</v>
      </c>
      <c r="L225" s="323">
        <f t="shared" si="115"/>
        <v>7.1875583806585812</v>
      </c>
      <c r="M225" s="323">
        <f t="shared" si="116"/>
        <v>7.197558380658581</v>
      </c>
      <c r="N225" s="328">
        <f t="shared" si="117"/>
        <v>-9.8536070740671278E-2</v>
      </c>
      <c r="O225" s="328">
        <f t="shared" si="74"/>
        <v>5.2436944310654505</v>
      </c>
      <c r="P225" s="332">
        <f t="shared" si="77"/>
        <v>129.75335764181284</v>
      </c>
      <c r="Q225" s="328">
        <f t="shared" si="118"/>
        <v>18701.212825090519</v>
      </c>
      <c r="R225" s="277">
        <f>IF(H225&gt;0, rate1(1,$L$52,$L$51,$L$54,L225,$L$53,$L$50,P225),"")</f>
        <v>2062.8074272563595</v>
      </c>
      <c r="S225" s="323">
        <f t="shared" si="119"/>
        <v>1.7289152711377174</v>
      </c>
      <c r="T225" s="323">
        <f t="shared" si="120"/>
        <v>0.13518178949231316</v>
      </c>
      <c r="U225" s="328">
        <f t="shared" si="121"/>
        <v>7.2075583806585808</v>
      </c>
      <c r="V225" s="336">
        <f t="shared" si="122"/>
        <v>7.2075583806585808</v>
      </c>
      <c r="W225" s="328">
        <f t="shared" si="123"/>
        <v>3.1256280520679525E-3</v>
      </c>
      <c r="X225" s="328">
        <f t="shared" si="124"/>
        <v>18782.817119395004</v>
      </c>
      <c r="Y225" s="328">
        <f t="shared" si="78"/>
        <v>130.11415636782473</v>
      </c>
      <c r="Z225" s="108">
        <f>IF(H225&gt;0, rate1(1,$L$52,$L$51,$L$54,U225,$L$53,$L$50,Y225),"")</f>
        <v>2063.8082163155577</v>
      </c>
      <c r="AA225" s="336">
        <f t="shared" si="125"/>
        <v>1.7356174864192273</v>
      </c>
      <c r="AB225" s="336">
        <f t="shared" si="126"/>
        <v>-4.2489855254564486E-3</v>
      </c>
      <c r="AC225" s="328">
        <f t="shared" si="127"/>
        <v>0.13518178949231316</v>
      </c>
      <c r="AD225" s="328">
        <f t="shared" si="128"/>
        <v>-0.14794892178237706</v>
      </c>
      <c r="AE225" s="328">
        <f t="shared" si="129"/>
        <v>-1.3712597974275596E-2</v>
      </c>
      <c r="AF225" s="328">
        <f t="shared" si="130"/>
        <v>2912.1839749558258</v>
      </c>
      <c r="AG225" s="328">
        <f t="shared" si="131"/>
        <v>2893.9530415784388</v>
      </c>
      <c r="AH225" s="328">
        <f t="shared" si="132"/>
        <v>7.1881589773386203</v>
      </c>
      <c r="AI225" s="328">
        <f t="shared" si="133"/>
        <v>65.532917763492804</v>
      </c>
      <c r="AJ225" s="328">
        <f t="shared" si="134"/>
        <v>7.8910860124455544</v>
      </c>
      <c r="AK225" s="337">
        <f t="shared" si="135"/>
        <v>517.66936623291292</v>
      </c>
      <c r="AL225" s="42">
        <f t="shared" si="136"/>
        <v>24.091020217984422</v>
      </c>
    </row>
    <row r="226" spans="1:38" ht="15" x14ac:dyDescent="0.15">
      <c r="A226" s="116"/>
      <c r="B226" s="328">
        <f t="shared" si="107"/>
        <v>2912.1839749558258</v>
      </c>
      <c r="C226" s="328">
        <f t="shared" si="108"/>
        <v>2893.9530415784388</v>
      </c>
      <c r="D226" s="328">
        <f t="shared" si="109"/>
        <v>7.1881589773386203</v>
      </c>
      <c r="E226" s="328">
        <f t="shared" si="76"/>
        <v>185.74517602620119</v>
      </c>
      <c r="F226" s="328">
        <f t="shared" si="110"/>
        <v>185.74517602620119</v>
      </c>
      <c r="G226" s="328">
        <f t="shared" si="111"/>
        <v>19315.805586356339</v>
      </c>
      <c r="H226" s="313">
        <f t="shared" si="112"/>
        <v>0.02</v>
      </c>
      <c r="I226" s="328">
        <f t="shared" si="113"/>
        <v>14.584746701909536</v>
      </c>
      <c r="J226" s="328">
        <f t="shared" si="73"/>
        <v>850</v>
      </c>
      <c r="K226" s="335">
        <f t="shared" si="114"/>
        <v>-1</v>
      </c>
      <c r="L226" s="323">
        <f t="shared" si="115"/>
        <v>7.1681589773386207</v>
      </c>
      <c r="M226" s="323">
        <f t="shared" si="116"/>
        <v>7.1781589773386205</v>
      </c>
      <c r="N226" s="328">
        <f t="shared" si="117"/>
        <v>-9.8279057499382816E-2</v>
      </c>
      <c r="O226" s="328">
        <f t="shared" si="74"/>
        <v>5.1806522385351492</v>
      </c>
      <c r="P226" s="332">
        <f t="shared" si="77"/>
        <v>129.28671700777335</v>
      </c>
      <c r="Q226" s="328">
        <f t="shared" si="118"/>
        <v>18543.550812944195</v>
      </c>
      <c r="R226" s="277">
        <f>IF(H226&gt;0, rate1(1,$L$52,$L$51,$L$54,L226,$L$53,$L$50,P226),"")</f>
        <v>2061.5062212407224</v>
      </c>
      <c r="S226" s="323">
        <f t="shared" si="119"/>
        <v>1.7362961750448347</v>
      </c>
      <c r="T226" s="323">
        <f t="shared" si="120"/>
        <v>0.1334776151640315</v>
      </c>
      <c r="U226" s="328">
        <f t="shared" si="121"/>
        <v>7.1881589773386203</v>
      </c>
      <c r="V226" s="336">
        <f t="shared" si="122"/>
        <v>7.1881589773386203</v>
      </c>
      <c r="W226" s="328">
        <f t="shared" si="123"/>
        <v>3.108825214006572E-3</v>
      </c>
      <c r="X226" s="328">
        <f t="shared" si="124"/>
        <v>18624.716112560913</v>
      </c>
      <c r="Y226" s="328">
        <f t="shared" si="78"/>
        <v>129.64719041896444</v>
      </c>
      <c r="Z226" s="108">
        <f>IF(H226&gt;0, rate1(1,$L$52,$L$51,$L$54,U226,$L$53,$L$50,Y226),"")</f>
        <v>2062.5120639019501</v>
      </c>
      <c r="AA226" s="336">
        <f t="shared" si="125"/>
        <v>1.743045499585012</v>
      </c>
      <c r="AB226" s="336">
        <f t="shared" si="126"/>
        <v>-4.1838961621365562E-3</v>
      </c>
      <c r="AC226" s="328">
        <f t="shared" si="127"/>
        <v>0.1334776151640315</v>
      </c>
      <c r="AD226" s="328">
        <f t="shared" si="128"/>
        <v>-0.14983785839612035</v>
      </c>
      <c r="AE226" s="328">
        <f t="shared" si="129"/>
        <v>-1.4061942973182102E-2</v>
      </c>
      <c r="AF226" s="328">
        <f t="shared" si="130"/>
        <v>2911.9522182831624</v>
      </c>
      <c r="AG226" s="328">
        <f t="shared" si="131"/>
        <v>2893.819563963275</v>
      </c>
      <c r="AH226" s="328">
        <f t="shared" si="132"/>
        <v>7.1687578824033382</v>
      </c>
      <c r="AI226" s="328">
        <f t="shared" si="133"/>
        <v>64.747616955382114</v>
      </c>
      <c r="AJ226" s="328">
        <f t="shared" si="134"/>
        <v>7.9090714615998277</v>
      </c>
      <c r="AK226" s="337">
        <f t="shared" si="135"/>
        <v>518.94549239684216</v>
      </c>
      <c r="AL226" s="42">
        <f t="shared" si="136"/>
        <v>24.146723198083389</v>
      </c>
    </row>
    <row r="227" spans="1:38" ht="15" x14ac:dyDescent="0.15">
      <c r="A227" s="116"/>
      <c r="B227" s="328">
        <f t="shared" si="107"/>
        <v>2911.9522182831624</v>
      </c>
      <c r="C227" s="328">
        <f t="shared" si="108"/>
        <v>2893.819563963275</v>
      </c>
      <c r="D227" s="328">
        <f t="shared" si="109"/>
        <v>7.1687578824033382</v>
      </c>
      <c r="E227" s="328">
        <f t="shared" si="76"/>
        <v>185.74517602620119</v>
      </c>
      <c r="F227" s="328">
        <f t="shared" si="110"/>
        <v>185.74517602620119</v>
      </c>
      <c r="G227" s="328">
        <f t="shared" si="111"/>
        <v>19159.390621926719</v>
      </c>
      <c r="H227" s="313">
        <f t="shared" si="112"/>
        <v>0.02</v>
      </c>
      <c r="I227" s="328">
        <f t="shared" si="113"/>
        <v>14.506123455909984</v>
      </c>
      <c r="J227" s="328">
        <f t="shared" si="73"/>
        <v>850</v>
      </c>
      <c r="K227" s="335">
        <f t="shared" si="114"/>
        <v>-1</v>
      </c>
      <c r="L227" s="323">
        <f t="shared" si="115"/>
        <v>7.1487578824033386</v>
      </c>
      <c r="M227" s="323">
        <f t="shared" si="116"/>
        <v>7.1587578824033384</v>
      </c>
      <c r="N227" s="328">
        <f t="shared" si="117"/>
        <v>-9.8021976554385049E-2</v>
      </c>
      <c r="O227" s="328">
        <f t="shared" si="74"/>
        <v>5.1181405015181891</v>
      </c>
      <c r="P227" s="332">
        <f t="shared" si="77"/>
        <v>128.82045705807539</v>
      </c>
      <c r="Q227" s="328">
        <f t="shared" si="118"/>
        <v>18386.725046951618</v>
      </c>
      <c r="R227" s="277">
        <f>IF(H227&gt;0, rate1(1,$L$52,$L$51,$L$54,L227,$L$53,$L$50,P227),"")</f>
        <v>2060.1983176491203</v>
      </c>
      <c r="S227" s="323">
        <f t="shared" si="119"/>
        <v>1.7437457001766303</v>
      </c>
      <c r="T227" s="323">
        <f t="shared" si="120"/>
        <v>0.1317950161340174</v>
      </c>
      <c r="U227" s="328">
        <f t="shared" si="121"/>
        <v>7.1687578824033382</v>
      </c>
      <c r="V227" s="336">
        <f t="shared" si="122"/>
        <v>7.1687578824033382</v>
      </c>
      <c r="W227" s="328">
        <f t="shared" si="123"/>
        <v>3.0920662030595736E-3</v>
      </c>
      <c r="X227" s="328">
        <f t="shared" si="124"/>
        <v>18467.452497740127</v>
      </c>
      <c r="Y227" s="328">
        <f t="shared" si="78"/>
        <v>129.18060453953549</v>
      </c>
      <c r="Z227" s="108">
        <f>IF(H227&gt;0, rate1(1,$L$52,$L$51,$L$54,U227,$L$53,$L$50,Y227),"")</f>
        <v>2061.2092498490952</v>
      </c>
      <c r="AA227" s="336">
        <f t="shared" si="125"/>
        <v>1.7505426811124247</v>
      </c>
      <c r="AB227" s="336">
        <f t="shared" si="126"/>
        <v>-4.1197739727161621E-3</v>
      </c>
      <c r="AC227" s="328">
        <f t="shared" si="127"/>
        <v>0.1317950161340174</v>
      </c>
      <c r="AD227" s="328">
        <f t="shared" si="128"/>
        <v>-0.15175080656815393</v>
      </c>
      <c r="AE227" s="328">
        <f t="shared" si="129"/>
        <v>-1.4422506857741184E-2</v>
      </c>
      <c r="AF227" s="328">
        <f t="shared" si="130"/>
        <v>2911.722401290474</v>
      </c>
      <c r="AG227" s="328">
        <f t="shared" si="131"/>
        <v>2893.6877689471407</v>
      </c>
      <c r="AH227" s="328">
        <f t="shared" si="132"/>
        <v>7.1493550955009653</v>
      </c>
      <c r="AI227" s="328">
        <f t="shared" si="133"/>
        <v>63.972004541974329</v>
      </c>
      <c r="AJ227" s="328">
        <f t="shared" si="134"/>
        <v>7.9268414628614874</v>
      </c>
      <c r="AK227" s="337">
        <f t="shared" si="135"/>
        <v>520.19614477813218</v>
      </c>
      <c r="AL227" s="42">
        <f t="shared" si="136"/>
        <v>24.201758672495465</v>
      </c>
    </row>
    <row r="228" spans="1:38" ht="15" x14ac:dyDescent="0.15">
      <c r="A228" s="116"/>
      <c r="B228" s="328">
        <f t="shared" si="107"/>
        <v>2911.722401290474</v>
      </c>
      <c r="C228" s="328">
        <f t="shared" si="108"/>
        <v>2893.6877689471407</v>
      </c>
      <c r="D228" s="328">
        <f t="shared" si="109"/>
        <v>7.1493550955009653</v>
      </c>
      <c r="E228" s="328">
        <f t="shared" si="76"/>
        <v>185.74517602620119</v>
      </c>
      <c r="F228" s="328">
        <f t="shared" si="110"/>
        <v>185.74517602620119</v>
      </c>
      <c r="G228" s="328">
        <f t="shared" si="111"/>
        <v>19003.808821471532</v>
      </c>
      <c r="H228" s="313">
        <f t="shared" si="112"/>
        <v>0.02</v>
      </c>
      <c r="I228" s="328">
        <f t="shared" si="113"/>
        <v>14.427705874666572</v>
      </c>
      <c r="J228" s="328">
        <f t="shared" si="73"/>
        <v>850</v>
      </c>
      <c r="K228" s="335">
        <f t="shared" si="114"/>
        <v>-1</v>
      </c>
      <c r="L228" s="323">
        <f t="shared" si="115"/>
        <v>7.1293550955009657</v>
      </c>
      <c r="M228" s="323">
        <f t="shared" si="116"/>
        <v>7.1393550955009655</v>
      </c>
      <c r="N228" s="328">
        <f t="shared" si="117"/>
        <v>-9.776482788920049E-2</v>
      </c>
      <c r="O228" s="328">
        <f t="shared" si="74"/>
        <v>5.0561533168031723</v>
      </c>
      <c r="P228" s="332">
        <f t="shared" si="77"/>
        <v>128.35457865538567</v>
      </c>
      <c r="Q228" s="328">
        <f t="shared" si="118"/>
        <v>18230.733448878294</v>
      </c>
      <c r="R228" s="277">
        <f>IF(H228&gt;0, rate1(1,$L$52,$L$51,$L$54,L228,$L$53,$L$50,P228),"")</f>
        <v>2058.8836683969676</v>
      </c>
      <c r="S228" s="323">
        <f t="shared" si="119"/>
        <v>1.7512659273276221</v>
      </c>
      <c r="T228" s="323">
        <f t="shared" si="120"/>
        <v>0.13013345119612471</v>
      </c>
      <c r="U228" s="328">
        <f t="shared" si="121"/>
        <v>7.1493550955009653</v>
      </c>
      <c r="V228" s="336">
        <f t="shared" si="122"/>
        <v>7.1493550955009653</v>
      </c>
      <c r="W228" s="328">
        <f t="shared" si="123"/>
        <v>3.0753510307661713E-3</v>
      </c>
      <c r="X228" s="328">
        <f t="shared" si="124"/>
        <v>18311.024197000032</v>
      </c>
      <c r="Y228" s="328">
        <f t="shared" si="78"/>
        <v>128.71439958939231</v>
      </c>
      <c r="Z228" s="108">
        <f>IF(H228&gt;0, rate1(1,$L$52,$L$51,$L$54,U228,$L$53,$L$50,Y228),"")</f>
        <v>2059.8997263971273</v>
      </c>
      <c r="AA228" s="336">
        <f t="shared" si="125"/>
        <v>1.7581111251304595</v>
      </c>
      <c r="AB228" s="336">
        <f t="shared" si="126"/>
        <v>-4.0565966239275936E-3</v>
      </c>
      <c r="AC228" s="328">
        <f t="shared" si="127"/>
        <v>0.13013345119612471</v>
      </c>
      <c r="AD228" s="328">
        <f t="shared" si="128"/>
        <v>-0.15368838539337523</v>
      </c>
      <c r="AE228" s="328">
        <f t="shared" si="129"/>
        <v>-1.4794717389607933E-2</v>
      </c>
      <c r="AF228" s="328">
        <f t="shared" si="130"/>
        <v>2911.4945030113886</v>
      </c>
      <c r="AG228" s="328">
        <f t="shared" si="131"/>
        <v>2893.5576354959444</v>
      </c>
      <c r="AH228" s="328">
        <f t="shared" si="132"/>
        <v>7.1299506162778661</v>
      </c>
      <c r="AI228" s="328">
        <f t="shared" si="133"/>
        <v>63.205830029943215</v>
      </c>
      <c r="AJ228" s="328">
        <f t="shared" si="134"/>
        <v>7.9443986378698046</v>
      </c>
      <c r="AK228" s="337">
        <f t="shared" si="135"/>
        <v>521.42180940201956</v>
      </c>
      <c r="AL228" s="42">
        <f t="shared" si="136"/>
        <v>24.256134876356143</v>
      </c>
    </row>
    <row r="229" spans="1:38" ht="15" x14ac:dyDescent="0.15">
      <c r="A229" s="116"/>
      <c r="B229" s="328">
        <f t="shared" si="107"/>
        <v>2911.4945030113886</v>
      </c>
      <c r="C229" s="328">
        <f t="shared" si="108"/>
        <v>2893.5576354959444</v>
      </c>
      <c r="D229" s="328">
        <f t="shared" si="109"/>
        <v>7.1299506162778661</v>
      </c>
      <c r="E229" s="328">
        <f t="shared" si="76"/>
        <v>185.74517602620119</v>
      </c>
      <c r="F229" s="328">
        <f t="shared" si="110"/>
        <v>185.74517602620119</v>
      </c>
      <c r="G229" s="328">
        <f t="shared" si="111"/>
        <v>18849.058104963548</v>
      </c>
      <c r="H229" s="313">
        <f t="shared" si="112"/>
        <v>0.02</v>
      </c>
      <c r="I229" s="328">
        <f t="shared" si="113"/>
        <v>14.349494012355354</v>
      </c>
      <c r="J229" s="328">
        <f t="shared" si="73"/>
        <v>850</v>
      </c>
      <c r="K229" s="335">
        <f t="shared" si="114"/>
        <v>-1</v>
      </c>
      <c r="L229" s="323">
        <f t="shared" si="115"/>
        <v>7.1099506162778665</v>
      </c>
      <c r="M229" s="323">
        <f t="shared" si="116"/>
        <v>7.1199506162778663</v>
      </c>
      <c r="N229" s="328">
        <f t="shared" si="117"/>
        <v>-9.7507611487237966E-2</v>
      </c>
      <c r="O229" s="328">
        <f t="shared" si="74"/>
        <v>4.9946849318254261</v>
      </c>
      <c r="P229" s="332">
        <f t="shared" si="77"/>
        <v>127.88908266621127</v>
      </c>
      <c r="Q229" s="328">
        <f t="shared" si="118"/>
        <v>18075.573939353442</v>
      </c>
      <c r="R229" s="277">
        <f>IF(H229&gt;0, rate1(1,$L$52,$L$51,$L$54,L229,$L$53,$L$50,P229),"")</f>
        <v>2057.5622249622206</v>
      </c>
      <c r="S229" s="323">
        <f t="shared" si="119"/>
        <v>1.7588589786964868</v>
      </c>
      <c r="T229" s="323">
        <f t="shared" si="120"/>
        <v>0.12849240006981205</v>
      </c>
      <c r="U229" s="328">
        <f t="shared" si="121"/>
        <v>7.1299506162778661</v>
      </c>
      <c r="V229" s="336">
        <f t="shared" si="122"/>
        <v>7.1299506162778661</v>
      </c>
      <c r="W229" s="328">
        <f t="shared" si="123"/>
        <v>3.0586797087011064E-3</v>
      </c>
      <c r="X229" s="328">
        <f t="shared" si="124"/>
        <v>18155.429131271732</v>
      </c>
      <c r="Y229" s="328">
        <f t="shared" si="78"/>
        <v>128.24857643220903</v>
      </c>
      <c r="Z229" s="108">
        <f>IF(H229&gt;0, rate1(1,$L$52,$L$51,$L$54,U229,$L$53,$L$50,Y229),"")</f>
        <v>2058.5834453522339</v>
      </c>
      <c r="AA229" s="336">
        <f t="shared" si="125"/>
        <v>1.7657529675029686</v>
      </c>
      <c r="AB229" s="336">
        <f t="shared" si="126"/>
        <v>-3.9943426124421106E-3</v>
      </c>
      <c r="AC229" s="328">
        <f t="shared" si="127"/>
        <v>0.12849240006981205</v>
      </c>
      <c r="AD229" s="328">
        <f t="shared" si="128"/>
        <v>-0.15565122909318893</v>
      </c>
      <c r="AE229" s="328">
        <f t="shared" si="129"/>
        <v>-1.5179021665513005E-2</v>
      </c>
      <c r="AF229" s="328">
        <f t="shared" si="130"/>
        <v>2911.2685029998315</v>
      </c>
      <c r="AG229" s="328">
        <f t="shared" si="131"/>
        <v>2893.4291430958747</v>
      </c>
      <c r="AH229" s="328">
        <f t="shared" si="132"/>
        <v>7.110544444378597</v>
      </c>
      <c r="AI229" s="328">
        <f t="shared" si="133"/>
        <v>62.448852584359308</v>
      </c>
      <c r="AJ229" s="328">
        <f t="shared" si="134"/>
        <v>7.9617455413654596</v>
      </c>
      <c r="AK229" s="337">
        <f t="shared" si="135"/>
        <v>522.62296091231099</v>
      </c>
      <c r="AL229" s="42">
        <f t="shared" si="136"/>
        <v>24.309859831881596</v>
      </c>
    </row>
    <row r="230" spans="1:38" ht="15" x14ac:dyDescent="0.15">
      <c r="A230" s="116"/>
      <c r="B230" s="328">
        <f t="shared" si="107"/>
        <v>2911.2685029998315</v>
      </c>
      <c r="C230" s="328">
        <f t="shared" si="108"/>
        <v>2893.4291430958747</v>
      </c>
      <c r="D230" s="328">
        <f t="shared" si="109"/>
        <v>7.110544444378597</v>
      </c>
      <c r="E230" s="328">
        <f t="shared" si="76"/>
        <v>185.74517602620119</v>
      </c>
      <c r="F230" s="328">
        <f t="shared" si="110"/>
        <v>185.74517602620119</v>
      </c>
      <c r="G230" s="328">
        <f t="shared" si="111"/>
        <v>18695.136391239019</v>
      </c>
      <c r="H230" s="313">
        <f t="shared" si="112"/>
        <v>0.02</v>
      </c>
      <c r="I230" s="328">
        <f t="shared" si="113"/>
        <v>14.271487923165479</v>
      </c>
      <c r="J230" s="328">
        <f t="shared" si="73"/>
        <v>850</v>
      </c>
      <c r="K230" s="335">
        <f t="shared" si="114"/>
        <v>-1</v>
      </c>
      <c r="L230" s="323">
        <f t="shared" si="115"/>
        <v>7.0905444443785974</v>
      </c>
      <c r="M230" s="323">
        <f t="shared" si="116"/>
        <v>7.1005444443785972</v>
      </c>
      <c r="N230" s="328">
        <f t="shared" si="117"/>
        <v>-9.7250327331970254E-2</v>
      </c>
      <c r="O230" s="328">
        <f t="shared" si="74"/>
        <v>4.9337297387793928</v>
      </c>
      <c r="P230" s="332">
        <f t="shared" si="77"/>
        <v>127.42396996092955</v>
      </c>
      <c r="Q230" s="328">
        <f t="shared" si="118"/>
        <v>17921.244437870104</v>
      </c>
      <c r="R230" s="277">
        <f>IF(H230&gt;0, rate1(1,$L$52,$L$51,$L$54,L230,$L$53,$L$50,P230),"")</f>
        <v>2056.2339383806257</v>
      </c>
      <c r="S230" s="323">
        <f t="shared" si="119"/>
        <v>1.7665270200392418</v>
      </c>
      <c r="T230" s="323">
        <f t="shared" si="120"/>
        <v>0.1268713623780563</v>
      </c>
      <c r="U230" s="328">
        <f t="shared" si="121"/>
        <v>7.110544444378597</v>
      </c>
      <c r="V230" s="336">
        <f t="shared" si="122"/>
        <v>7.110544444378597</v>
      </c>
      <c r="W230" s="328">
        <f t="shared" si="123"/>
        <v>3.0420522483893819E-3</v>
      </c>
      <c r="X230" s="328">
        <f t="shared" si="124"/>
        <v>18000.665220350282</v>
      </c>
      <c r="Y230" s="328">
        <f t="shared" si="78"/>
        <v>127.78313593550894</v>
      </c>
      <c r="Z230" s="108">
        <f>IF(H230&gt;0, rate1(1,$L$52,$L$51,$L$54,U230,$L$53,$L$50,Y230),"")</f>
        <v>2057.2603580819441</v>
      </c>
      <c r="AA230" s="336">
        <f t="shared" si="125"/>
        <v>1.7734703879957299</v>
      </c>
      <c r="AB230" s="336">
        <f t="shared" si="126"/>
        <v>-3.932991224489096E-3</v>
      </c>
      <c r="AC230" s="328">
        <f t="shared" si="127"/>
        <v>0.1268713623780563</v>
      </c>
      <c r="AD230" s="328">
        <f t="shared" si="128"/>
        <v>-0.15763998766248927</v>
      </c>
      <c r="AE230" s="328">
        <f t="shared" si="129"/>
        <v>-1.5575887120682086E-2</v>
      </c>
      <c r="AF230" s="328">
        <f t="shared" si="130"/>
        <v>2911.0443813101215</v>
      </c>
      <c r="AG230" s="328">
        <f t="shared" si="131"/>
        <v>2893.3022717334966</v>
      </c>
      <c r="AH230" s="328">
        <f t="shared" si="132"/>
        <v>7.0911365794460615</v>
      </c>
      <c r="AI230" s="328">
        <f t="shared" si="133"/>
        <v>61.700840556095997</v>
      </c>
      <c r="AJ230" s="328">
        <f t="shared" si="134"/>
        <v>7.9788846637421527</v>
      </c>
      <c r="AK230" s="337">
        <f t="shared" si="135"/>
        <v>523.80006296326189</v>
      </c>
      <c r="AL230" s="42">
        <f t="shared" si="136"/>
        <v>24.3629413565783</v>
      </c>
    </row>
    <row r="231" spans="1:38" ht="15" x14ac:dyDescent="0.15">
      <c r="A231" s="116"/>
      <c r="B231" s="328">
        <f t="shared" si="107"/>
        <v>2911.0443813101215</v>
      </c>
      <c r="C231" s="328">
        <f t="shared" si="108"/>
        <v>2893.3022717334966</v>
      </c>
      <c r="D231" s="328">
        <f t="shared" si="109"/>
        <v>7.0911365794460615</v>
      </c>
      <c r="E231" s="328">
        <f t="shared" si="76"/>
        <v>185.74517602620119</v>
      </c>
      <c r="F231" s="328">
        <f t="shared" si="110"/>
        <v>185.74517602620119</v>
      </c>
      <c r="G231" s="328">
        <f t="shared" si="111"/>
        <v>18542.041597998774</v>
      </c>
      <c r="H231" s="313">
        <f t="shared" si="112"/>
        <v>0.02</v>
      </c>
      <c r="I231" s="328">
        <f t="shared" si="113"/>
        <v>14.193687661299919</v>
      </c>
      <c r="J231" s="328">
        <f t="shared" si="73"/>
        <v>850</v>
      </c>
      <c r="K231" s="335">
        <f t="shared" si="114"/>
        <v>-1</v>
      </c>
      <c r="L231" s="323">
        <f t="shared" si="115"/>
        <v>7.0711365794460619</v>
      </c>
      <c r="M231" s="323">
        <f t="shared" si="116"/>
        <v>7.0811365794460617</v>
      </c>
      <c r="N231" s="328">
        <f t="shared" si="117"/>
        <v>-9.6992975406806181E-2</v>
      </c>
      <c r="O231" s="328">
        <f t="shared" si="74"/>
        <v>4.8732822690215976</v>
      </c>
      <c r="P231" s="332">
        <f t="shared" si="77"/>
        <v>126.95924141382059</v>
      </c>
      <c r="Q231" s="328">
        <f t="shared" si="118"/>
        <v>17767.742862786188</v>
      </c>
      <c r="R231" s="277">
        <f>IF(H231&gt;0, rate1(1,$L$52,$L$51,$L$54,L231,$L$53,$L$50,P231),"")</f>
        <v>2054.8987592409057</v>
      </c>
      <c r="S231" s="323">
        <f t="shared" si="119"/>
        <v>1.7742722628831331</v>
      </c>
      <c r="T231" s="323">
        <f t="shared" si="120"/>
        <v>0.12526985668534285</v>
      </c>
      <c r="U231" s="328">
        <f t="shared" si="121"/>
        <v>7.0911365794460615</v>
      </c>
      <c r="V231" s="336">
        <f t="shared" si="122"/>
        <v>7.0911365794460615</v>
      </c>
      <c r="W231" s="328">
        <f t="shared" si="123"/>
        <v>3.0254686613986337E-3</v>
      </c>
      <c r="X231" s="328">
        <f t="shared" si="124"/>
        <v>17846.730382895668</v>
      </c>
      <c r="Y231" s="328">
        <f t="shared" si="78"/>
        <v>127.31807897069697</v>
      </c>
      <c r="Z231" s="108">
        <f>IF(H231&gt;0, rate1(1,$L$52,$L$51,$L$54,U231,$L$53,$L$50,Y231),"")</f>
        <v>2055.9304155103705</v>
      </c>
      <c r="AA231" s="336">
        <f t="shared" si="125"/>
        <v>1.7812656125046973</v>
      </c>
      <c r="AB231" s="336">
        <f t="shared" si="126"/>
        <v>-3.872522498077366E-3</v>
      </c>
      <c r="AC231" s="328">
        <f t="shared" si="127"/>
        <v>0.12526985668534285</v>
      </c>
      <c r="AD231" s="328">
        <f t="shared" si="128"/>
        <v>-0.15965532754010162</v>
      </c>
      <c r="AE231" s="328">
        <f t="shared" si="129"/>
        <v>-1.5985802599816936E-2</v>
      </c>
      <c r="AF231" s="328">
        <f t="shared" si="130"/>
        <v>2910.8221184780296</v>
      </c>
      <c r="AG231" s="328">
        <f t="shared" si="131"/>
        <v>2893.1770018768111</v>
      </c>
      <c r="AH231" s="328">
        <f t="shared" si="132"/>
        <v>7.0717270211213137</v>
      </c>
      <c r="AI231" s="328">
        <f t="shared" si="133"/>
        <v>60.961571037017137</v>
      </c>
      <c r="AJ231" s="328">
        <f t="shared" si="134"/>
        <v>7.9958184334746578</v>
      </c>
      <c r="AK231" s="337">
        <f t="shared" si="135"/>
        <v>524.95356859291223</v>
      </c>
      <c r="AL231" s="42">
        <f t="shared" si="136"/>
        <v>24.415387071050983</v>
      </c>
    </row>
    <row r="232" spans="1:38" ht="15" x14ac:dyDescent="0.15">
      <c r="A232" s="116"/>
      <c r="B232" s="328">
        <f t="shared" si="107"/>
        <v>2910.8221184780296</v>
      </c>
      <c r="C232" s="328">
        <f t="shared" si="108"/>
        <v>2893.1770018768111</v>
      </c>
      <c r="D232" s="328">
        <f t="shared" si="109"/>
        <v>7.0717270211213137</v>
      </c>
      <c r="E232" s="328">
        <f t="shared" si="76"/>
        <v>185.74517602620119</v>
      </c>
      <c r="F232" s="328">
        <f t="shared" si="110"/>
        <v>185.74517602620119</v>
      </c>
      <c r="G232" s="328">
        <f t="shared" si="111"/>
        <v>18389.771641806467</v>
      </c>
      <c r="H232" s="313">
        <f t="shared" si="112"/>
        <v>0.02</v>
      </c>
      <c r="I232" s="328">
        <f t="shared" si="113"/>
        <v>14.116093280974747</v>
      </c>
      <c r="J232" s="328">
        <f t="shared" si="73"/>
        <v>850</v>
      </c>
      <c r="K232" s="335">
        <f t="shared" si="114"/>
        <v>-1</v>
      </c>
      <c r="L232" s="323">
        <f t="shared" si="115"/>
        <v>7.0517270211213141</v>
      </c>
      <c r="M232" s="323">
        <f t="shared" si="116"/>
        <v>7.0617270211213139</v>
      </c>
      <c r="N232" s="328">
        <f t="shared" si="117"/>
        <v>-9.6735555695076414E-2</v>
      </c>
      <c r="O232" s="328">
        <f t="shared" si="74"/>
        <v>4.81333718774715</v>
      </c>
      <c r="P232" s="332">
        <f t="shared" si="77"/>
        <v>126.49489790309151</v>
      </c>
      <c r="Q232" s="328">
        <f t="shared" si="118"/>
        <v>17615.067131322565</v>
      </c>
      <c r="R232" s="277">
        <f>IF(H232&gt;0, rate1(1,$L$52,$L$51,$L$54,L232,$L$53,$L$50,P232),"")</f>
        <v>2053.5566376798783</v>
      </c>
      <c r="S232" s="323">
        <f t="shared" si="119"/>
        <v>1.7820969668057793</v>
      </c>
      <c r="T232" s="323">
        <f t="shared" si="120"/>
        <v>0.12368741959217835</v>
      </c>
      <c r="U232" s="328">
        <f t="shared" si="121"/>
        <v>7.0717270211213137</v>
      </c>
      <c r="V232" s="336">
        <f t="shared" si="122"/>
        <v>7.0717270211213137</v>
      </c>
      <c r="W232" s="328">
        <f t="shared" si="123"/>
        <v>3.0089289592680757E-3</v>
      </c>
      <c r="X232" s="328">
        <f t="shared" si="124"/>
        <v>17693.622536430867</v>
      </c>
      <c r="Y232" s="328">
        <f t="shared" si="78"/>
        <v>126.85340641308376</v>
      </c>
      <c r="Z232" s="108">
        <f>IF(H232&gt;0, rate1(1,$L$52,$L$51,$L$54,U232,$L$53,$L$50,Y232),"")</f>
        <v>2054.5935681133601</v>
      </c>
      <c r="AA232" s="336">
        <f t="shared" si="125"/>
        <v>1.7891409153500641</v>
      </c>
      <c r="AB232" s="336">
        <f t="shared" si="126"/>
        <v>-3.8129171872089665E-3</v>
      </c>
      <c r="AC232" s="328">
        <f t="shared" si="127"/>
        <v>0.12368741959217835</v>
      </c>
      <c r="AD232" s="328">
        <f t="shared" si="128"/>
        <v>-0.16169793230341387</v>
      </c>
      <c r="AE232" s="328">
        <f t="shared" si="129"/>
        <v>-1.6409279486455246E-2</v>
      </c>
      <c r="AF232" s="328">
        <f t="shared" si="130"/>
        <v>2910.6016955027421</v>
      </c>
      <c r="AG232" s="328">
        <f t="shared" si="131"/>
        <v>2893.0533144572191</v>
      </c>
      <c r="AH232" s="328">
        <f t="shared" si="132"/>
        <v>7.0523157690433402</v>
      </c>
      <c r="AI232" s="328">
        <f t="shared" si="133"/>
        <v>60.230829441315628</v>
      </c>
      <c r="AJ232" s="328">
        <f t="shared" si="134"/>
        <v>8.0125492194305785</v>
      </c>
      <c r="AK232" s="337">
        <f t="shared" si="135"/>
        <v>526.08392057895992</v>
      </c>
      <c r="AL232" s="42">
        <f t="shared" si="136"/>
        <v>24.467204406432447</v>
      </c>
    </row>
    <row r="233" spans="1:38" ht="15" x14ac:dyDescent="0.15">
      <c r="A233" s="116"/>
      <c r="B233" s="328">
        <f t="shared" si="107"/>
        <v>2910.6016955027421</v>
      </c>
      <c r="C233" s="328">
        <f t="shared" si="108"/>
        <v>2893.0533144572191</v>
      </c>
      <c r="D233" s="328">
        <f t="shared" si="109"/>
        <v>7.0523157690433402</v>
      </c>
      <c r="E233" s="328">
        <f t="shared" si="76"/>
        <v>185.74517602620119</v>
      </c>
      <c r="F233" s="328">
        <f t="shared" si="110"/>
        <v>185.74517602620119</v>
      </c>
      <c r="G233" s="328">
        <f t="shared" si="111"/>
        <v>18238.324438086267</v>
      </c>
      <c r="H233" s="313">
        <f t="shared" si="112"/>
        <v>0.02</v>
      </c>
      <c r="I233" s="328">
        <f t="shared" si="113"/>
        <v>14.038704836418402</v>
      </c>
      <c r="J233" s="328">
        <f t="shared" si="73"/>
        <v>850</v>
      </c>
      <c r="K233" s="335">
        <f t="shared" si="114"/>
        <v>-1</v>
      </c>
      <c r="L233" s="323">
        <f t="shared" si="115"/>
        <v>7.0323157690433407</v>
      </c>
      <c r="M233" s="323">
        <f t="shared" si="116"/>
        <v>7.0423157690433404</v>
      </c>
      <c r="N233" s="328">
        <f t="shared" si="117"/>
        <v>-9.6478068180182674E-2</v>
      </c>
      <c r="O233" s="328">
        <f t="shared" si="74"/>
        <v>4.7538892889236291</v>
      </c>
      <c r="P233" s="332">
        <f t="shared" si="77"/>
        <v>126.03094031090073</v>
      </c>
      <c r="Q233" s="328">
        <f t="shared" si="118"/>
        <v>17463.215159561052</v>
      </c>
      <c r="R233" s="277">
        <f>IF(H233&gt;0, rate1(1,$L$52,$L$51,$L$54,L233,$L$53,$L$50,P233),"")</f>
        <v>2052.2075233774963</v>
      </c>
      <c r="S233" s="323">
        <f t="shared" si="119"/>
        <v>1.790003441785027</v>
      </c>
      <c r="T233" s="323">
        <f t="shared" si="120"/>
        <v>0.12212360488226322</v>
      </c>
      <c r="U233" s="328">
        <f t="shared" si="121"/>
        <v>7.0523157690433402</v>
      </c>
      <c r="V233" s="336">
        <f t="shared" si="122"/>
        <v>7.0523157690433402</v>
      </c>
      <c r="W233" s="328">
        <f t="shared" si="123"/>
        <v>2.9924331535653437E-3</v>
      </c>
      <c r="X233" s="328">
        <f t="shared" si="124"/>
        <v>17541.339597339949</v>
      </c>
      <c r="Y233" s="328">
        <f t="shared" si="78"/>
        <v>126.38911914190965</v>
      </c>
      <c r="Z233" s="108">
        <f>IF(H233&gt;0, rate1(1,$L$52,$L$51,$L$54,U233,$L$53,$L$50,Y233),"")</f>
        <v>2053.249765913587</v>
      </c>
      <c r="AA233" s="336">
        <f t="shared" si="125"/>
        <v>1.7970986216416107</v>
      </c>
      <c r="AB233" s="336">
        <f t="shared" si="126"/>
        <v>-3.7541567283135928E-3</v>
      </c>
      <c r="AC233" s="328">
        <f t="shared" si="127"/>
        <v>0.12212360488226322</v>
      </c>
      <c r="AD233" s="328">
        <f t="shared" si="128"/>
        <v>-0.16376850338869031</v>
      </c>
      <c r="AE233" s="328">
        <f t="shared" si="129"/>
        <v>-1.6846852900136992E-2</v>
      </c>
      <c r="AF233" s="328">
        <f t="shared" si="130"/>
        <v>2910.3830938296796</v>
      </c>
      <c r="AG233" s="328">
        <f t="shared" si="131"/>
        <v>2892.9311908523368</v>
      </c>
      <c r="AH233" s="328">
        <f t="shared" si="132"/>
        <v>7.0329028228496764</v>
      </c>
      <c r="AI233" s="328">
        <f t="shared" si="133"/>
        <v>59.508409111215897</v>
      </c>
      <c r="AJ233" s="328">
        <f t="shared" si="134"/>
        <v>8.0290793330725823</v>
      </c>
      <c r="AK233" s="337">
        <f t="shared" si="135"/>
        <v>527.19155177818232</v>
      </c>
      <c r="AL233" s="42">
        <f t="shared" si="136"/>
        <v>24.518400611457565</v>
      </c>
    </row>
    <row r="234" spans="1:38" ht="15" x14ac:dyDescent="0.15">
      <c r="A234" s="116"/>
      <c r="B234" s="328">
        <f t="shared" si="107"/>
        <v>2910.3830938296796</v>
      </c>
      <c r="C234" s="328">
        <f t="shared" si="108"/>
        <v>2892.9311908523368</v>
      </c>
      <c r="D234" s="328">
        <f t="shared" si="109"/>
        <v>7.0329028228496764</v>
      </c>
      <c r="E234" s="328">
        <f t="shared" si="76"/>
        <v>185.74517602620119</v>
      </c>
      <c r="F234" s="328">
        <f t="shared" si="110"/>
        <v>185.74517602620119</v>
      </c>
      <c r="G234" s="328">
        <f t="shared" si="111"/>
        <v>18087.697901127791</v>
      </c>
      <c r="H234" s="313">
        <f t="shared" si="112"/>
        <v>0.02</v>
      </c>
      <c r="I234" s="328">
        <f t="shared" si="113"/>
        <v>13.961522381874239</v>
      </c>
      <c r="J234" s="328">
        <f t="shared" si="73"/>
        <v>850</v>
      </c>
      <c r="K234" s="335">
        <f t="shared" si="114"/>
        <v>-1</v>
      </c>
      <c r="L234" s="323">
        <f t="shared" si="115"/>
        <v>7.0129028228496768</v>
      </c>
      <c r="M234" s="323">
        <f t="shared" si="116"/>
        <v>7.0229028228496766</v>
      </c>
      <c r="N234" s="328">
        <f t="shared" si="117"/>
        <v>-9.6220512845405892E-2</v>
      </c>
      <c r="O234" s="328">
        <f t="shared" si="74"/>
        <v>4.6949334904667541</v>
      </c>
      <c r="P234" s="332">
        <f t="shared" si="77"/>
        <v>125.56736952340228</v>
      </c>
      <c r="Q234" s="328">
        <f t="shared" si="118"/>
        <v>17312.184862449067</v>
      </c>
      <c r="R234" s="277">
        <f>IF(H234&gt;0, rate1(1,$L$52,$L$51,$L$54,L234,$L$53,$L$50,P234),"")</f>
        <v>2050.8513655518923</v>
      </c>
      <c r="S234" s="323">
        <f t="shared" si="119"/>
        <v>1.7979940506257381</v>
      </c>
      <c r="T234" s="323">
        <f t="shared" si="120"/>
        <v>0.12057798271798599</v>
      </c>
      <c r="U234" s="328">
        <f t="shared" si="121"/>
        <v>7.0329028228496764</v>
      </c>
      <c r="V234" s="336">
        <f t="shared" si="122"/>
        <v>7.0329028228496764</v>
      </c>
      <c r="W234" s="328">
        <f t="shared" si="123"/>
        <v>2.9759812558793897E-3</v>
      </c>
      <c r="X234" s="328">
        <f t="shared" si="124"/>
        <v>17389.879480872602</v>
      </c>
      <c r="Y234" s="328">
        <f t="shared" si="78"/>
        <v>125.92521804038873</v>
      </c>
      <c r="Z234" s="108">
        <f>IF(H234&gt;0, rate1(1,$L$52,$L$51,$L$54,U234,$L$53,$L$50,Y234),"")</f>
        <v>2051.8989584756414</v>
      </c>
      <c r="AA234" s="336">
        <f t="shared" si="125"/>
        <v>1.8051411097215673</v>
      </c>
      <c r="AB234" s="336">
        <f t="shared" si="126"/>
        <v>-3.696223208511287E-3</v>
      </c>
      <c r="AC234" s="328">
        <f t="shared" si="127"/>
        <v>0.12057798271798599</v>
      </c>
      <c r="AD234" s="328">
        <f t="shared" si="128"/>
        <v>-0.16586776083969684</v>
      </c>
      <c r="AE234" s="328">
        <f t="shared" si="129"/>
        <v>-1.7299082974802718E-2</v>
      </c>
      <c r="AF234" s="328">
        <f t="shared" si="130"/>
        <v>2910.1662953341161</v>
      </c>
      <c r="AG234" s="328">
        <f t="shared" si="131"/>
        <v>2892.810612869619</v>
      </c>
      <c r="AH234" s="328">
        <f t="shared" si="132"/>
        <v>7.0134881821756458</v>
      </c>
      <c r="AI234" s="328">
        <f t="shared" si="133"/>
        <v>58.794110945011354</v>
      </c>
      <c r="AJ234" s="328">
        <f t="shared" si="134"/>
        <v>8.0454110305573074</v>
      </c>
      <c r="AK234" s="337">
        <f t="shared" si="135"/>
        <v>528.27688545034709</v>
      </c>
      <c r="AL234" s="42">
        <f t="shared" si="136"/>
        <v>24.5689827592021</v>
      </c>
    </row>
    <row r="235" spans="1:38" ht="15" x14ac:dyDescent="0.15">
      <c r="A235" s="116"/>
      <c r="B235" s="328">
        <f t="shared" si="107"/>
        <v>2910.1662953341161</v>
      </c>
      <c r="C235" s="328">
        <f t="shared" si="108"/>
        <v>2892.810612869619</v>
      </c>
      <c r="D235" s="328">
        <f t="shared" si="109"/>
        <v>7.0134881821756458</v>
      </c>
      <c r="E235" s="328">
        <f t="shared" si="76"/>
        <v>185.74517602620119</v>
      </c>
      <c r="F235" s="328">
        <f t="shared" si="110"/>
        <v>185.74517602620119</v>
      </c>
      <c r="G235" s="328">
        <f t="shared" si="111"/>
        <v>17937.889944079619</v>
      </c>
      <c r="H235" s="313">
        <f t="shared" si="112"/>
        <v>0.02</v>
      </c>
      <c r="I235" s="328">
        <f t="shared" si="113"/>
        <v>13.884545971597618</v>
      </c>
      <c r="J235" s="328">
        <f t="shared" si="73"/>
        <v>850</v>
      </c>
      <c r="K235" s="335">
        <f t="shared" si="114"/>
        <v>-1</v>
      </c>
      <c r="L235" s="323">
        <f t="shared" si="115"/>
        <v>6.9934881821756463</v>
      </c>
      <c r="M235" s="323">
        <f t="shared" si="116"/>
        <v>7.0034881821756461</v>
      </c>
      <c r="N235" s="328">
        <f t="shared" si="117"/>
        <v>-9.5962889674048313E-2</v>
      </c>
      <c r="O235" s="328">
        <f t="shared" si="74"/>
        <v>4.6364648296449724</v>
      </c>
      <c r="P235" s="332">
        <f t="shared" si="77"/>
        <v>125.10418643075771</v>
      </c>
      <c r="Q235" s="328">
        <f t="shared" si="118"/>
        <v>17161.974153793301</v>
      </c>
      <c r="R235" s="277">
        <f>IF(H235&gt;0, rate1(1,$L$52,$L$51,$L$54,L235,$L$53,$L$50,P235),"")</f>
        <v>2049.4881129542637</v>
      </c>
      <c r="S235" s="323">
        <f t="shared" si="119"/>
        <v>1.8060712114670119</v>
      </c>
      <c r="T235" s="323">
        <f t="shared" si="120"/>
        <v>0.11905013888214708</v>
      </c>
      <c r="U235" s="328">
        <f t="shared" si="121"/>
        <v>7.0134881821756458</v>
      </c>
      <c r="V235" s="336">
        <f t="shared" si="122"/>
        <v>7.0134881821756458</v>
      </c>
      <c r="W235" s="328">
        <f t="shared" si="123"/>
        <v>2.9595732777423223E-3</v>
      </c>
      <c r="X235" s="328">
        <f t="shared" si="124"/>
        <v>17239.240101137893</v>
      </c>
      <c r="Y235" s="328">
        <f t="shared" si="78"/>
        <v>125.4617039957206</v>
      </c>
      <c r="Z235" s="108">
        <f>IF(H235&gt;0, rate1(1,$L$52,$L$51,$L$54,U235,$L$53,$L$50,Y235),"")</f>
        <v>2050.5410949009602</v>
      </c>
      <c r="AA235" s="336">
        <f t="shared" si="125"/>
        <v>1.8132708136885776</v>
      </c>
      <c r="AB235" s="336">
        <f t="shared" si="126"/>
        <v>-3.6390993355819843E-3</v>
      </c>
      <c r="AC235" s="328">
        <f t="shared" si="127"/>
        <v>0.11905013888214708</v>
      </c>
      <c r="AD235" s="328">
        <f t="shared" si="128"/>
        <v>-0.16799644408478071</v>
      </c>
      <c r="AE235" s="328">
        <f t="shared" si="129"/>
        <v>-1.7766556202748116E-2</v>
      </c>
      <c r="AF235" s="328">
        <f t="shared" si="130"/>
        <v>2909.9512823055597</v>
      </c>
      <c r="AG235" s="328">
        <f t="shared" si="131"/>
        <v>2892.6915627307367</v>
      </c>
      <c r="AH235" s="328">
        <f t="shared" si="132"/>
        <v>6.9940718466549807</v>
      </c>
      <c r="AI235" s="328">
        <f t="shared" si="133"/>
        <v>58.087743046501778</v>
      </c>
      <c r="AJ235" s="328">
        <f t="shared" si="134"/>
        <v>8.0615465147368912</v>
      </c>
      <c r="AK235" s="337">
        <f t="shared" si="135"/>
        <v>529.34033556748579</v>
      </c>
      <c r="AL235" s="42">
        <f t="shared" si="136"/>
        <v>24.618957753505359</v>
      </c>
    </row>
    <row r="236" spans="1:38" ht="15" x14ac:dyDescent="0.15">
      <c r="A236" s="116"/>
      <c r="B236" s="328">
        <f t="shared" si="107"/>
        <v>2909.9512823055597</v>
      </c>
      <c r="C236" s="328">
        <f t="shared" si="108"/>
        <v>2892.6915627307367</v>
      </c>
      <c r="D236" s="328">
        <f t="shared" si="109"/>
        <v>6.9940718466549807</v>
      </c>
      <c r="E236" s="328">
        <f t="shared" si="76"/>
        <v>185.74517602620119</v>
      </c>
      <c r="F236" s="328">
        <f t="shared" si="110"/>
        <v>185.74517602620119</v>
      </c>
      <c r="G236" s="328">
        <f t="shared" si="111"/>
        <v>17788.898478953888</v>
      </c>
      <c r="H236" s="313">
        <f t="shared" si="112"/>
        <v>0.02</v>
      </c>
      <c r="I236" s="328">
        <f t="shared" si="113"/>
        <v>13.807775659858454</v>
      </c>
      <c r="J236" s="328">
        <f t="shared" si="73"/>
        <v>850</v>
      </c>
      <c r="K236" s="335">
        <f t="shared" si="114"/>
        <v>-1</v>
      </c>
      <c r="L236" s="323">
        <f t="shared" si="115"/>
        <v>6.9740718466549811</v>
      </c>
      <c r="M236" s="323">
        <f t="shared" si="116"/>
        <v>6.9840718466549809</v>
      </c>
      <c r="N236" s="328">
        <f t="shared" si="117"/>
        <v>-9.5705198649390866E-2</v>
      </c>
      <c r="O236" s="328">
        <f t="shared" si="74"/>
        <v>4.5784784586982337</v>
      </c>
      <c r="P236" s="332">
        <f t="shared" si="77"/>
        <v>124.64139192718098</v>
      </c>
      <c r="Q236" s="328">
        <f t="shared" si="118"/>
        <v>17012.580946264308</v>
      </c>
      <c r="R236" s="277">
        <f>IF(H236&gt;0, rate1(1,$L$52,$L$51,$L$54,L236,$L$53,$L$50,P236),"")</f>
        <v>2048.1177138637877</v>
      </c>
      <c r="S236" s="323">
        <f t="shared" si="119"/>
        <v>1.8142374003783395</v>
      </c>
      <c r="T236" s="323">
        <f t="shared" si="120"/>
        <v>0.11753967406179201</v>
      </c>
      <c r="U236" s="328">
        <f t="shared" si="121"/>
        <v>6.9940718466549807</v>
      </c>
      <c r="V236" s="336">
        <f t="shared" si="122"/>
        <v>6.9940718466549807</v>
      </c>
      <c r="W236" s="328">
        <f t="shared" si="123"/>
        <v>2.9432092307075663E-3</v>
      </c>
      <c r="X236" s="328">
        <f t="shared" si="124"/>
        <v>17089.419371108805</v>
      </c>
      <c r="Y236" s="328">
        <f t="shared" si="78"/>
        <v>124.99857789913506</v>
      </c>
      <c r="Z236" s="108">
        <f>IF(H236&gt;0, rate1(1,$L$52,$L$51,$L$54,U236,$L$53,$L$50,Y236),"")</f>
        <v>2049.1761238227919</v>
      </c>
      <c r="AA236" s="336">
        <f t="shared" si="125"/>
        <v>1.8214902260112551</v>
      </c>
      <c r="AB236" s="336">
        <f t="shared" si="126"/>
        <v>-3.5827684097938881E-3</v>
      </c>
      <c r="AC236" s="328">
        <f t="shared" si="127"/>
        <v>0.11753967406179201</v>
      </c>
      <c r="AD236" s="328">
        <f t="shared" si="128"/>
        <v>-0.17015531274559909</v>
      </c>
      <c r="AE236" s="328">
        <f t="shared" si="129"/>
        <v>-1.8249886873446516E-2</v>
      </c>
      <c r="AF236" s="328">
        <f t="shared" si="130"/>
        <v>2909.7380374328486</v>
      </c>
      <c r="AG236" s="328">
        <f t="shared" si="131"/>
        <v>2892.5740230566748</v>
      </c>
      <c r="AH236" s="328">
        <f t="shared" si="132"/>
        <v>6.9746538159192397</v>
      </c>
      <c r="AI236" s="328">
        <f t="shared" si="133"/>
        <v>57.389120393892121</v>
      </c>
      <c r="AJ236" s="328">
        <f t="shared" si="134"/>
        <v>8.0774879370685273</v>
      </c>
      <c r="AK236" s="337">
        <f t="shared" si="135"/>
        <v>530.38230710935397</v>
      </c>
      <c r="AL236" s="42">
        <f t="shared" si="136"/>
        <v>24.668332335094885</v>
      </c>
    </row>
    <row r="237" spans="1:38" ht="15" x14ac:dyDescent="0.15">
      <c r="A237" s="116"/>
      <c r="B237" s="328">
        <f t="shared" si="107"/>
        <v>2909.7380374328486</v>
      </c>
      <c r="C237" s="328">
        <f t="shared" si="108"/>
        <v>2892.5740230566748</v>
      </c>
      <c r="D237" s="328">
        <f t="shared" si="109"/>
        <v>6.9746538159192397</v>
      </c>
      <c r="E237" s="328">
        <f t="shared" si="76"/>
        <v>185.74517602620119</v>
      </c>
      <c r="F237" s="328">
        <f t="shared" si="110"/>
        <v>185.74517602620119</v>
      </c>
      <c r="G237" s="328">
        <f t="shared" si="111"/>
        <v>17640.72141662164</v>
      </c>
      <c r="H237" s="313">
        <f t="shared" si="112"/>
        <v>0.02</v>
      </c>
      <c r="I237" s="328">
        <f t="shared" si="113"/>
        <v>13.731211500939025</v>
      </c>
      <c r="J237" s="328">
        <f t="shared" si="73"/>
        <v>850</v>
      </c>
      <c r="K237" s="335">
        <f t="shared" si="114"/>
        <v>-1</v>
      </c>
      <c r="L237" s="323">
        <f t="shared" si="115"/>
        <v>6.9546538159192401</v>
      </c>
      <c r="M237" s="323">
        <f t="shared" si="116"/>
        <v>6.9646538159192399</v>
      </c>
      <c r="N237" s="328">
        <f t="shared" si="117"/>
        <v>-9.544743975462211E-2</v>
      </c>
      <c r="O237" s="328">
        <f t="shared" si="74"/>
        <v>4.520969640660371</v>
      </c>
      <c r="P237" s="332">
        <f t="shared" si="77"/>
        <v>124.17898691095543</v>
      </c>
      <c r="Q237" s="328">
        <f t="shared" si="118"/>
        <v>16864.003151391742</v>
      </c>
      <c r="R237" s="277">
        <f>IF(H237&gt;0, rate1(1,$L$52,$L$51,$L$54,L237,$L$53,$L$50,P237),"")</f>
        <v>2046.7401160823922</v>
      </c>
      <c r="S237" s="323">
        <f t="shared" si="119"/>
        <v>1.8224951540482142</v>
      </c>
      <c r="T237" s="323">
        <f t="shared" si="120"/>
        <v>0.11604620317194846</v>
      </c>
      <c r="U237" s="328">
        <f t="shared" si="121"/>
        <v>6.9746538159192397</v>
      </c>
      <c r="V237" s="336">
        <f t="shared" si="122"/>
        <v>6.9746538159192397</v>
      </c>
      <c r="W237" s="328">
        <f t="shared" si="123"/>
        <v>2.9268891263924957E-3</v>
      </c>
      <c r="X237" s="328">
        <f t="shared" si="124"/>
        <v>16940.415202617503</v>
      </c>
      <c r="Y237" s="328">
        <f t="shared" si="78"/>
        <v>124.53584064590865</v>
      </c>
      <c r="Z237" s="108">
        <f>IF(H237&gt;0, rate1(1,$L$52,$L$51,$L$54,U237,$L$53,$L$50,Y237),"")</f>
        <v>2047.8039934010117</v>
      </c>
      <c r="AA237" s="336">
        <f t="shared" si="125"/>
        <v>1.8298019002349293</v>
      </c>
      <c r="AB237" s="336">
        <f t="shared" si="126"/>
        <v>-3.5272142972483551E-3</v>
      </c>
      <c r="AC237" s="328">
        <f t="shared" si="127"/>
        <v>0.11604620317194846</v>
      </c>
      <c r="AD237" s="328">
        <f t="shared" si="128"/>
        <v>-0.17234514747859109</v>
      </c>
      <c r="AE237" s="328">
        <f t="shared" si="129"/>
        <v>-1.8749718595364548E-2</v>
      </c>
      <c r="AF237" s="328">
        <f t="shared" si="130"/>
        <v>2909.526543789922</v>
      </c>
      <c r="AG237" s="328">
        <f t="shared" si="131"/>
        <v>2892.4579768535027</v>
      </c>
      <c r="AH237" s="328">
        <f t="shared" si="132"/>
        <v>6.9552340895981466</v>
      </c>
      <c r="AI237" s="328">
        <f t="shared" si="133"/>
        <v>56.698064527151217</v>
      </c>
      <c r="AJ237" s="328">
        <f t="shared" si="134"/>
        <v>8.0932373994371805</v>
      </c>
      <c r="AK237" s="337">
        <f t="shared" si="135"/>
        <v>531.40319634583739</v>
      </c>
      <c r="AL237" s="42">
        <f t="shared" si="136"/>
        <v>24.717113087429691</v>
      </c>
    </row>
    <row r="238" spans="1:38" ht="15" x14ac:dyDescent="0.15">
      <c r="A238" s="116"/>
      <c r="B238" s="328">
        <f t="shared" si="107"/>
        <v>2909.526543789922</v>
      </c>
      <c r="C238" s="328">
        <f t="shared" si="108"/>
        <v>2892.4579768535027</v>
      </c>
      <c r="D238" s="328">
        <f t="shared" si="109"/>
        <v>6.9552340895981466</v>
      </c>
      <c r="E238" s="328">
        <f t="shared" si="76"/>
        <v>185.74517602620119</v>
      </c>
      <c r="F238" s="328">
        <f t="shared" si="110"/>
        <v>185.74517602620119</v>
      </c>
      <c r="G238" s="328">
        <f t="shared" si="111"/>
        <v>17493.356666814976</v>
      </c>
      <c r="H238" s="313">
        <f t="shared" si="112"/>
        <v>0.02</v>
      </c>
      <c r="I238" s="328">
        <f t="shared" si="113"/>
        <v>13.654853549135442</v>
      </c>
      <c r="J238" s="328">
        <f t="shared" si="73"/>
        <v>850</v>
      </c>
      <c r="K238" s="335">
        <f t="shared" si="114"/>
        <v>-1</v>
      </c>
      <c r="L238" s="323">
        <f t="shared" si="115"/>
        <v>6.935234089598147</v>
      </c>
      <c r="M238" s="323">
        <f t="shared" si="116"/>
        <v>6.9452340895981468</v>
      </c>
      <c r="N238" s="328">
        <f t="shared" si="117"/>
        <v>-9.5189612972987447E-2</v>
      </c>
      <c r="O238" s="328">
        <f t="shared" si="74"/>
        <v>4.463933745372568</v>
      </c>
      <c r="P238" s="332">
        <f t="shared" si="77"/>
        <v>123.71697228447253</v>
      </c>
      <c r="Q238" s="328">
        <f t="shared" si="118"/>
        <v>16716.23867956665</v>
      </c>
      <c r="R238" s="277">
        <f>IF(H238&gt;0, rate1(1,$L$52,$L$51,$L$54,L238,$L$53,$L$50,P238),"")</f>
        <v>2045.3552669295211</v>
      </c>
      <c r="S238" s="323">
        <f t="shared" si="119"/>
        <v>1.8308470725735491</v>
      </c>
      <c r="T238" s="323">
        <f t="shared" si="120"/>
        <v>0.11456935471667197</v>
      </c>
      <c r="U238" s="328">
        <f t="shared" si="121"/>
        <v>6.9552340895981466</v>
      </c>
      <c r="V238" s="336">
        <f t="shared" si="122"/>
        <v>6.9552340895981466</v>
      </c>
      <c r="W238" s="328">
        <f t="shared" si="123"/>
        <v>2.9106129763292188E-3</v>
      </c>
      <c r="X238" s="328">
        <f t="shared" si="124"/>
        <v>16792.225506357638</v>
      </c>
      <c r="Y238" s="328">
        <f t="shared" si="78"/>
        <v>124.0734931354035</v>
      </c>
      <c r="Z238" s="108">
        <f>IF(H238&gt;0, rate1(1,$L$52,$L$51,$L$54,U238,$L$53,$L$50,Y238),"")</f>
        <v>2046.4246513169403</v>
      </c>
      <c r="AA238" s="336">
        <f t="shared" si="125"/>
        <v>1.8382084537899532</v>
      </c>
      <c r="AB238" s="336">
        <f t="shared" si="126"/>
        <v>-3.4724214044476692E-3</v>
      </c>
      <c r="AC238" s="328">
        <f t="shared" si="127"/>
        <v>0.11456935471667197</v>
      </c>
      <c r="AD238" s="328">
        <f t="shared" si="128"/>
        <v>-0.17456675085112991</v>
      </c>
      <c r="AE238" s="328">
        <f t="shared" si="129"/>
        <v>-1.9266725912843934E-2</v>
      </c>
      <c r="AF238" s="328">
        <f t="shared" si="130"/>
        <v>2909.3167848222324</v>
      </c>
      <c r="AG238" s="328">
        <f t="shared" si="131"/>
        <v>2892.3434074987858</v>
      </c>
      <c r="AH238" s="328">
        <f t="shared" si="132"/>
        <v>6.9358126673194755</v>
      </c>
      <c r="AI238" s="328">
        <f t="shared" si="133"/>
        <v>56.014403252625648</v>
      </c>
      <c r="AJ238" s="328">
        <f t="shared" si="134"/>
        <v>8.1087969558962438</v>
      </c>
      <c r="AK238" s="337">
        <f t="shared" si="135"/>
        <v>532.40339110702246</v>
      </c>
      <c r="AL238" s="42">
        <f t="shared" si="136"/>
        <v>24.765306442277769</v>
      </c>
    </row>
    <row r="239" spans="1:38" ht="15" x14ac:dyDescent="0.15">
      <c r="A239" s="116"/>
      <c r="B239" s="328">
        <f t="shared" si="107"/>
        <v>2909.3167848222324</v>
      </c>
      <c r="C239" s="328">
        <f t="shared" si="108"/>
        <v>2892.3434074987858</v>
      </c>
      <c r="D239" s="328">
        <f t="shared" si="109"/>
        <v>6.9358126673194755</v>
      </c>
      <c r="E239" s="328">
        <f t="shared" si="76"/>
        <v>185.74517602620119</v>
      </c>
      <c r="F239" s="328">
        <f t="shared" si="110"/>
        <v>185.74517602620119</v>
      </c>
      <c r="G239" s="328">
        <f t="shared" si="111"/>
        <v>17346.802138126062</v>
      </c>
      <c r="H239" s="313">
        <f t="shared" si="112"/>
        <v>0.02</v>
      </c>
      <c r="I239" s="328">
        <f t="shared" si="113"/>
        <v>13.578701858757269</v>
      </c>
      <c r="J239" s="328">
        <f t="shared" si="73"/>
        <v>850</v>
      </c>
      <c r="K239" s="335">
        <f t="shared" si="114"/>
        <v>-1</v>
      </c>
      <c r="L239" s="323">
        <f t="shared" si="115"/>
        <v>6.915812667319476</v>
      </c>
      <c r="M239" s="323">
        <f t="shared" si="116"/>
        <v>6.9258126673194758</v>
      </c>
      <c r="N239" s="328">
        <f t="shared" si="117"/>
        <v>-9.4931718287625699E-2</v>
      </c>
      <c r="O239" s="328">
        <f t="shared" si="74"/>
        <v>4.4073662456778004</v>
      </c>
      <c r="P239" s="332">
        <f t="shared" si="77"/>
        <v>123.25534895426063</v>
      </c>
      <c r="Q239" s="328">
        <f t="shared" si="118"/>
        <v>16569.285440040352</v>
      </c>
      <c r="R239" s="277">
        <f>IF(H239&gt;0, rate1(1,$L$52,$L$51,$L$54,L239,$L$53,$L$50,P239),"")</f>
        <v>2043.9631132368058</v>
      </c>
      <c r="S239" s="323">
        <f t="shared" si="119"/>
        <v>1.8392958223553257</v>
      </c>
      <c r="T239" s="323">
        <f t="shared" si="120"/>
        <v>0.11310877018453125</v>
      </c>
      <c r="U239" s="328">
        <f t="shared" si="121"/>
        <v>6.9358126673194755</v>
      </c>
      <c r="V239" s="336">
        <f t="shared" si="122"/>
        <v>6.9358126673194755</v>
      </c>
      <c r="W239" s="328">
        <f t="shared" si="123"/>
        <v>2.8943807921137932E-3</v>
      </c>
      <c r="X239" s="328">
        <f t="shared" si="124"/>
        <v>16644.848191883186</v>
      </c>
      <c r="Y239" s="328">
        <f t="shared" si="78"/>
        <v>123.61153627109543</v>
      </c>
      <c r="Z239" s="108">
        <f>IF(H239&gt;0, rate1(1,$L$52,$L$51,$L$54,U239,$L$53,$L$50,Y239),"")</f>
        <v>2045.0380447680586</v>
      </c>
      <c r="AA239" s="336">
        <f t="shared" si="125"/>
        <v>1.846712570907052</v>
      </c>
      <c r="AB239" s="336">
        <f t="shared" si="126"/>
        <v>-3.418374654592821E-3</v>
      </c>
      <c r="AC239" s="328">
        <f t="shared" si="127"/>
        <v>0.11310877018453125</v>
      </c>
      <c r="AD239" s="328">
        <f t="shared" si="128"/>
        <v>-0.17682094825512654</v>
      </c>
      <c r="AE239" s="328">
        <f t="shared" si="129"/>
        <v>-1.9801616031182578E-2</v>
      </c>
      <c r="AF239" s="328">
        <f t="shared" si="130"/>
        <v>2909.1087443337601</v>
      </c>
      <c r="AG239" s="328">
        <f t="shared" si="131"/>
        <v>2892.2302987286012</v>
      </c>
      <c r="AH239" s="328">
        <f t="shared" si="132"/>
        <v>6.916389548708926</v>
      </c>
      <c r="AI239" s="328">
        <f t="shared" si="133"/>
        <v>55.33797036357128</v>
      </c>
      <c r="AJ239" s="328">
        <f t="shared" si="134"/>
        <v>8.1241686143305696</v>
      </c>
      <c r="AK239" s="337">
        <f t="shared" si="135"/>
        <v>533.38327104159941</v>
      </c>
      <c r="AL239" s="42">
        <f t="shared" si="136"/>
        <v>24.812918685042501</v>
      </c>
    </row>
    <row r="240" spans="1:38" ht="15" x14ac:dyDescent="0.15">
      <c r="A240" s="116"/>
      <c r="B240" s="328">
        <f t="shared" si="107"/>
        <v>2909.1087443337601</v>
      </c>
      <c r="C240" s="328">
        <f t="shared" si="108"/>
        <v>2892.2302987286012</v>
      </c>
      <c r="D240" s="328">
        <f t="shared" si="109"/>
        <v>6.916389548708926</v>
      </c>
      <c r="E240" s="328">
        <f t="shared" si="76"/>
        <v>185.74517602620119</v>
      </c>
      <c r="F240" s="328">
        <f t="shared" si="110"/>
        <v>185.74517602620119</v>
      </c>
      <c r="G240" s="328">
        <f t="shared" si="111"/>
        <v>17201.055738005802</v>
      </c>
      <c r="H240" s="313">
        <f t="shared" si="112"/>
        <v>0.02</v>
      </c>
      <c r="I240" s="328">
        <f t="shared" si="113"/>
        <v>13.502756484127168</v>
      </c>
      <c r="J240" s="328">
        <f t="shared" si="73"/>
        <v>850</v>
      </c>
      <c r="K240" s="335">
        <f t="shared" si="114"/>
        <v>-1</v>
      </c>
      <c r="L240" s="323">
        <f t="shared" si="115"/>
        <v>6.8963895487089264</v>
      </c>
      <c r="M240" s="323">
        <f t="shared" si="116"/>
        <v>6.9063895487089262</v>
      </c>
      <c r="N240" s="328">
        <f t="shared" si="117"/>
        <v>-9.4673755681682792E-2</v>
      </c>
      <c r="O240" s="328">
        <f t="shared" si="74"/>
        <v>4.351262713786423</v>
      </c>
      <c r="P240" s="332">
        <f t="shared" si="77"/>
        <v>122.79411783101327</v>
      </c>
      <c r="Q240" s="328">
        <f t="shared" si="118"/>
        <v>16423.141340923219</v>
      </c>
      <c r="R240" s="277">
        <f>IF(H240&gt;0, rate1(1,$L$52,$L$51,$L$54,L240,$L$53,$L$50,P240),"")</f>
        <v>2042.563601342664</v>
      </c>
      <c r="S240" s="323">
        <f t="shared" si="119"/>
        <v>1.8478441391077096</v>
      </c>
      <c r="T240" s="323">
        <f t="shared" si="120"/>
        <v>0.11166410347699</v>
      </c>
      <c r="U240" s="328">
        <f t="shared" si="121"/>
        <v>6.916389548708926</v>
      </c>
      <c r="V240" s="336">
        <f t="shared" si="122"/>
        <v>6.916389548708926</v>
      </c>
      <c r="W240" s="328">
        <f t="shared" si="123"/>
        <v>2.8781925853280654E-3</v>
      </c>
      <c r="X240" s="328">
        <f t="shared" si="124"/>
        <v>16498.281167607249</v>
      </c>
      <c r="Y240" s="328">
        <f t="shared" si="78"/>
        <v>123.14997096060245</v>
      </c>
      <c r="Z240" s="108">
        <f>IF(H240&gt;0, rate1(1,$L$52,$L$51,$L$54,U240,$L$53,$L$50,Y240),"")</f>
        <v>2043.6441204626631</v>
      </c>
      <c r="AA240" s="336">
        <f t="shared" si="125"/>
        <v>1.8553170056469883</v>
      </c>
      <c r="AB240" s="336">
        <f t="shared" si="126"/>
        <v>-3.3650594648833286E-3</v>
      </c>
      <c r="AC240" s="328">
        <f t="shared" si="127"/>
        <v>0.11166410347699</v>
      </c>
      <c r="AD240" s="328">
        <f t="shared" si="128"/>
        <v>-0.1791085888592773</v>
      </c>
      <c r="AE240" s="328">
        <f t="shared" si="129"/>
        <v>-2.0355130642638435E-2</v>
      </c>
      <c r="AF240" s="328">
        <f t="shared" si="130"/>
        <v>2908.9024064746013</v>
      </c>
      <c r="AG240" s="328">
        <f t="shared" si="131"/>
        <v>2892.1186346251243</v>
      </c>
      <c r="AH240" s="328">
        <f t="shared" si="132"/>
        <v>6.8969647333902762</v>
      </c>
      <c r="AI240" s="328">
        <f t="shared" si="133"/>
        <v>54.668605375905273</v>
      </c>
      <c r="AJ240" s="328">
        <f t="shared" si="134"/>
        <v>8.1393543380460986</v>
      </c>
      <c r="AK240" s="337">
        <f t="shared" si="135"/>
        <v>534.34320786422177</v>
      </c>
      <c r="AL240" s="42">
        <f t="shared" si="136"/>
        <v>24.859955959851536</v>
      </c>
    </row>
    <row r="241" spans="1:38" ht="15" x14ac:dyDescent="0.15">
      <c r="A241" s="116"/>
      <c r="B241" s="328">
        <f t="shared" si="107"/>
        <v>2908.9024064746013</v>
      </c>
      <c r="C241" s="328">
        <f t="shared" si="108"/>
        <v>2892.1186346251243</v>
      </c>
      <c r="D241" s="328">
        <f t="shared" si="109"/>
        <v>6.8969647333902762</v>
      </c>
      <c r="E241" s="328">
        <f t="shared" si="76"/>
        <v>185.74517602620119</v>
      </c>
      <c r="F241" s="328">
        <f t="shared" si="110"/>
        <v>185.74517602620119</v>
      </c>
      <c r="G241" s="328">
        <f t="shared" si="111"/>
        <v>17056.115372764783</v>
      </c>
      <c r="H241" s="313">
        <f t="shared" si="112"/>
        <v>0.02</v>
      </c>
      <c r="I241" s="328">
        <f t="shared" si="113"/>
        <v>13.427017479581629</v>
      </c>
      <c r="J241" s="328">
        <f t="shared" si="73"/>
        <v>850</v>
      </c>
      <c r="K241" s="335">
        <f t="shared" si="114"/>
        <v>-1</v>
      </c>
      <c r="L241" s="323">
        <f t="shared" si="115"/>
        <v>6.8769647333902766</v>
      </c>
      <c r="M241" s="323">
        <f t="shared" si="116"/>
        <v>6.8869647333902764</v>
      </c>
      <c r="N241" s="328">
        <f t="shared" si="117"/>
        <v>-9.4415725138262019E-2</v>
      </c>
      <c r="O241" s="328">
        <f t="shared" si="74"/>
        <v>4.2956188178030299</v>
      </c>
      <c r="P241" s="332">
        <f t="shared" si="77"/>
        <v>122.33327982962493</v>
      </c>
      <c r="Q241" s="328">
        <f t="shared" si="118"/>
        <v>16277.804289185558</v>
      </c>
      <c r="R241" s="277">
        <f>IF(H241&gt;0, rate1(1,$L$52,$L$51,$L$54,L241,$L$53,$L$50,P241),"")</f>
        <v>2041.1566770868562</v>
      </c>
      <c r="S241" s="323">
        <f t="shared" si="119"/>
        <v>1.8564948309884113</v>
      </c>
      <c r="T241" s="323">
        <f t="shared" si="120"/>
        <v>0.11023502036702834</v>
      </c>
      <c r="U241" s="328">
        <f t="shared" si="121"/>
        <v>6.8969647333902762</v>
      </c>
      <c r="V241" s="336">
        <f t="shared" si="122"/>
        <v>6.8969647333902762</v>
      </c>
      <c r="W241" s="328">
        <f t="shared" si="123"/>
        <v>2.8620483675254604E-3</v>
      </c>
      <c r="X241" s="328">
        <f t="shared" si="124"/>
        <v>16352.522340802945</v>
      </c>
      <c r="Y241" s="328">
        <f t="shared" si="78"/>
        <v>122.68879811571988</v>
      </c>
      <c r="Z241" s="108">
        <f>IF(H241&gt;0, rate1(1,$L$52,$L$51,$L$54,U241,$L$53,$L$50,Y241),"")</f>
        <v>2042.2428246144666</v>
      </c>
      <c r="AA241" s="336">
        <f t="shared" si="125"/>
        <v>1.8640245850523895</v>
      </c>
      <c r="AB241" s="336">
        <f t="shared" si="126"/>
        <v>-3.3124617250930677E-3</v>
      </c>
      <c r="AC241" s="328">
        <f t="shared" si="127"/>
        <v>0.11023502036702834</v>
      </c>
      <c r="AD241" s="328">
        <f t="shared" si="128"/>
        <v>-0.18143054660315613</v>
      </c>
      <c r="AE241" s="328">
        <f t="shared" si="129"/>
        <v>-2.0928047877386204E-2</v>
      </c>
      <c r="AF241" s="328">
        <f t="shared" si="130"/>
        <v>2908.6977557290961</v>
      </c>
      <c r="AG241" s="328">
        <f t="shared" si="131"/>
        <v>2892.0083996047574</v>
      </c>
      <c r="AH241" s="328">
        <f t="shared" si="132"/>
        <v>6.8775382209853655</v>
      </c>
      <c r="AI241" s="328">
        <f t="shared" si="133"/>
        <v>54.006153277932597</v>
      </c>
      <c r="AJ241" s="328">
        <f t="shared" si="134"/>
        <v>8.1543560472899692</v>
      </c>
      <c r="AK241" s="337">
        <f t="shared" si="135"/>
        <v>535.28356559241172</v>
      </c>
      <c r="AL241" s="42">
        <f t="shared" si="136"/>
        <v>24.906424274421056</v>
      </c>
    </row>
    <row r="242" spans="1:38" ht="15" x14ac:dyDescent="0.15">
      <c r="A242" s="116"/>
      <c r="B242" s="328">
        <f t="shared" si="107"/>
        <v>2908.6977557290961</v>
      </c>
      <c r="C242" s="328">
        <f t="shared" si="108"/>
        <v>2892.0083996047574</v>
      </c>
      <c r="D242" s="328">
        <f t="shared" si="109"/>
        <v>6.8775382209853655</v>
      </c>
      <c r="E242" s="328">
        <f t="shared" si="76"/>
        <v>185.74517602620119</v>
      </c>
      <c r="F242" s="328">
        <f t="shared" si="110"/>
        <v>185.74517602620119</v>
      </c>
      <c r="G242" s="328">
        <f t="shared" si="111"/>
        <v>16911.978947572799</v>
      </c>
      <c r="H242" s="313">
        <f t="shared" si="112"/>
        <v>0.02</v>
      </c>
      <c r="I242" s="328">
        <f t="shared" si="113"/>
        <v>13.351484899470961</v>
      </c>
      <c r="J242" s="328">
        <f t="shared" si="73"/>
        <v>850</v>
      </c>
      <c r="K242" s="335">
        <f t="shared" si="114"/>
        <v>-1</v>
      </c>
      <c r="L242" s="323">
        <f t="shared" si="115"/>
        <v>6.8575382209853659</v>
      </c>
      <c r="M242" s="323">
        <f t="shared" si="116"/>
        <v>6.8675382209853657</v>
      </c>
      <c r="N242" s="328">
        <f t="shared" si="117"/>
        <v>-9.4157626640438252E-2</v>
      </c>
      <c r="O242" s="328">
        <f t="shared" si="74"/>
        <v>4.2404303184066912</v>
      </c>
      <c r="P242" s="332">
        <f t="shared" si="77"/>
        <v>121.87283586922275</v>
      </c>
      <c r="Q242" s="328">
        <f t="shared" si="118"/>
        <v>16133.272190657164</v>
      </c>
      <c r="R242" s="277">
        <f>IF(H242&gt;0, rate1(1,$L$52,$L$51,$L$54,L242,$L$53,$L$50,P242),"")</f>
        <v>2039.7422858049554</v>
      </c>
      <c r="S242" s="323">
        <f t="shared" si="119"/>
        <v>1.8652507818573343</v>
      </c>
      <c r="T242" s="323">
        <f t="shared" si="120"/>
        <v>0.10882119798646227</v>
      </c>
      <c r="U242" s="328">
        <f t="shared" si="121"/>
        <v>6.8775382209853655</v>
      </c>
      <c r="V242" s="336">
        <f t="shared" si="122"/>
        <v>6.8775382209853655</v>
      </c>
      <c r="W242" s="328">
        <f t="shared" si="123"/>
        <v>2.845948150358879E-3</v>
      </c>
      <c r="X242" s="328">
        <f t="shared" si="124"/>
        <v>16207.569617602989</v>
      </c>
      <c r="Y242" s="328">
        <f t="shared" si="78"/>
        <v>122.22801865245218</v>
      </c>
      <c r="Z242" s="108">
        <f>IF(H242&gt;0, rate1(1,$L$52,$L$51,$L$54,U242,$L$53,$L$50,Y242),"")</f>
        <v>2040.8341029371252</v>
      </c>
      <c r="AA242" s="336">
        <f t="shared" si="125"/>
        <v>1.8728382124288083</v>
      </c>
      <c r="AB242" s="336">
        <f t="shared" si="126"/>
        <v>-3.2605677774344742E-3</v>
      </c>
      <c r="AC242" s="328">
        <f t="shared" si="127"/>
        <v>0.10882119798646227</v>
      </c>
      <c r="AD242" s="328">
        <f t="shared" si="128"/>
        <v>-0.18378772123504897</v>
      </c>
      <c r="AE242" s="328">
        <f t="shared" si="129"/>
        <v>-2.1521184375501864E-2</v>
      </c>
      <c r="AF242" s="328">
        <f t="shared" si="130"/>
        <v>2908.4947769044693</v>
      </c>
      <c r="AG242" s="328">
        <f t="shared" si="131"/>
        <v>2891.8995784067711</v>
      </c>
      <c r="AH242" s="328">
        <f t="shared" si="132"/>
        <v>6.8581100111138662</v>
      </c>
      <c r="AI242" s="328">
        <f t="shared" si="133"/>
        <v>53.350464293344551</v>
      </c>
      <c r="AJ242" s="328">
        <f t="shared" si="134"/>
        <v>8.1691756207047863</v>
      </c>
      <c r="AK242" s="337">
        <f t="shared" si="135"/>
        <v>536.20470077355935</v>
      </c>
      <c r="AL242" s="42">
        <f t="shared" si="136"/>
        <v>24.952329504707297</v>
      </c>
    </row>
    <row r="243" spans="1:38" ht="15" x14ac:dyDescent="0.15">
      <c r="A243" s="116"/>
      <c r="B243" s="328">
        <f t="shared" si="107"/>
        <v>2908.4947769044693</v>
      </c>
      <c r="C243" s="328">
        <f t="shared" si="108"/>
        <v>2891.8995784067711</v>
      </c>
      <c r="D243" s="328">
        <f t="shared" si="109"/>
        <v>6.8581100111138662</v>
      </c>
      <c r="E243" s="328">
        <f t="shared" si="76"/>
        <v>185.74517602620119</v>
      </c>
      <c r="F243" s="328">
        <f t="shared" si="110"/>
        <v>185.74517602620119</v>
      </c>
      <c r="G243" s="328">
        <f t="shared" si="111"/>
        <v>16768.644366456927</v>
      </c>
      <c r="H243" s="313">
        <f t="shared" si="112"/>
        <v>0.02</v>
      </c>
      <c r="I243" s="328">
        <f t="shared" si="113"/>
        <v>13.276158798158576</v>
      </c>
      <c r="J243" s="328">
        <f t="shared" si="73"/>
        <v>850</v>
      </c>
      <c r="K243" s="335">
        <f t="shared" si="114"/>
        <v>-1</v>
      </c>
      <c r="L243" s="323">
        <f t="shared" si="115"/>
        <v>6.8381100111138666</v>
      </c>
      <c r="M243" s="323">
        <f t="shared" si="116"/>
        <v>6.8481100111138664</v>
      </c>
      <c r="N243" s="328">
        <f t="shared" si="117"/>
        <v>-9.3899460171272153E-2</v>
      </c>
      <c r="O243" s="328">
        <f t="shared" si="74"/>
        <v>4.185693065675566</v>
      </c>
      <c r="P243" s="332">
        <f t="shared" si="77"/>
        <v>121.41278687319372</v>
      </c>
      <c r="Q243" s="328">
        <f t="shared" si="118"/>
        <v>15989.542950025407</v>
      </c>
      <c r="R243" s="277">
        <f>IF(H243&gt;0, rate1(1,$L$52,$L$51,$L$54,L243,$L$53,$L$50,P243),"")</f>
        <v>2038.3203723227348</v>
      </c>
      <c r="S243" s="323">
        <f t="shared" si="119"/>
        <v>1.8741149546719604</v>
      </c>
      <c r="T243" s="323">
        <f t="shared" si="120"/>
        <v>0.10742232434006455</v>
      </c>
      <c r="U243" s="328">
        <f t="shared" si="121"/>
        <v>6.8581100111138662</v>
      </c>
      <c r="V243" s="336">
        <f t="shared" si="122"/>
        <v>6.8581100111138662</v>
      </c>
      <c r="W243" s="328">
        <f t="shared" si="123"/>
        <v>2.8298919453533244E-3</v>
      </c>
      <c r="X243" s="328">
        <f t="shared" si="124"/>
        <v>16063.420902997681</v>
      </c>
      <c r="Y243" s="328">
        <f t="shared" si="78"/>
        <v>121.7676334910396</v>
      </c>
      <c r="Z243" s="108">
        <f>IF(H243&gt;0, rate1(1,$L$52,$L$51,$L$54,U243,$L$53,$L$50,Y243),"")</f>
        <v>2039.4179006386737</v>
      </c>
      <c r="AA243" s="336">
        <f t="shared" si="125"/>
        <v>1.8817608707635307</v>
      </c>
      <c r="AB243" s="336">
        <f t="shared" si="126"/>
        <v>-3.2093643970647918E-3</v>
      </c>
      <c r="AC243" s="328">
        <f t="shared" si="127"/>
        <v>0.10742232434006455</v>
      </c>
      <c r="AD243" s="328">
        <f t="shared" si="128"/>
        <v>-0.18618103939630304</v>
      </c>
      <c r="AE243" s="328">
        <f t="shared" si="129"/>
        <v>-2.2135397495423429E-2</v>
      </c>
      <c r="AF243" s="328">
        <f t="shared" si="130"/>
        <v>2908.2934551199578</v>
      </c>
      <c r="AG243" s="328">
        <f t="shared" si="131"/>
        <v>2891.7921560824311</v>
      </c>
      <c r="AH243" s="328">
        <f t="shared" si="132"/>
        <v>6.8386801033933509</v>
      </c>
      <c r="AI243" s="328">
        <f t="shared" si="133"/>
        <v>52.701393656608154</v>
      </c>
      <c r="AJ243" s="328">
        <f t="shared" si="134"/>
        <v>8.1838148967205111</v>
      </c>
      <c r="AK243" s="337">
        <f t="shared" si="135"/>
        <v>537.10696270253163</v>
      </c>
      <c r="AL243" s="42">
        <f t="shared" si="136"/>
        <v>24.99767739935664</v>
      </c>
    </row>
    <row r="244" spans="1:38" ht="15" x14ac:dyDescent="0.15">
      <c r="A244" s="116"/>
      <c r="B244" s="328">
        <f t="shared" si="107"/>
        <v>2908.2934551199578</v>
      </c>
      <c r="C244" s="328">
        <f t="shared" si="108"/>
        <v>2891.7921560824311</v>
      </c>
      <c r="D244" s="328">
        <f t="shared" si="109"/>
        <v>6.8386801033933509</v>
      </c>
      <c r="E244" s="328">
        <f t="shared" si="76"/>
        <v>185.74517602620119</v>
      </c>
      <c r="F244" s="328">
        <f t="shared" si="110"/>
        <v>185.74517602620119</v>
      </c>
      <c r="G244" s="328">
        <f t="shared" si="111"/>
        <v>16626.109532301805</v>
      </c>
      <c r="H244" s="313">
        <f t="shared" si="112"/>
        <v>0.02</v>
      </c>
      <c r="I244" s="328">
        <f t="shared" si="113"/>
        <v>13.201039230021344</v>
      </c>
      <c r="J244" s="328">
        <f t="shared" si="73"/>
        <v>850</v>
      </c>
      <c r="K244" s="335">
        <f t="shared" si="114"/>
        <v>-1</v>
      </c>
      <c r="L244" s="323">
        <f t="shared" si="115"/>
        <v>6.8186801033933513</v>
      </c>
      <c r="M244" s="323">
        <f t="shared" si="116"/>
        <v>6.8286801033933511</v>
      </c>
      <c r="N244" s="328">
        <f t="shared" si="117"/>
        <v>-9.3641225713781751E-2</v>
      </c>
      <c r="O244" s="328">
        <f t="shared" si="74"/>
        <v>4.1314029960487106</v>
      </c>
      <c r="P244" s="332">
        <f t="shared" si="77"/>
        <v>120.95313376921916</v>
      </c>
      <c r="Q244" s="328">
        <f t="shared" si="118"/>
        <v>15846.614470835419</v>
      </c>
      <c r="R244" s="277">
        <f>IF(H244&gt;0, rate1(1,$L$52,$L$51,$L$54,L244,$L$53,$L$50,P244),"")</f>
        <v>2036.8908809505047</v>
      </c>
      <c r="S244" s="323">
        <f t="shared" si="119"/>
        <v>1.8830903950282516</v>
      </c>
      <c r="T244" s="323">
        <f t="shared" si="120"/>
        <v>0.10603809784476934</v>
      </c>
      <c r="U244" s="328">
        <f t="shared" si="121"/>
        <v>6.8386801033933509</v>
      </c>
      <c r="V244" s="336">
        <f t="shared" si="122"/>
        <v>6.8386801033933509</v>
      </c>
      <c r="W244" s="328">
        <f t="shared" si="123"/>
        <v>2.8138797640977486E-3</v>
      </c>
      <c r="X244" s="328">
        <f t="shared" si="124"/>
        <v>15920.074100835209</v>
      </c>
      <c r="Y244" s="328">
        <f t="shared" si="78"/>
        <v>121.30764355599246</v>
      </c>
      <c r="Z244" s="108">
        <f>IF(H244&gt;0, rate1(1,$L$52,$L$51,$L$54,U244,$L$53,$L$50,Y244),"")</f>
        <v>2037.9941624159169</v>
      </c>
      <c r="AA244" s="336">
        <f t="shared" si="125"/>
        <v>1.8907956262909924</v>
      </c>
      <c r="AB244" s="336">
        <f t="shared" si="126"/>
        <v>-3.1588387740675216E-3</v>
      </c>
      <c r="AC244" s="328">
        <f t="shared" si="127"/>
        <v>0.10603809784476934</v>
      </c>
      <c r="AD244" s="328">
        <f t="shared" si="128"/>
        <v>-0.18861145575506533</v>
      </c>
      <c r="AE244" s="328">
        <f t="shared" si="129"/>
        <v>-2.2771587668441957E-2</v>
      </c>
      <c r="AF244" s="328">
        <f t="shared" si="130"/>
        <v>2908.0937757963993</v>
      </c>
      <c r="AG244" s="328">
        <f t="shared" si="131"/>
        <v>2891.6861179845864</v>
      </c>
      <c r="AH244" s="328">
        <f t="shared" si="132"/>
        <v>6.8192484974394576</v>
      </c>
      <c r="AI244" s="328">
        <f t="shared" si="133"/>
        <v>52.058801399948926</v>
      </c>
      <c r="AJ244" s="328">
        <f t="shared" si="134"/>
        <v>8.1982756748871637</v>
      </c>
      <c r="AK244" s="337">
        <f t="shared" si="135"/>
        <v>537.99069363037597</v>
      </c>
      <c r="AL244" s="42">
        <f t="shared" si="136"/>
        <v>25.042473583964757</v>
      </c>
    </row>
    <row r="245" spans="1:38" ht="15" x14ac:dyDescent="0.15">
      <c r="A245" s="116"/>
      <c r="B245" s="328">
        <f t="shared" si="107"/>
        <v>2908.0937757963993</v>
      </c>
      <c r="C245" s="328">
        <f t="shared" si="108"/>
        <v>2891.6861179845864</v>
      </c>
      <c r="D245" s="328">
        <f t="shared" si="109"/>
        <v>6.8192484974394576</v>
      </c>
      <c r="E245" s="328">
        <f t="shared" si="76"/>
        <v>185.74517602620119</v>
      </c>
      <c r="F245" s="328">
        <f t="shared" si="110"/>
        <v>185.74517602620119</v>
      </c>
      <c r="G245" s="328">
        <f t="shared" si="111"/>
        <v>16484.372346850465</v>
      </c>
      <c r="H245" s="313">
        <f t="shared" si="112"/>
        <v>0.02</v>
      </c>
      <c r="I245" s="328">
        <f t="shared" si="113"/>
        <v>13.126126249450317</v>
      </c>
      <c r="J245" s="328">
        <f t="shared" si="73"/>
        <v>850</v>
      </c>
      <c r="K245" s="335">
        <f t="shared" si="114"/>
        <v>-1</v>
      </c>
      <c r="L245" s="323">
        <f t="shared" si="115"/>
        <v>6.799248497439458</v>
      </c>
      <c r="M245" s="323">
        <f t="shared" si="116"/>
        <v>6.8092484974394578</v>
      </c>
      <c r="N245" s="328">
        <f t="shared" si="117"/>
        <v>-9.3382923250914018E-2</v>
      </c>
      <c r="O245" s="328">
        <f t="shared" si="74"/>
        <v>4.0775561294180367</v>
      </c>
      <c r="P245" s="332">
        <f t="shared" si="77"/>
        <v>120.49387748931184</v>
      </c>
      <c r="Q245" s="328">
        <f t="shared" si="118"/>
        <v>15704.484655491073</v>
      </c>
      <c r="R245" s="277">
        <f>IF(H245&gt;0, rate1(1,$L$52,$L$51,$L$54,L245,$L$53,$L$50,P245),"")</f>
        <v>2035.4537554773835</v>
      </c>
      <c r="S245" s="323">
        <f t="shared" si="119"/>
        <v>1.8921802348559658</v>
      </c>
      <c r="T245" s="323">
        <f t="shared" si="120"/>
        <v>0.10466822689250657</v>
      </c>
      <c r="U245" s="328">
        <f t="shared" si="121"/>
        <v>6.8192484974394576</v>
      </c>
      <c r="V245" s="336">
        <f t="shared" si="122"/>
        <v>6.8192484974394576</v>
      </c>
      <c r="W245" s="328">
        <f t="shared" si="123"/>
        <v>2.7979116182379471E-3</v>
      </c>
      <c r="X245" s="328">
        <f t="shared" si="124"/>
        <v>15777.527113822565</v>
      </c>
      <c r="Y245" s="328">
        <f t="shared" si="78"/>
        <v>120.84804977612822</v>
      </c>
      <c r="Z245" s="108">
        <f>IF(H245&gt;0, rate1(1,$L$52,$L$51,$L$54,U245,$L$53,$L$50,Y245),"")</f>
        <v>2036.5628324487545</v>
      </c>
      <c r="AA245" s="336">
        <f t="shared" si="125"/>
        <v>1.8999456322137276</v>
      </c>
      <c r="AB245" s="336">
        <f t="shared" si="126"/>
        <v>-3.1089784961292779E-3</v>
      </c>
      <c r="AC245" s="328">
        <f t="shared" si="127"/>
        <v>0.10466822689250657</v>
      </c>
      <c r="AD245" s="328">
        <f t="shared" si="128"/>
        <v>-0.19107995419221002</v>
      </c>
      <c r="AE245" s="328">
        <f t="shared" si="129"/>
        <v>-2.3430700907745412E-2</v>
      </c>
      <c r="AF245" s="328">
        <f t="shared" si="130"/>
        <v>2907.895724646256</v>
      </c>
      <c r="AG245" s="328">
        <f t="shared" si="131"/>
        <v>2891.5814497576939</v>
      </c>
      <c r="AH245" s="328">
        <f t="shared" si="132"/>
        <v>6.7998151928655641</v>
      </c>
      <c r="AI245" s="328">
        <f t="shared" si="133"/>
        <v>51.422552151256461</v>
      </c>
      <c r="AJ245" s="328">
        <f t="shared" si="134"/>
        <v>8.212559717151402</v>
      </c>
      <c r="AK245" s="337">
        <f t="shared" si="135"/>
        <v>538.85622896457187</v>
      </c>
      <c r="AL245" s="42">
        <f t="shared" si="136"/>
        <v>25.086723565154713</v>
      </c>
    </row>
    <row r="246" spans="1:38" ht="15" x14ac:dyDescent="0.15">
      <c r="A246" s="116"/>
      <c r="B246" s="328">
        <f t="shared" si="107"/>
        <v>2907.895724646256</v>
      </c>
      <c r="C246" s="328">
        <f t="shared" si="108"/>
        <v>2891.5814497576939</v>
      </c>
      <c r="D246" s="328">
        <f t="shared" si="109"/>
        <v>6.7998151928655641</v>
      </c>
      <c r="E246" s="328">
        <f t="shared" si="76"/>
        <v>185.74517602620119</v>
      </c>
      <c r="F246" s="328">
        <f t="shared" si="110"/>
        <v>185.74517602620119</v>
      </c>
      <c r="G246" s="328">
        <f t="shared" si="111"/>
        <v>16343.430710701807</v>
      </c>
      <c r="H246" s="313">
        <f t="shared" si="112"/>
        <v>0.02</v>
      </c>
      <c r="I246" s="328">
        <f t="shared" si="113"/>
        <v>13.051419910849654</v>
      </c>
      <c r="J246" s="328">
        <f t="shared" si="73"/>
        <v>850</v>
      </c>
      <c r="K246" s="335">
        <f t="shared" si="114"/>
        <v>-1</v>
      </c>
      <c r="L246" s="323">
        <f t="shared" si="115"/>
        <v>6.7798151928655646</v>
      </c>
      <c r="M246" s="323">
        <f t="shared" si="116"/>
        <v>6.7898151928655643</v>
      </c>
      <c r="N246" s="328">
        <f t="shared" si="117"/>
        <v>-9.3124552765630142E-2</v>
      </c>
      <c r="O246" s="328">
        <f t="shared" si="74"/>
        <v>4.0241485663435945</v>
      </c>
      <c r="P246" s="332">
        <f t="shared" si="77"/>
        <v>120.03501896984196</v>
      </c>
      <c r="Q246" s="328">
        <f t="shared" si="118"/>
        <v>15563.151405252305</v>
      </c>
      <c r="R246" s="277">
        <f>IF(H246&gt;0, rate1(1,$L$52,$L$51,$L$54,L246,$L$53,$L$50,P246),"")</f>
        <v>2034.0089391654644</v>
      </c>
      <c r="S246" s="323">
        <f t="shared" si="119"/>
        <v>1.9013876962775442</v>
      </c>
      <c r="T246" s="323">
        <f t="shared" si="120"/>
        <v>0.10331242943542061</v>
      </c>
      <c r="U246" s="328">
        <f t="shared" si="121"/>
        <v>6.7998151928655641</v>
      </c>
      <c r="V246" s="336">
        <f t="shared" si="122"/>
        <v>6.7998151928655641</v>
      </c>
      <c r="W246" s="328">
        <f t="shared" si="123"/>
        <v>2.7819875193202392E-3</v>
      </c>
      <c r="X246" s="328">
        <f t="shared" si="124"/>
        <v>15635.777843522865</v>
      </c>
      <c r="Y246" s="328">
        <f t="shared" si="78"/>
        <v>120.38885308459692</v>
      </c>
      <c r="Z246" s="108">
        <f>IF(H246&gt;0, rate1(1,$L$52,$L$51,$L$54,U246,$L$53,$L$50,Y246),"")</f>
        <v>2035.1238543944016</v>
      </c>
      <c r="AA246" s="336">
        <f t="shared" si="125"/>
        <v>1.9092141325880971</v>
      </c>
      <c r="AB246" s="336">
        <f t="shared" si="126"/>
        <v>-3.0597715319286263E-3</v>
      </c>
      <c r="AC246" s="328">
        <f t="shared" si="127"/>
        <v>0.10331242943542061</v>
      </c>
      <c r="AD246" s="328">
        <f t="shared" si="128"/>
        <v>-0.19358754904221631</v>
      </c>
      <c r="AE246" s="328">
        <f t="shared" si="129"/>
        <v>-2.4113731481378881E-2</v>
      </c>
      <c r="AF246" s="328">
        <f t="shared" si="130"/>
        <v>2907.6992876640547</v>
      </c>
      <c r="AG246" s="328">
        <f t="shared" si="131"/>
        <v>2891.4781373282585</v>
      </c>
      <c r="AH246" s="328">
        <f t="shared" si="132"/>
        <v>6.7803801892828588</v>
      </c>
      <c r="AI246" s="328">
        <f t="shared" si="133"/>
        <v>50.792514942342763</v>
      </c>
      <c r="AJ246" s="328">
        <f t="shared" si="134"/>
        <v>8.2266687490798311</v>
      </c>
      <c r="AK246" s="337">
        <f t="shared" si="135"/>
        <v>539.70389746125852</v>
      </c>
      <c r="AL246" s="42">
        <f t="shared" si="136"/>
        <v>25.130432734483282</v>
      </c>
    </row>
    <row r="247" spans="1:38" ht="15" x14ac:dyDescent="0.15">
      <c r="A247" s="116"/>
      <c r="B247" s="328">
        <f t="shared" si="107"/>
        <v>2907.6992876640547</v>
      </c>
      <c r="C247" s="328">
        <f t="shared" si="108"/>
        <v>2891.4781373282585</v>
      </c>
      <c r="D247" s="328">
        <f t="shared" si="109"/>
        <v>6.7803801892828588</v>
      </c>
      <c r="E247" s="328">
        <f t="shared" si="76"/>
        <v>185.74517602620119</v>
      </c>
      <c r="F247" s="328">
        <f t="shared" si="110"/>
        <v>185.74517602620119</v>
      </c>
      <c r="G247" s="328">
        <f t="shared" si="111"/>
        <v>16203.282523310714</v>
      </c>
      <c r="H247" s="313">
        <f t="shared" si="112"/>
        <v>0.02</v>
      </c>
      <c r="I247" s="328">
        <f t="shared" si="113"/>
        <v>12.976920268636968</v>
      </c>
      <c r="J247" s="328">
        <f t="shared" si="73"/>
        <v>850</v>
      </c>
      <c r="K247" s="335">
        <f t="shared" si="114"/>
        <v>-1</v>
      </c>
      <c r="L247" s="323">
        <f t="shared" si="115"/>
        <v>6.7603801892828592</v>
      </c>
      <c r="M247" s="323">
        <f t="shared" si="116"/>
        <v>6.770380189282859</v>
      </c>
      <c r="N247" s="328">
        <f t="shared" si="117"/>
        <v>-9.2866114240841569E-2</v>
      </c>
      <c r="O247" s="328">
        <f t="shared" si="74"/>
        <v>3.9711764853852585</v>
      </c>
      <c r="P247" s="332">
        <f t="shared" si="77"/>
        <v>119.57655915157287</v>
      </c>
      <c r="Q247" s="328">
        <f t="shared" si="118"/>
        <v>15422.612620235379</v>
      </c>
      <c r="R247" s="277">
        <f>IF(H247&gt;0, rate1(1,$L$52,$L$51,$L$54,L247,$L$53,$L$50,P247),"")</f>
        <v>2032.5563747439301</v>
      </c>
      <c r="S247" s="323">
        <f t="shared" si="119"/>
        <v>1.9107160956417686</v>
      </c>
      <c r="T247" s="323">
        <f t="shared" si="120"/>
        <v>0.10197043259172898</v>
      </c>
      <c r="U247" s="328">
        <f t="shared" si="121"/>
        <v>6.7803801892828588</v>
      </c>
      <c r="V247" s="336">
        <f t="shared" si="122"/>
        <v>6.7803801892828588</v>
      </c>
      <c r="W247" s="328">
        <f t="shared" si="123"/>
        <v>2.7661074789762097E-3</v>
      </c>
      <c r="X247" s="328">
        <f t="shared" si="124"/>
        <v>15494.824190355648</v>
      </c>
      <c r="Y247" s="328">
        <f t="shared" si="78"/>
        <v>119.93005441891681</v>
      </c>
      <c r="Z247" s="108">
        <f>IF(H247&gt;0, rate1(1,$L$52,$L$51,$L$54,U247,$L$53,$L$50,Y247),"")</f>
        <v>2033.6771713815585</v>
      </c>
      <c r="AA247" s="336">
        <f t="shared" si="125"/>
        <v>1.9186044663860689</v>
      </c>
      <c r="AB247" s="336">
        <f t="shared" si="126"/>
        <v>-3.0112062157268858E-3</v>
      </c>
      <c r="AC247" s="328">
        <f t="shared" si="127"/>
        <v>0.10197043259172898</v>
      </c>
      <c r="AD247" s="328">
        <f t="shared" si="128"/>
        <v>-0.19613528639303074</v>
      </c>
      <c r="AE247" s="328">
        <f t="shared" si="129"/>
        <v>-2.482172477191474E-2</v>
      </c>
      <c r="AF247" s="328">
        <f t="shared" si="130"/>
        <v>2907.5044511172223</v>
      </c>
      <c r="AG247" s="328">
        <f t="shared" si="131"/>
        <v>2891.3761668956668</v>
      </c>
      <c r="AH247" s="328">
        <f t="shared" si="132"/>
        <v>6.7609434863005884</v>
      </c>
      <c r="AI247" s="328">
        <f t="shared" si="133"/>
        <v>50.168563026733096</v>
      </c>
      <c r="AJ247" s="328">
        <f t="shared" si="134"/>
        <v>8.2406044610317011</v>
      </c>
      <c r="AK247" s="337">
        <f t="shared" si="135"/>
        <v>540.53402140984099</v>
      </c>
      <c r="AL247" s="42">
        <f t="shared" si="136"/>
        <v>25.173606372184274</v>
      </c>
    </row>
    <row r="248" spans="1:38" ht="15" x14ac:dyDescent="0.15">
      <c r="A248" s="116"/>
      <c r="B248" s="328">
        <f t="shared" si="107"/>
        <v>2907.5044511172223</v>
      </c>
      <c r="C248" s="328">
        <f t="shared" si="108"/>
        <v>2891.3761668956668</v>
      </c>
      <c r="D248" s="328">
        <f t="shared" si="109"/>
        <v>6.7609434863005884</v>
      </c>
      <c r="E248" s="328">
        <f t="shared" si="76"/>
        <v>185.74517602620119</v>
      </c>
      <c r="F248" s="328">
        <f t="shared" si="110"/>
        <v>185.74517602620119</v>
      </c>
      <c r="G248" s="328">
        <f t="shared" si="111"/>
        <v>16063.925682989708</v>
      </c>
      <c r="H248" s="313">
        <f t="shared" si="112"/>
        <v>0.02</v>
      </c>
      <c r="I248" s="328">
        <f t="shared" si="113"/>
        <v>12.902627377244427</v>
      </c>
      <c r="J248" s="328">
        <f t="shared" si="73"/>
        <v>850</v>
      </c>
      <c r="K248" s="335">
        <f t="shared" si="114"/>
        <v>-1</v>
      </c>
      <c r="L248" s="323">
        <f t="shared" si="115"/>
        <v>6.7409434863005888</v>
      </c>
      <c r="M248" s="323">
        <f t="shared" si="116"/>
        <v>6.7509434863005886</v>
      </c>
      <c r="N248" s="328">
        <f t="shared" si="117"/>
        <v>-9.2607607659438429E-2</v>
      </c>
      <c r="O248" s="328">
        <f t="shared" si="74"/>
        <v>3.9186361405458312</v>
      </c>
      <c r="P248" s="332">
        <f t="shared" si="77"/>
        <v>119.11849897970096</v>
      </c>
      <c r="Q248" s="328">
        <f t="shared" si="118"/>
        <v>15282.866199414426</v>
      </c>
      <c r="R248" s="277">
        <f>IF(H248&gt;0, rate1(1,$L$52,$L$51,$L$54,L248,$L$53,$L$50,P248),"")</f>
        <v>2031.0960044031119</v>
      </c>
      <c r="S248" s="323">
        <f t="shared" si="119"/>
        <v>1.9201688477424013</v>
      </c>
      <c r="T248" s="323">
        <f t="shared" si="120"/>
        <v>0.10064197227133652</v>
      </c>
      <c r="U248" s="328">
        <f t="shared" si="121"/>
        <v>6.7609434863005884</v>
      </c>
      <c r="V248" s="336">
        <f t="shared" si="122"/>
        <v>6.7609434863005884</v>
      </c>
      <c r="W248" s="328">
        <f t="shared" si="123"/>
        <v>2.750271508787705E-3</v>
      </c>
      <c r="X248" s="328">
        <f t="shared" si="124"/>
        <v>15354.664053598386</v>
      </c>
      <c r="Y248" s="328">
        <f t="shared" si="78"/>
        <v>119.471654721014</v>
      </c>
      <c r="Z248" s="108">
        <f>IF(H248&gt;0, rate1(1,$L$52,$L$51,$L$54,U248,$L$53,$L$50,Y248),"")</f>
        <v>2032.2227260045258</v>
      </c>
      <c r="AA248" s="336">
        <f t="shared" si="125"/>
        <v>1.9281200717433225</v>
      </c>
      <c r="AB248" s="336">
        <f t="shared" si="126"/>
        <v>-2.9632712323759661E-3</v>
      </c>
      <c r="AC248" s="328">
        <f t="shared" si="127"/>
        <v>0.10064197227133652</v>
      </c>
      <c r="AD248" s="328">
        <f t="shared" si="128"/>
        <v>-0.1987242454478024</v>
      </c>
      <c r="AE248" s="328">
        <f t="shared" si="129"/>
        <v>-2.5555780323730872E-2</v>
      </c>
      <c r="AF248" s="328">
        <f t="shared" si="130"/>
        <v>2907.3112015372917</v>
      </c>
      <c r="AG248" s="328">
        <f t="shared" si="131"/>
        <v>2891.2755249233956</v>
      </c>
      <c r="AH248" s="328">
        <f t="shared" si="132"/>
        <v>6.7415050835255581</v>
      </c>
      <c r="AI248" s="328">
        <f t="shared" si="133"/>
        <v>49.550573706589844</v>
      </c>
      <c r="AJ248" s="328">
        <f t="shared" si="134"/>
        <v>8.2543685092835322</v>
      </c>
      <c r="AK248" s="337">
        <f t="shared" si="135"/>
        <v>541.34691681035167</v>
      </c>
      <c r="AL248" s="42">
        <f t="shared" si="136"/>
        <v>25.216249650756996</v>
      </c>
    </row>
    <row r="249" spans="1:38" ht="15" x14ac:dyDescent="0.15">
      <c r="A249" s="116"/>
      <c r="B249" s="328">
        <f t="shared" si="107"/>
        <v>2907.3112015372917</v>
      </c>
      <c r="C249" s="328">
        <f t="shared" si="108"/>
        <v>2891.2755249233956</v>
      </c>
      <c r="D249" s="328">
        <f t="shared" si="109"/>
        <v>6.7415050835255581</v>
      </c>
      <c r="E249" s="328">
        <f t="shared" si="76"/>
        <v>185.74517602620119</v>
      </c>
      <c r="F249" s="328">
        <f t="shared" si="110"/>
        <v>185.74517602620119</v>
      </c>
      <c r="G249" s="328">
        <f t="shared" si="111"/>
        <v>15925.358086904966</v>
      </c>
      <c r="H249" s="313">
        <f t="shared" si="112"/>
        <v>0.02</v>
      </c>
      <c r="I249" s="328">
        <f t="shared" si="113"/>
        <v>12.828541291116927</v>
      </c>
      <c r="J249" s="328">
        <f t="shared" si="73"/>
        <v>850</v>
      </c>
      <c r="K249" s="335">
        <f t="shared" si="114"/>
        <v>-1</v>
      </c>
      <c r="L249" s="323">
        <f t="shared" si="115"/>
        <v>6.7215050835255585</v>
      </c>
      <c r="M249" s="323">
        <f t="shared" si="116"/>
        <v>6.7315050835255583</v>
      </c>
      <c r="N249" s="328">
        <f t="shared" si="117"/>
        <v>-9.2349033004271774E-2</v>
      </c>
      <c r="O249" s="328">
        <f t="shared" si="74"/>
        <v>3.8665238588197122</v>
      </c>
      <c r="P249" s="332">
        <f t="shared" si="77"/>
        <v>118.66083940387895</v>
      </c>
      <c r="Q249" s="328">
        <f t="shared" si="118"/>
        <v>15143.910040617529</v>
      </c>
      <c r="R249" s="277">
        <f>IF(H249&gt;0, rate1(1,$L$52,$L$51,$L$54,L249,$L$53,$L$50,P249),"")</f>
        <v>2029.6277697884138</v>
      </c>
      <c r="S249" s="323">
        <f t="shared" si="119"/>
        <v>1.9297494702326397</v>
      </c>
      <c r="T249" s="323">
        <f t="shared" si="120"/>
        <v>9.9326792819967327E-2</v>
      </c>
      <c r="U249" s="328">
        <f t="shared" si="121"/>
        <v>6.7415050835255581</v>
      </c>
      <c r="V249" s="336">
        <f t="shared" si="122"/>
        <v>6.7415050835255581</v>
      </c>
      <c r="W249" s="328">
        <f t="shared" si="123"/>
        <v>2.7344796203720989E-3</v>
      </c>
      <c r="X249" s="328">
        <f t="shared" si="124"/>
        <v>15215.295331382602</v>
      </c>
      <c r="Y249" s="328">
        <f t="shared" si="78"/>
        <v>119.01365493724529</v>
      </c>
      <c r="Z249" s="108">
        <f>IF(H249&gt;0, rate1(1,$L$52,$L$51,$L$54,U249,$L$53,$L$50,Y249),"")</f>
        <v>2030.7604603171835</v>
      </c>
      <c r="AA249" s="336">
        <f t="shared" si="125"/>
        <v>1.9377644904046094</v>
      </c>
      <c r="AB249" s="336">
        <f t="shared" si="126"/>
        <v>-2.9159556033010758E-3</v>
      </c>
      <c r="AC249" s="328">
        <f t="shared" si="127"/>
        <v>9.9326792819967327E-2</v>
      </c>
      <c r="AD249" s="328">
        <f t="shared" si="128"/>
        <v>-0.20135553995235281</v>
      </c>
      <c r="AE249" s="328">
        <f t="shared" si="129"/>
        <v>-2.6317055099570011E-2</v>
      </c>
      <c r="AF249" s="328">
        <f t="shared" si="130"/>
        <v>2907.1195257114673</v>
      </c>
      <c r="AG249" s="328">
        <f t="shared" si="131"/>
        <v>2891.1761981305754</v>
      </c>
      <c r="AH249" s="328">
        <f t="shared" si="132"/>
        <v>6.7220649805624708</v>
      </c>
      <c r="AI249" s="328">
        <f t="shared" si="133"/>
        <v>48.938428168196587</v>
      </c>
      <c r="AJ249" s="328">
        <f t="shared" si="134"/>
        <v>8.2679625171080318</v>
      </c>
      <c r="AK249" s="337">
        <f t="shared" si="135"/>
        <v>542.14289354392383</v>
      </c>
      <c r="AL249" s="42">
        <f t="shared" si="136"/>
        <v>25.258367638407599</v>
      </c>
    </row>
    <row r="250" spans="1:38" ht="15" x14ac:dyDescent="0.15">
      <c r="A250" s="116"/>
      <c r="B250" s="328">
        <f t="shared" si="107"/>
        <v>2907.1195257114673</v>
      </c>
      <c r="C250" s="328">
        <f t="shared" si="108"/>
        <v>2891.1761981305754</v>
      </c>
      <c r="D250" s="328">
        <f t="shared" si="109"/>
        <v>6.7220649805624708</v>
      </c>
      <c r="E250" s="328">
        <f t="shared" si="76"/>
        <v>185.74517602620119</v>
      </c>
      <c r="F250" s="328">
        <f t="shared" si="110"/>
        <v>185.74517602620119</v>
      </c>
      <c r="G250" s="328">
        <f t="shared" si="111"/>
        <v>15787.577631078617</v>
      </c>
      <c r="H250" s="313">
        <f t="shared" si="112"/>
        <v>0.02</v>
      </c>
      <c r="I250" s="328">
        <f t="shared" si="113"/>
        <v>12.754662064713557</v>
      </c>
      <c r="J250" s="328">
        <f t="shared" si="73"/>
        <v>850</v>
      </c>
      <c r="K250" s="335">
        <f t="shared" si="114"/>
        <v>-1</v>
      </c>
      <c r="L250" s="323">
        <f t="shared" si="115"/>
        <v>6.7020649805624712</v>
      </c>
      <c r="M250" s="323">
        <f t="shared" si="116"/>
        <v>6.712064980562471</v>
      </c>
      <c r="N250" s="328">
        <f t="shared" si="117"/>
        <v>-9.2090390258146471E-2</v>
      </c>
      <c r="O250" s="328">
        <f t="shared" si="74"/>
        <v>3.8148360378409465</v>
      </c>
      <c r="P250" s="332">
        <f t="shared" si="77"/>
        <v>118.20358137825865</v>
      </c>
      <c r="Q250" s="328">
        <f t="shared" si="118"/>
        <v>15005.742040528978</v>
      </c>
      <c r="R250" s="277">
        <f>IF(H250&gt;0, rate1(1,$L$52,$L$51,$L$54,L250,$L$53,$L$50,P250),"")</f>
        <v>2028.1516119942221</v>
      </c>
      <c r="S250" s="323">
        <f t="shared" si="119"/>
        <v>1.9394615882493853</v>
      </c>
      <c r="T250" s="323">
        <f t="shared" si="120"/>
        <v>9.8024646680605496E-2</v>
      </c>
      <c r="U250" s="328">
        <f t="shared" si="121"/>
        <v>6.7220649805624708</v>
      </c>
      <c r="V250" s="336">
        <f t="shared" si="122"/>
        <v>6.7220649805624708</v>
      </c>
      <c r="W250" s="328">
        <f t="shared" si="123"/>
        <v>2.7187318253183435E-3</v>
      </c>
      <c r="X250" s="328">
        <f t="shared" si="124"/>
        <v>15076.715920696051</v>
      </c>
      <c r="Y250" s="328">
        <f t="shared" si="78"/>
        <v>118.55605601844087</v>
      </c>
      <c r="Z250" s="108">
        <f>IF(H250&gt;0, rate1(1,$L$52,$L$51,$L$54,U250,$L$53,$L$50,Y250),"")</f>
        <v>2029.290315826961</v>
      </c>
      <c r="AA250" s="336">
        <f t="shared" si="125"/>
        <v>1.9475413723804285</v>
      </c>
      <c r="AB250" s="336">
        <f t="shared" si="126"/>
        <v>-2.8692486730033774E-3</v>
      </c>
      <c r="AC250" s="328">
        <f t="shared" si="127"/>
        <v>9.8024646680605496E-2</v>
      </c>
      <c r="AD250" s="328">
        <f t="shared" si="128"/>
        <v>-0.20403031969261939</v>
      </c>
      <c r="AE250" s="328">
        <f t="shared" si="129"/>
        <v>-2.7106766963904742E-2</v>
      </c>
      <c r="AF250" s="328">
        <f t="shared" si="130"/>
        <v>2906.9294106745288</v>
      </c>
      <c r="AG250" s="328">
        <f t="shared" si="131"/>
        <v>2891.0781734838947</v>
      </c>
      <c r="AH250" s="328">
        <f t="shared" si="132"/>
        <v>6.7026231770138054</v>
      </c>
      <c r="AI250" s="328">
        <f t="shared" si="133"/>
        <v>48.332011325435737</v>
      </c>
      <c r="AJ250" s="328">
        <f t="shared" si="134"/>
        <v>8.2813880758095415</v>
      </c>
      <c r="AK250" s="337">
        <f t="shared" si="135"/>
        <v>542.92225553671267</v>
      </c>
      <c r="AL250" s="42">
        <f t="shared" si="136"/>
        <v>25.299965302350564</v>
      </c>
    </row>
    <row r="251" spans="1:38" ht="15" x14ac:dyDescent="0.15">
      <c r="A251" s="116"/>
      <c r="B251" s="328">
        <f t="shared" si="107"/>
        <v>2906.9294106745288</v>
      </c>
      <c r="C251" s="328">
        <f t="shared" si="108"/>
        <v>2891.0781734838947</v>
      </c>
      <c r="D251" s="328">
        <f t="shared" si="109"/>
        <v>6.7026231770138054</v>
      </c>
      <c r="E251" s="328">
        <f t="shared" si="76"/>
        <v>185.74517602620119</v>
      </c>
      <c r="F251" s="328">
        <f t="shared" si="110"/>
        <v>185.74517602620119</v>
      </c>
      <c r="G251" s="328">
        <f t="shared" si="111"/>
        <v>15650.58221038756</v>
      </c>
      <c r="H251" s="313">
        <f t="shared" si="112"/>
        <v>0.02</v>
      </c>
      <c r="I251" s="328">
        <f t="shared" si="113"/>
        <v>12.68098975250723</v>
      </c>
      <c r="J251" s="328">
        <f t="shared" si="73"/>
        <v>850</v>
      </c>
      <c r="K251" s="335">
        <f t="shared" si="114"/>
        <v>-1</v>
      </c>
      <c r="L251" s="323">
        <f t="shared" si="115"/>
        <v>6.6826231770138058</v>
      </c>
      <c r="M251" s="323">
        <f t="shared" si="116"/>
        <v>6.6926231770138056</v>
      </c>
      <c r="N251" s="328">
        <f t="shared" si="117"/>
        <v>-9.1831679403821198E-2</v>
      </c>
      <c r="O251" s="328">
        <f t="shared" si="74"/>
        <v>3.7635691436271124</v>
      </c>
      <c r="P251" s="332">
        <f t="shared" si="77"/>
        <v>117.74672586152371</v>
      </c>
      <c r="Q251" s="328">
        <f t="shared" si="118"/>
        <v>14868.360094688071</v>
      </c>
      <c r="R251" s="277">
        <f>IF(H251&gt;0, rate1(1,$L$52,$L$51,$L$54,L251,$L$53,$L$50,P251),"")</f>
        <v>2026.6674715577044</v>
      </c>
      <c r="S251" s="323">
        <f t="shared" si="119"/>
        <v>1.9493089392585672</v>
      </c>
      <c r="T251" s="323">
        <f t="shared" si="120"/>
        <v>9.6735294071436759E-2</v>
      </c>
      <c r="U251" s="328">
        <f t="shared" si="121"/>
        <v>6.7026231770138054</v>
      </c>
      <c r="V251" s="336">
        <f t="shared" si="122"/>
        <v>6.7026231770138054</v>
      </c>
      <c r="W251" s="328">
        <f t="shared" si="123"/>
        <v>2.7030281352686814E-3</v>
      </c>
      <c r="X251" s="328">
        <f t="shared" si="124"/>
        <v>14938.923717381624</v>
      </c>
      <c r="Y251" s="328">
        <f t="shared" si="78"/>
        <v>118.09885891993659</v>
      </c>
      <c r="Z251" s="108">
        <f>IF(H251&gt;0, rate1(1,$L$52,$L$51,$L$54,U251,$L$53,$L$50,Y251),"")</f>
        <v>2027.8122334886914</v>
      </c>
      <c r="AA251" s="336">
        <f t="shared" si="125"/>
        <v>1.9574544808263918</v>
      </c>
      <c r="AB251" s="336">
        <f t="shared" si="126"/>
        <v>-2.82314009636851E-3</v>
      </c>
      <c r="AC251" s="328">
        <f t="shared" si="127"/>
        <v>9.6735294071436759E-2</v>
      </c>
      <c r="AD251" s="328">
        <f t="shared" si="128"/>
        <v>-0.20674977206592732</v>
      </c>
      <c r="AE251" s="328">
        <f t="shared" si="129"/>
        <v>-2.7926198404118249E-2</v>
      </c>
      <c r="AF251" s="328">
        <f t="shared" si="130"/>
        <v>2906.7408437010536</v>
      </c>
      <c r="AG251" s="328">
        <f t="shared" si="131"/>
        <v>2890.9814381898232</v>
      </c>
      <c r="AH251" s="328">
        <f t="shared" si="132"/>
        <v>6.6831796724796844</v>
      </c>
      <c r="AI251" s="328">
        <f t="shared" si="133"/>
        <v>47.731211670894211</v>
      </c>
      <c r="AJ251" s="328">
        <f t="shared" si="134"/>
        <v>8.2946467457181239</v>
      </c>
      <c r="AK251" s="337">
        <f t="shared" si="135"/>
        <v>543.68530091757918</v>
      </c>
      <c r="AL251" s="42">
        <f t="shared" si="136"/>
        <v>25.341047511977184</v>
      </c>
    </row>
    <row r="252" spans="1:38" ht="15" x14ac:dyDescent="0.15">
      <c r="A252" s="116"/>
      <c r="B252" s="328">
        <f t="shared" si="107"/>
        <v>2906.7408437010536</v>
      </c>
      <c r="C252" s="328">
        <f t="shared" si="108"/>
        <v>2890.9814381898232</v>
      </c>
      <c r="D252" s="328">
        <f t="shared" si="109"/>
        <v>6.6831796724796844</v>
      </c>
      <c r="E252" s="328">
        <f t="shared" si="76"/>
        <v>185.74517602620119</v>
      </c>
      <c r="F252" s="328">
        <f t="shared" si="110"/>
        <v>185.74517602620119</v>
      </c>
      <c r="G252" s="328">
        <f t="shared" si="111"/>
        <v>15514.369718562173</v>
      </c>
      <c r="H252" s="313">
        <f t="shared" si="112"/>
        <v>0.02</v>
      </c>
      <c r="I252" s="328">
        <f t="shared" si="113"/>
        <v>12.607524408984318</v>
      </c>
      <c r="J252" s="328">
        <f t="shared" si="73"/>
        <v>850</v>
      </c>
      <c r="K252" s="335">
        <f t="shared" si="114"/>
        <v>-1</v>
      </c>
      <c r="L252" s="323">
        <f t="shared" si="115"/>
        <v>6.6631796724796848</v>
      </c>
      <c r="M252" s="323">
        <f t="shared" si="116"/>
        <v>6.6731796724796846</v>
      </c>
      <c r="N252" s="328">
        <f t="shared" si="117"/>
        <v>-9.1572900424061743E-2</v>
      </c>
      <c r="O252" s="328">
        <f t="shared" si="74"/>
        <v>3.7127197084139483</v>
      </c>
      <c r="P252" s="332">
        <f t="shared" si="77"/>
        <v>117.29027381692225</v>
      </c>
      <c r="Q252" s="328">
        <f t="shared" si="118"/>
        <v>14731.762097487923</v>
      </c>
      <c r="R252" s="277">
        <f>IF(H252&gt;0, rate1(1,$L$52,$L$51,$L$54,L252,$L$53,$L$50,P252),"")</f>
        <v>2025.1752884525251</v>
      </c>
      <c r="S252" s="323">
        <f t="shared" si="119"/>
        <v>1.9592953781359497</v>
      </c>
      <c r="T252" s="323">
        <f t="shared" si="120"/>
        <v>9.5458502679332397E-2</v>
      </c>
      <c r="U252" s="328">
        <f t="shared" si="121"/>
        <v>6.6831796724796844</v>
      </c>
      <c r="V252" s="336">
        <f t="shared" si="122"/>
        <v>6.6831796724796844</v>
      </c>
      <c r="W252" s="328">
        <f t="shared" si="123"/>
        <v>2.6873685618085119E-3</v>
      </c>
      <c r="X252" s="328">
        <f t="shared" si="124"/>
        <v>14801.916616136079</v>
      </c>
      <c r="Y252" s="328">
        <f t="shared" si="78"/>
        <v>117.64206460160651</v>
      </c>
      <c r="Z252" s="108">
        <f>IF(H252&gt;0, rate1(1,$L$52,$L$51,$L$54,U252,$L$53,$L$50,Y252),"")</f>
        <v>2026.3261536983878</v>
      </c>
      <c r="AA252" s="336">
        <f t="shared" si="125"/>
        <v>1.967507697159758</v>
      </c>
      <c r="AB252" s="336">
        <f t="shared" si="126"/>
        <v>-2.7776198263823886E-3</v>
      </c>
      <c r="AC252" s="328">
        <f t="shared" si="127"/>
        <v>9.5458502679332397E-2</v>
      </c>
      <c r="AD252" s="328">
        <f t="shared" si="128"/>
        <v>-0.20951512373061951</v>
      </c>
      <c r="AE252" s="328">
        <f t="shared" si="129"/>
        <v>-2.8776700512121212E-2</v>
      </c>
      <c r="AF252" s="328">
        <f t="shared" si="130"/>
        <v>2906.5538122979501</v>
      </c>
      <c r="AG252" s="328">
        <f t="shared" si="131"/>
        <v>2890.8859796871438</v>
      </c>
      <c r="AH252" s="328">
        <f t="shared" si="132"/>
        <v>6.6637344665579352</v>
      </c>
      <c r="AI252" s="328">
        <f t="shared" si="133"/>
        <v>47.135921134152319</v>
      </c>
      <c r="AJ252" s="328">
        <f t="shared" si="134"/>
        <v>8.3077400571442777</v>
      </c>
      <c r="AK252" s="337">
        <f t="shared" si="135"/>
        <v>544.43232216983597</v>
      </c>
      <c r="AL252" s="42">
        <f t="shared" si="136"/>
        <v>25.381619041897444</v>
      </c>
    </row>
    <row r="253" spans="1:38" ht="15" x14ac:dyDescent="0.15">
      <c r="A253" s="116"/>
      <c r="B253" s="328">
        <f t="shared" si="107"/>
        <v>2906.5538122979501</v>
      </c>
      <c r="C253" s="328">
        <f t="shared" si="108"/>
        <v>2890.8859796871438</v>
      </c>
      <c r="D253" s="328">
        <f t="shared" si="109"/>
        <v>6.6637344665579352</v>
      </c>
      <c r="E253" s="328">
        <f t="shared" si="76"/>
        <v>185.74517602620119</v>
      </c>
      <c r="F253" s="328">
        <f t="shared" si="110"/>
        <v>185.74517602620119</v>
      </c>
      <c r="G253" s="328">
        <f t="shared" si="111"/>
        <v>15378.93804818661</v>
      </c>
      <c r="H253" s="313">
        <f t="shared" si="112"/>
        <v>0.02</v>
      </c>
      <c r="I253" s="328">
        <f t="shared" si="113"/>
        <v>12.534266088645019</v>
      </c>
      <c r="J253" s="328">
        <f t="shared" si="73"/>
        <v>850</v>
      </c>
      <c r="K253" s="335">
        <f t="shared" si="114"/>
        <v>-1</v>
      </c>
      <c r="L253" s="323">
        <f t="shared" si="115"/>
        <v>6.6437344665579356</v>
      </c>
      <c r="M253" s="323">
        <f t="shared" si="116"/>
        <v>6.6537344665579354</v>
      </c>
      <c r="N253" s="328">
        <f t="shared" si="117"/>
        <v>-9.13140533015806E-2</v>
      </c>
      <c r="O253" s="328">
        <f t="shared" si="74"/>
        <v>3.662284328575117</v>
      </c>
      <c r="P253" s="332">
        <f t="shared" si="77"/>
        <v>116.83422621230464</v>
      </c>
      <c r="Q253" s="328">
        <f t="shared" si="118"/>
        <v>14595.945942175676</v>
      </c>
      <c r="R253" s="277">
        <f>IF(H253&gt;0, rate1(1,$L$52,$L$51,$L$54,L253,$L$53,$L$50,P253),"")</f>
        <v>2023.6750020825</v>
      </c>
      <c r="S253" s="323">
        <f t="shared" si="119"/>
        <v>1.9694248824990075</v>
      </c>
      <c r="T253" s="323">
        <f t="shared" si="120"/>
        <v>9.4194047367743408E-2</v>
      </c>
      <c r="U253" s="328">
        <f t="shared" si="121"/>
        <v>6.6637344665579352</v>
      </c>
      <c r="V253" s="336">
        <f t="shared" si="122"/>
        <v>6.6637344665579352</v>
      </c>
      <c r="W253" s="328">
        <f t="shared" si="123"/>
        <v>2.6717531165694197E-3</v>
      </c>
      <c r="X253" s="328">
        <f t="shared" si="124"/>
        <v>14665.692510510298</v>
      </c>
      <c r="Y253" s="328">
        <f t="shared" si="78"/>
        <v>117.18567402790022</v>
      </c>
      <c r="Z253" s="108">
        <f>IF(H253&gt;0, rate1(1,$L$52,$L$51,$L$54,U253,$L$53,$L$50,Y253),"")</f>
        <v>2024.8320162869563</v>
      </c>
      <c r="AA253" s="336">
        <f t="shared" si="125"/>
        <v>1.9777050264288611</v>
      </c>
      <c r="AB253" s="336">
        <f t="shared" si="126"/>
        <v>-2.7326781026463499E-3</v>
      </c>
      <c r="AC253" s="328">
        <f t="shared" si="127"/>
        <v>9.4194047367743408E-2</v>
      </c>
      <c r="AD253" s="328">
        <f t="shared" si="128"/>
        <v>-0.21232764233941354</v>
      </c>
      <c r="AE253" s="328">
        <f t="shared" si="129"/>
        <v>-2.9659697252643339E-2</v>
      </c>
      <c r="AF253" s="328">
        <f t="shared" si="130"/>
        <v>2906.3683041972808</v>
      </c>
      <c r="AG253" s="328">
        <f t="shared" si="131"/>
        <v>2890.7917856397762</v>
      </c>
      <c r="AH253" s="328">
        <f t="shared" si="132"/>
        <v>6.6442875588441535</v>
      </c>
      <c r="AI253" s="328">
        <f t="shared" si="133"/>
        <v>46.5460349467238</v>
      </c>
      <c r="AJ253" s="328">
        <f t="shared" si="134"/>
        <v>8.3206695112961455</v>
      </c>
      <c r="AK253" s="337">
        <f t="shared" si="135"/>
        <v>545.16360627733616</v>
      </c>
      <c r="AL253" s="42">
        <f t="shared" si="136"/>
        <v>25.421684574861473</v>
      </c>
    </row>
    <row r="254" spans="1:38" ht="15" x14ac:dyDescent="0.15">
      <c r="A254" s="116"/>
      <c r="B254" s="328">
        <f t="shared" si="107"/>
        <v>2906.3683041972808</v>
      </c>
      <c r="C254" s="328">
        <f t="shared" si="108"/>
        <v>2890.7917856397762</v>
      </c>
      <c r="D254" s="328">
        <f t="shared" si="109"/>
        <v>6.6442875588441535</v>
      </c>
      <c r="E254" s="328">
        <f t="shared" si="76"/>
        <v>185.74517602620119</v>
      </c>
      <c r="F254" s="328">
        <f t="shared" si="110"/>
        <v>185.74517602620119</v>
      </c>
      <c r="G254" s="328">
        <f t="shared" si="111"/>
        <v>15244.285090698988</v>
      </c>
      <c r="H254" s="313">
        <f t="shared" si="112"/>
        <v>0.02</v>
      </c>
      <c r="I254" s="328">
        <f t="shared" si="113"/>
        <v>12.461214846003713</v>
      </c>
      <c r="J254" s="328">
        <f t="shared" ref="J254:J317" si="137">$B$7</f>
        <v>850</v>
      </c>
      <c r="K254" s="335">
        <f t="shared" si="114"/>
        <v>-1</v>
      </c>
      <c r="L254" s="323">
        <f t="shared" si="115"/>
        <v>6.6242875588441539</v>
      </c>
      <c r="M254" s="323">
        <f t="shared" si="116"/>
        <v>6.6342875588441537</v>
      </c>
      <c r="N254" s="328">
        <f t="shared" si="117"/>
        <v>-9.1055138019015658E-2</v>
      </c>
      <c r="O254" s="328">
        <f t="shared" ref="O254:O292" si="138">IF(wh(B253,$F$51,$F$52,$F$53)&gt;0,wh(B253,$F$51,$F$52,$F$53),O253)</f>
        <v>3.6122596626250485</v>
      </c>
      <c r="P254" s="332">
        <f t="shared" si="77"/>
        <v>116.37858402016147</v>
      </c>
      <c r="Q254" s="328">
        <f t="shared" si="118"/>
        <v>14460.909520852678</v>
      </c>
      <c r="R254" s="277">
        <f>IF(H254&gt;0, rate1(1,$L$52,$L$51,$L$54,L254,$L$53,$L$50,P254),"")</f>
        <v>2022.1665512751629</v>
      </c>
      <c r="S254" s="323">
        <f t="shared" si="119"/>
        <v>1.9797015583044073</v>
      </c>
      <c r="T254" s="323">
        <f t="shared" si="120"/>
        <v>9.2941709898478622E-2</v>
      </c>
      <c r="U254" s="328">
        <f t="shared" si="121"/>
        <v>6.6442875588441535</v>
      </c>
      <c r="V254" s="336">
        <f t="shared" si="122"/>
        <v>6.6442875588441535</v>
      </c>
      <c r="W254" s="328">
        <f t="shared" si="123"/>
        <v>2.6561818111794366E-3</v>
      </c>
      <c r="X254" s="328">
        <f t="shared" si="124"/>
        <v>14530.249292909415</v>
      </c>
      <c r="Y254" s="328">
        <f t="shared" si="78"/>
        <v>116.72968816788061</v>
      </c>
      <c r="Z254" s="108">
        <f>IF(H254&gt;0, rate1(1,$L$52,$L$51,$L$54,U254,$L$53,$L$50,Y254),"")</f>
        <v>2023.3297605138248</v>
      </c>
      <c r="AA254" s="336">
        <f t="shared" si="125"/>
        <v>1.9880506029500578</v>
      </c>
      <c r="AB254" s="336">
        <f t="shared" si="126"/>
        <v>-2.6883054402768243E-3</v>
      </c>
      <c r="AC254" s="328">
        <f t="shared" si="127"/>
        <v>9.2941709898478622E-2</v>
      </c>
      <c r="AD254" s="328">
        <f t="shared" si="128"/>
        <v>-0.21518863836103561</v>
      </c>
      <c r="AE254" s="328">
        <f t="shared" si="129"/>
        <v>-3.057669002885403E-2</v>
      </c>
      <c r="AF254" s="328">
        <f t="shared" si="130"/>
        <v>2906.1843073493633</v>
      </c>
      <c r="AG254" s="328">
        <f t="shared" si="131"/>
        <v>2890.6988439298775</v>
      </c>
      <c r="AH254" s="328">
        <f t="shared" si="132"/>
        <v>6.6248389489315711</v>
      </c>
      <c r="AI254" s="328">
        <f t="shared" si="133"/>
        <v>45.961451513412825</v>
      </c>
      <c r="AJ254" s="328">
        <f t="shared" si="134"/>
        <v>8.3334365811609832</v>
      </c>
      <c r="AK254" s="337">
        <f t="shared" si="135"/>
        <v>545.87943486517054</v>
      </c>
      <c r="AL254" s="42">
        <f t="shared" si="136"/>
        <v>25.461248704566188</v>
      </c>
    </row>
    <row r="255" spans="1:38" ht="15" x14ac:dyDescent="0.15">
      <c r="A255" s="116"/>
      <c r="B255" s="328">
        <f t="shared" si="107"/>
        <v>2906.1843073493633</v>
      </c>
      <c r="C255" s="328">
        <f t="shared" si="108"/>
        <v>2890.6988439298775</v>
      </c>
      <c r="D255" s="328">
        <f t="shared" si="109"/>
        <v>6.6248389489315711</v>
      </c>
      <c r="E255" s="328">
        <f t="shared" ref="E255:E318" si="139">IF(H255&gt;0,IF(AND(C255&lt;$B$6,C255&gt;$K$12),bb2wang($B$6,$K$12,C255,$H$8,$H$9,I255,$H$10,$H$11,$K$10,$K$11,$H$13),E254)," ")</f>
        <v>185.74517602620119</v>
      </c>
      <c r="F255" s="328">
        <f t="shared" si="110"/>
        <v>185.74517602620119</v>
      </c>
      <c r="G255" s="328">
        <f t="shared" si="111"/>
        <v>15110.408736390102</v>
      </c>
      <c r="H255" s="313">
        <f t="shared" si="112"/>
        <v>0.02</v>
      </c>
      <c r="I255" s="328">
        <f t="shared" si="113"/>
        <v>12.388370735588616</v>
      </c>
      <c r="J255" s="328">
        <f t="shared" si="137"/>
        <v>850</v>
      </c>
      <c r="K255" s="335">
        <f t="shared" si="114"/>
        <v>-1</v>
      </c>
      <c r="L255" s="323">
        <f t="shared" si="115"/>
        <v>6.6048389489315715</v>
      </c>
      <c r="M255" s="323">
        <f t="shared" si="116"/>
        <v>6.6148389489315713</v>
      </c>
      <c r="N255" s="328">
        <f t="shared" si="117"/>
        <v>-9.0796154559029674E-2</v>
      </c>
      <c r="O255" s="328">
        <f t="shared" si="138"/>
        <v>3.562642429299375</v>
      </c>
      <c r="P255" s="332">
        <f t="shared" ref="P255:P318" si="140">IF(H255&gt;0, $C$54*$L$55*$L$55*M255*M255/(($B$19*(B255-C255))^0.333)*1000,"")</f>
        <v>115.92334821765749</v>
      </c>
      <c r="Q255" s="328">
        <f t="shared" si="118"/>
        <v>14326.650724473255</v>
      </c>
      <c r="R255" s="277">
        <f>IF(H255&gt;0, rate1(1,$L$52,$L$51,$L$54,L255,$L$53,$L$50,P255),"")</f>
        <v>2020.649874275241</v>
      </c>
      <c r="S255" s="323">
        <f t="shared" si="119"/>
        <v>1.9901296457285524</v>
      </c>
      <c r="T255" s="323">
        <f t="shared" si="120"/>
        <v>9.1701278666613886E-2</v>
      </c>
      <c r="U255" s="328">
        <f t="shared" si="121"/>
        <v>6.6248389489315711</v>
      </c>
      <c r="V255" s="336">
        <f t="shared" si="122"/>
        <v>6.6248389489315711</v>
      </c>
      <c r="W255" s="328">
        <f t="shared" si="123"/>
        <v>2.6406546572452783E-3</v>
      </c>
      <c r="X255" s="328">
        <f t="shared" si="124"/>
        <v>14395.584854591654</v>
      </c>
      <c r="Y255" s="328">
        <f t="shared" ref="Y255:Y318" si="141">IF(H255&gt;0, $C$54*$L$55*$L$55*V255*V255/(($B$19*(B255-C255))^0.333)*1000,"")</f>
        <v>116.27410799525754</v>
      </c>
      <c r="Z255" s="108">
        <f>IF(H255&gt;0, rate1(1,$L$52,$L$51,$L$54,U255,$L$53,$L$50,Y255),"")</f>
        <v>2021.8193250604777</v>
      </c>
      <c r="AA255" s="336">
        <f t="shared" si="125"/>
        <v>1.9985486962297974</v>
      </c>
      <c r="AB255" s="336">
        <f t="shared" si="126"/>
        <v>-2.6444926193540199E-3</v>
      </c>
      <c r="AC255" s="328">
        <f t="shared" si="127"/>
        <v>9.1701278666613886E-2</v>
      </c>
      <c r="AD255" s="328">
        <f t="shared" si="128"/>
        <v>-0.21809946699556212</v>
      </c>
      <c r="AE255" s="328">
        <f t="shared" si="129"/>
        <v>-3.1529262574737406E-2</v>
      </c>
      <c r="AF255" s="328">
        <f t="shared" si="130"/>
        <v>2906.0018099161375</v>
      </c>
      <c r="AG255" s="328">
        <f t="shared" si="131"/>
        <v>2890.6071426512108</v>
      </c>
      <c r="AH255" s="328">
        <f t="shared" si="132"/>
        <v>6.6053886364109227</v>
      </c>
      <c r="AI255" s="328">
        <f t="shared" si="133"/>
        <v>45.382072289740421</v>
      </c>
      <c r="AJ255" s="328">
        <f t="shared" si="134"/>
        <v>8.3460427123525776</v>
      </c>
      <c r="AK255" s="337">
        <f t="shared" si="135"/>
        <v>546.58008433522332</v>
      </c>
      <c r="AL255" s="42">
        <f t="shared" si="136"/>
        <v>25.500315938352589</v>
      </c>
    </row>
    <row r="256" spans="1:38" ht="15" x14ac:dyDescent="0.15">
      <c r="A256" s="116"/>
      <c r="B256" s="328">
        <f t="shared" si="107"/>
        <v>2906.0018099161375</v>
      </c>
      <c r="C256" s="328">
        <f t="shared" si="108"/>
        <v>2890.6071426512108</v>
      </c>
      <c r="D256" s="328">
        <f t="shared" si="109"/>
        <v>6.6053886364109227</v>
      </c>
      <c r="E256" s="328">
        <f t="shared" si="139"/>
        <v>185.74517602620119</v>
      </c>
      <c r="F256" s="328">
        <f t="shared" si="110"/>
        <v>185.74517602620119</v>
      </c>
      <c r="G256" s="328">
        <f t="shared" si="111"/>
        <v>14977.306874402324</v>
      </c>
      <c r="H256" s="313">
        <f t="shared" si="112"/>
        <v>0.02</v>
      </c>
      <c r="I256" s="328">
        <f t="shared" si="113"/>
        <v>12.315733811941392</v>
      </c>
      <c r="J256" s="328">
        <f t="shared" si="137"/>
        <v>850</v>
      </c>
      <c r="K256" s="335">
        <f t="shared" si="114"/>
        <v>-1</v>
      </c>
      <c r="L256" s="323">
        <f t="shared" si="115"/>
        <v>6.5853886364109231</v>
      </c>
      <c r="M256" s="323">
        <f t="shared" si="116"/>
        <v>6.5953886364109229</v>
      </c>
      <c r="N256" s="328">
        <f t="shared" si="117"/>
        <v>-9.0537102904217903E-2</v>
      </c>
      <c r="O256" s="328">
        <f t="shared" si="138"/>
        <v>3.5134294057096893</v>
      </c>
      <c r="P256" s="332">
        <f t="shared" si="140"/>
        <v>115.46851978666605</v>
      </c>
      <c r="Q256" s="328">
        <f t="shared" si="118"/>
        <v>14193.167442843587</v>
      </c>
      <c r="R256" s="277">
        <f>IF(H256&gt;0, rate1(1,$L$52,$L$51,$L$54,L256,$L$53,$L$50,P256),"")</f>
        <v>2019.1249087380427</v>
      </c>
      <c r="S256" s="323">
        <f t="shared" si="119"/>
        <v>2.0007135253491812</v>
      </c>
      <c r="T256" s="323">
        <f t="shared" si="120"/>
        <v>9.0472548447495582E-2</v>
      </c>
      <c r="U256" s="328">
        <f t="shared" si="121"/>
        <v>6.6053886364109227</v>
      </c>
      <c r="V256" s="336">
        <f t="shared" si="122"/>
        <v>6.6053886364109227</v>
      </c>
      <c r="W256" s="328">
        <f t="shared" si="123"/>
        <v>2.6251716663843183E-3</v>
      </c>
      <c r="X256" s="328">
        <f t="shared" si="124"/>
        <v>14261.697085667143</v>
      </c>
      <c r="Y256" s="328">
        <f t="shared" si="141"/>
        <v>115.81893448842189</v>
      </c>
      <c r="Z256" s="108">
        <f>IF(H256&gt;0, rate1(1,$L$52,$L$51,$L$54,U256,$L$53,$L$50,Y256),"")</f>
        <v>2020.3006480239076</v>
      </c>
      <c r="AA256" s="336">
        <f t="shared" si="125"/>
        <v>2.0092037171898984</v>
      </c>
      <c r="AB256" s="336">
        <f t="shared" si="126"/>
        <v>-2.6012306749067875E-3</v>
      </c>
      <c r="AC256" s="328">
        <f t="shared" si="127"/>
        <v>9.0472548447495582E-2</v>
      </c>
      <c r="AD256" s="328">
        <f t="shared" si="128"/>
        <v>-0.22106153019008531</v>
      </c>
      <c r="AE256" s="328">
        <f t="shared" si="129"/>
        <v>-3.2519086209544495E-2</v>
      </c>
      <c r="AF256" s="328">
        <f t="shared" si="130"/>
        <v>2905.8208002647857</v>
      </c>
      <c r="AG256" s="328">
        <f t="shared" si="131"/>
        <v>2890.5166701027633</v>
      </c>
      <c r="AH256" s="328">
        <f t="shared" si="132"/>
        <v>6.5859366208706067</v>
      </c>
      <c r="AI256" s="328">
        <f t="shared" si="133"/>
        <v>44.807801664950539</v>
      </c>
      <c r="AJ256" s="328">
        <f t="shared" si="134"/>
        <v>8.3584893239261753</v>
      </c>
      <c r="AK256" s="337">
        <f t="shared" si="135"/>
        <v>547.2658259968257</v>
      </c>
      <c r="AL256" s="42">
        <f t="shared" si="136"/>
        <v>25.53889069979887</v>
      </c>
    </row>
    <row r="257" spans="1:38" ht="15" x14ac:dyDescent="0.15">
      <c r="A257" s="116"/>
      <c r="B257" s="328">
        <f t="shared" si="107"/>
        <v>2905.8208002647857</v>
      </c>
      <c r="C257" s="328">
        <f t="shared" si="108"/>
        <v>2890.5166701027633</v>
      </c>
      <c r="D257" s="328">
        <f t="shared" si="109"/>
        <v>6.5859366208706067</v>
      </c>
      <c r="E257" s="328">
        <f t="shared" si="139"/>
        <v>185.74517602620119</v>
      </c>
      <c r="F257" s="328">
        <f t="shared" si="110"/>
        <v>185.74517602620119</v>
      </c>
      <c r="G257" s="328">
        <f t="shared" si="111"/>
        <v>14844.977392730487</v>
      </c>
      <c r="H257" s="313">
        <f t="shared" si="112"/>
        <v>0.02</v>
      </c>
      <c r="I257" s="328">
        <f t="shared" si="113"/>
        <v>12.243304129617901</v>
      </c>
      <c r="J257" s="328">
        <f t="shared" si="137"/>
        <v>850</v>
      </c>
      <c r="K257" s="335">
        <f t="shared" si="114"/>
        <v>-1</v>
      </c>
      <c r="L257" s="323">
        <f t="shared" si="115"/>
        <v>6.5659366208706071</v>
      </c>
      <c r="M257" s="323">
        <f t="shared" si="116"/>
        <v>6.5759366208706069</v>
      </c>
      <c r="N257" s="328">
        <f t="shared" si="117"/>
        <v>-9.0277983037129417E-2</v>
      </c>
      <c r="O257" s="328">
        <f t="shared" si="138"/>
        <v>3.4646174255695721</v>
      </c>
      <c r="P257" s="332">
        <f t="shared" si="140"/>
        <v>115.01409971381045</v>
      </c>
      <c r="Q257" s="328">
        <f t="shared" si="118"/>
        <v>14060.457564622557</v>
      </c>
      <c r="R257" s="277">
        <f>IF(H257&gt;0, rate1(1,$L$52,$L$51,$L$54,L257,$L$53,$L$50,P257),"")</f>
        <v>2017.5915917227824</v>
      </c>
      <c r="S257" s="323">
        <f t="shared" si="119"/>
        <v>2.0114577246472627</v>
      </c>
      <c r="T257" s="323">
        <f t="shared" si="120"/>
        <v>8.9255320155484597E-2</v>
      </c>
      <c r="U257" s="328">
        <f t="shared" si="121"/>
        <v>6.5859366208706067</v>
      </c>
      <c r="V257" s="336">
        <f t="shared" si="122"/>
        <v>6.5859366208706067</v>
      </c>
      <c r="W257" s="328">
        <f t="shared" si="123"/>
        <v>2.609732850270774E-3</v>
      </c>
      <c r="X257" s="328">
        <f t="shared" si="124"/>
        <v>14128.583875098817</v>
      </c>
      <c r="Y257" s="328">
        <f t="shared" si="141"/>
        <v>115.36416863048669</v>
      </c>
      <c r="Z257" s="108">
        <f>IF(H257&gt;0, rate1(1,$L$52,$L$51,$L$54,U257,$L$53,$L$50,Y257),"")</f>
        <v>2018.7736669100036</v>
      </c>
      <c r="AA257" s="336">
        <f t="shared" si="125"/>
        <v>2.0200202247154482</v>
      </c>
      <c r="AB257" s="336">
        <f t="shared" si="126"/>
        <v>-2.5585108873687314E-3</v>
      </c>
      <c r="AC257" s="328">
        <f t="shared" si="127"/>
        <v>8.9255320155484597E-2</v>
      </c>
      <c r="AD257" s="328">
        <f t="shared" si="128"/>
        <v>-0.22407627876029787</v>
      </c>
      <c r="AE257" s="328">
        <f t="shared" si="129"/>
        <v>-3.3547925468054719E-2</v>
      </c>
      <c r="AF257" s="328">
        <f t="shared" si="130"/>
        <v>2905.6412669615929</v>
      </c>
      <c r="AG257" s="328">
        <f t="shared" si="131"/>
        <v>2890.4274147826077</v>
      </c>
      <c r="AH257" s="328">
        <f t="shared" si="132"/>
        <v>6.5664829018966424</v>
      </c>
      <c r="AI257" s="328">
        <f t="shared" si="133"/>
        <v>44.238546850441224</v>
      </c>
      <c r="AJ257" s="328">
        <f t="shared" si="134"/>
        <v>8.3707778091624085</v>
      </c>
      <c r="AK257" s="337">
        <f t="shared" si="135"/>
        <v>547.93692619272906</v>
      </c>
      <c r="AL257" s="42">
        <f t="shared" si="136"/>
        <v>25.576977331214078</v>
      </c>
    </row>
    <row r="258" spans="1:38" ht="15" x14ac:dyDescent="0.15">
      <c r="A258" s="116"/>
      <c r="B258" s="328">
        <f t="shared" si="107"/>
        <v>2905.6412669615929</v>
      </c>
      <c r="C258" s="328">
        <f t="shared" si="108"/>
        <v>2890.4274147826077</v>
      </c>
      <c r="D258" s="328">
        <f t="shared" si="109"/>
        <v>6.5664829018966424</v>
      </c>
      <c r="E258" s="328">
        <f t="shared" si="139"/>
        <v>185.74517602620119</v>
      </c>
      <c r="F258" s="328">
        <f t="shared" si="110"/>
        <v>185.74517602620119</v>
      </c>
      <c r="G258" s="328">
        <f t="shared" si="111"/>
        <v>14713.418178221234</v>
      </c>
      <c r="H258" s="313">
        <f t="shared" si="112"/>
        <v>0.02</v>
      </c>
      <c r="I258" s="328">
        <f t="shared" si="113"/>
        <v>12.171081743188189</v>
      </c>
      <c r="J258" s="328">
        <f t="shared" si="137"/>
        <v>850</v>
      </c>
      <c r="K258" s="335">
        <f t="shared" si="114"/>
        <v>-1</v>
      </c>
      <c r="L258" s="323">
        <f t="shared" si="115"/>
        <v>6.5464829018966428</v>
      </c>
      <c r="M258" s="323">
        <f t="shared" si="116"/>
        <v>6.5564829018966426</v>
      </c>
      <c r="N258" s="328">
        <f t="shared" si="117"/>
        <v>-9.0018794940299074E-2</v>
      </c>
      <c r="O258" s="328">
        <f t="shared" si="138"/>
        <v>3.4162033774880065</v>
      </c>
      <c r="P258" s="332">
        <f t="shared" si="140"/>
        <v>114.56008899050146</v>
      </c>
      <c r="Q258" s="328">
        <f t="shared" si="118"/>
        <v>13928.518977321184</v>
      </c>
      <c r="R258" s="277">
        <f>IF(H258&gt;0, rate1(1,$L$52,$L$51,$L$54,L258,$L$53,$L$50,P258),"")</f>
        <v>2016.049859685806</v>
      </c>
      <c r="S258" s="323">
        <f t="shared" si="119"/>
        <v>2.0223669248497074</v>
      </c>
      <c r="T258" s="323">
        <f t="shared" si="120"/>
        <v>8.804940061371043E-2</v>
      </c>
      <c r="U258" s="328">
        <f t="shared" si="121"/>
        <v>6.5664829018966424</v>
      </c>
      <c r="V258" s="336">
        <f t="shared" si="122"/>
        <v>6.5664829018966424</v>
      </c>
      <c r="W258" s="328">
        <f t="shared" si="123"/>
        <v>2.5943382204864918E-3</v>
      </c>
      <c r="X258" s="328">
        <f t="shared" si="124"/>
        <v>13996.243110701791</v>
      </c>
      <c r="Y258" s="328">
        <f t="shared" si="141"/>
        <v>114.90981140932425</v>
      </c>
      <c r="Z258" s="108">
        <f>IF(H258&gt;0, rate1(1,$L$52,$L$51,$L$54,U258,$L$53,$L$50,Y258),"")</f>
        <v>2017.2383186268396</v>
      </c>
      <c r="AA258" s="336">
        <f t="shared" si="125"/>
        <v>2.0310029325459595</v>
      </c>
      <c r="AB258" s="336">
        <f t="shared" si="126"/>
        <v>-2.5163247732768622E-3</v>
      </c>
      <c r="AC258" s="328">
        <f t="shared" si="127"/>
        <v>8.804940061371043E-2</v>
      </c>
      <c r="AD258" s="328">
        <f t="shared" si="128"/>
        <v>-0.22714521462495613</v>
      </c>
      <c r="AE258" s="328">
        <f t="shared" si="129"/>
        <v>-3.4617644147819607E-2</v>
      </c>
      <c r="AF258" s="328">
        <f t="shared" si="130"/>
        <v>2905.4631987660391</v>
      </c>
      <c r="AG258" s="328">
        <f t="shared" si="131"/>
        <v>2890.339365381994</v>
      </c>
      <c r="AH258" s="328">
        <f t="shared" si="132"/>
        <v>6.5470274790725433</v>
      </c>
      <c r="AI258" s="328">
        <f t="shared" si="133"/>
        <v>43.674217773280965</v>
      </c>
      <c r="AJ258" s="328">
        <f t="shared" si="134"/>
        <v>8.3829095363216535</v>
      </c>
      <c r="AK258" s="337">
        <f t="shared" si="135"/>
        <v>548.59364642061109</v>
      </c>
      <c r="AL258" s="42">
        <f t="shared" si="136"/>
        <v>25.614580096036953</v>
      </c>
    </row>
    <row r="259" spans="1:38" ht="15" x14ac:dyDescent="0.15">
      <c r="A259" s="116"/>
      <c r="B259" s="328">
        <f t="shared" si="107"/>
        <v>2905.4631987660391</v>
      </c>
      <c r="C259" s="328">
        <f t="shared" si="108"/>
        <v>2890.339365381994</v>
      </c>
      <c r="D259" s="328">
        <f t="shared" si="109"/>
        <v>6.5470274790725433</v>
      </c>
      <c r="E259" s="328">
        <f t="shared" si="139"/>
        <v>185.74517602620119</v>
      </c>
      <c r="F259" s="328">
        <f t="shared" si="110"/>
        <v>185.74517602620119</v>
      </c>
      <c r="G259" s="328">
        <f t="shared" si="111"/>
        <v>14582.627116571986</v>
      </c>
      <c r="H259" s="313">
        <f t="shared" si="112"/>
        <v>0.02</v>
      </c>
      <c r="I259" s="328">
        <f t="shared" si="113"/>
        <v>12.099066707236126</v>
      </c>
      <c r="J259" s="328">
        <f t="shared" si="137"/>
        <v>850</v>
      </c>
      <c r="K259" s="335">
        <f t="shared" si="114"/>
        <v>-1</v>
      </c>
      <c r="L259" s="323">
        <f t="shared" si="115"/>
        <v>6.5270274790725438</v>
      </c>
      <c r="M259" s="323">
        <f t="shared" si="116"/>
        <v>6.5370274790725436</v>
      </c>
      <c r="N259" s="328">
        <f t="shared" si="117"/>
        <v>-8.9759538596222654E-2</v>
      </c>
      <c r="O259" s="328">
        <f t="shared" si="138"/>
        <v>3.3681842033273766</v>
      </c>
      <c r="P259" s="332">
        <f t="shared" si="140"/>
        <v>114.10648861297268</v>
      </c>
      <c r="Q259" s="328">
        <f t="shared" si="118"/>
        <v>13797.349567301508</v>
      </c>
      <c r="R259" s="277">
        <f>IF(H259&gt;0, rate1(1,$L$52,$L$51,$L$54,L259,$L$53,$L$50,P259),"")</f>
        <v>2014.4996484737226</v>
      </c>
      <c r="S259" s="323">
        <f t="shared" si="119"/>
        <v>2.0334459681349015</v>
      </c>
      <c r="T259" s="323">
        <f t="shared" si="120"/>
        <v>8.6854602334183989E-2</v>
      </c>
      <c r="U259" s="328">
        <f t="shared" si="121"/>
        <v>6.5470274790725433</v>
      </c>
      <c r="V259" s="336">
        <f t="shared" si="122"/>
        <v>6.5470274790725433</v>
      </c>
      <c r="W259" s="328">
        <f t="shared" si="123"/>
        <v>2.5789877886843726E-3</v>
      </c>
      <c r="X259" s="328">
        <f t="shared" si="124"/>
        <v>13864.672679142313</v>
      </c>
      <c r="Y259" s="328">
        <f t="shared" si="141"/>
        <v>114.45586381760137</v>
      </c>
      <c r="Z259" s="108">
        <f>IF(H259&gt;0, rate1(1,$L$52,$L$51,$L$54,U259,$L$53,$L$50,Y259),"")</f>
        <v>2015.6945394778713</v>
      </c>
      <c r="AA259" s="336">
        <f t="shared" si="125"/>
        <v>2.0421567165319745</v>
      </c>
      <c r="AB259" s="336">
        <f t="shared" si="126"/>
        <v>-2.4746640766914315E-3</v>
      </c>
      <c r="AC259" s="328">
        <f t="shared" si="127"/>
        <v>8.6854602334183989E-2</v>
      </c>
      <c r="AD259" s="328">
        <f t="shared" si="128"/>
        <v>-0.23026989316061214</v>
      </c>
      <c r="AE259" s="328">
        <f t="shared" si="129"/>
        <v>-3.5730211807523726E-2</v>
      </c>
      <c r="AF259" s="328">
        <f t="shared" si="130"/>
        <v>2905.2865846251088</v>
      </c>
      <c r="AG259" s="328">
        <f t="shared" si="131"/>
        <v>2890.2525107796596</v>
      </c>
      <c r="AH259" s="328">
        <f t="shared" si="132"/>
        <v>6.5275703519792732</v>
      </c>
      <c r="AI259" s="328">
        <f t="shared" si="133"/>
        <v>43.11472697450656</v>
      </c>
      <c r="AJ259" s="328">
        <f t="shared" si="134"/>
        <v>8.3948858493701284</v>
      </c>
      <c r="AK259" s="337">
        <f t="shared" si="135"/>
        <v>549.23624345031612</v>
      </c>
      <c r="AL259" s="42">
        <f t="shared" si="136"/>
        <v>25.651703181144242</v>
      </c>
    </row>
    <row r="260" spans="1:38" ht="15" x14ac:dyDescent="0.15">
      <c r="A260" s="116"/>
      <c r="B260" s="328">
        <f t="shared" si="107"/>
        <v>2905.2865846251088</v>
      </c>
      <c r="C260" s="328">
        <f t="shared" si="108"/>
        <v>2890.2525107796596</v>
      </c>
      <c r="D260" s="328">
        <f t="shared" si="109"/>
        <v>6.5275703519792732</v>
      </c>
      <c r="E260" s="328">
        <f t="shared" si="139"/>
        <v>185.74517602620119</v>
      </c>
      <c r="F260" s="328">
        <f t="shared" si="110"/>
        <v>185.74517602620119</v>
      </c>
      <c r="G260" s="328">
        <f t="shared" si="111"/>
        <v>14452.602092330428</v>
      </c>
      <c r="H260" s="313">
        <f t="shared" si="112"/>
        <v>0.02</v>
      </c>
      <c r="I260" s="328">
        <f t="shared" si="113"/>
        <v>12.027259076359407</v>
      </c>
      <c r="J260" s="328">
        <f t="shared" si="137"/>
        <v>850</v>
      </c>
      <c r="K260" s="335">
        <f t="shared" si="114"/>
        <v>-1</v>
      </c>
      <c r="L260" s="323">
        <f t="shared" si="115"/>
        <v>6.5075703519792736</v>
      </c>
      <c r="M260" s="323">
        <f t="shared" si="116"/>
        <v>6.5175703519792734</v>
      </c>
      <c r="N260" s="328">
        <f t="shared" si="117"/>
        <v>-8.9500213987324884E-2</v>
      </c>
      <c r="O260" s="328">
        <f t="shared" si="138"/>
        <v>3.3205568966232519</v>
      </c>
      <c r="P260" s="332">
        <f t="shared" si="140"/>
        <v>113.65329958231904</v>
      </c>
      <c r="Q260" s="328">
        <f t="shared" si="118"/>
        <v>13666.94721977607</v>
      </c>
      <c r="R260" s="277">
        <f>IF(H260&gt;0, rate1(1,$L$52,$L$51,$L$54,L260,$L$53,$L$50,P260),"")</f>
        <v>2012.9408933164486</v>
      </c>
      <c r="S260" s="323">
        <f t="shared" si="119"/>
        <v>2.0446998652248003</v>
      </c>
      <c r="T260" s="323">
        <f t="shared" si="120"/>
        <v>8.5670743307759575E-2</v>
      </c>
      <c r="U260" s="328">
        <f t="shared" si="121"/>
        <v>6.5275703519792732</v>
      </c>
      <c r="V260" s="336">
        <f t="shared" si="122"/>
        <v>6.5275703519792732</v>
      </c>
      <c r="W260" s="328">
        <f t="shared" si="123"/>
        <v>2.563681566510212E-3</v>
      </c>
      <c r="X260" s="328">
        <f t="shared" si="124"/>
        <v>13733.870465937185</v>
      </c>
      <c r="Y260" s="328">
        <f t="shared" si="141"/>
        <v>114.00232685281726</v>
      </c>
      <c r="Z260" s="108">
        <f>IF(H260&gt;0, rate1(1,$L$52,$L$51,$L$54,U260,$L$53,$L$50,Y260),"")</f>
        <v>2014.1422651550465</v>
      </c>
      <c r="AA260" s="336">
        <f t="shared" si="125"/>
        <v>2.0534866222809982</v>
      </c>
      <c r="AB260" s="336">
        <f t="shared" si="126"/>
        <v>-2.4335207607661456E-3</v>
      </c>
      <c r="AC260" s="328">
        <f t="shared" si="127"/>
        <v>8.5670743307759575E-2</v>
      </c>
      <c r="AD260" s="328">
        <f t="shared" si="128"/>
        <v>-0.23345192568427864</v>
      </c>
      <c r="AE260" s="328">
        <f t="shared" si="129"/>
        <v>-3.6887710751444508E-2</v>
      </c>
      <c r="AF260" s="328">
        <f t="shared" si="130"/>
        <v>2905.1114136678138</v>
      </c>
      <c r="AG260" s="328">
        <f t="shared" si="131"/>
        <v>2890.1668400363519</v>
      </c>
      <c r="AH260" s="328">
        <f t="shared" si="132"/>
        <v>6.5081115201952091</v>
      </c>
      <c r="AI260" s="328">
        <f t="shared" si="133"/>
        <v>42.559989511968013</v>
      </c>
      <c r="AJ260" s="328">
        <f t="shared" si="134"/>
        <v>8.4067080686790092</v>
      </c>
      <c r="AK260" s="337">
        <f t="shared" si="135"/>
        <v>549.8649694370182</v>
      </c>
      <c r="AL260" s="42">
        <f t="shared" si="136"/>
        <v>25.688350699072572</v>
      </c>
    </row>
    <row r="261" spans="1:38" ht="15" x14ac:dyDescent="0.15">
      <c r="A261" s="116"/>
      <c r="B261" s="328">
        <f t="shared" si="107"/>
        <v>2905.1114136678138</v>
      </c>
      <c r="C261" s="328">
        <f t="shared" si="108"/>
        <v>2890.1668400363519</v>
      </c>
      <c r="D261" s="328">
        <f t="shared" si="109"/>
        <v>6.5081115201952091</v>
      </c>
      <c r="E261" s="328">
        <f t="shared" si="139"/>
        <v>185.74517602620119</v>
      </c>
      <c r="F261" s="328">
        <f t="shared" si="110"/>
        <v>185.74517602620119</v>
      </c>
      <c r="G261" s="328">
        <f t="shared" si="111"/>
        <v>14323.340988893897</v>
      </c>
      <c r="H261" s="313">
        <f t="shared" si="112"/>
        <v>0.02</v>
      </c>
      <c r="I261" s="328">
        <f t="shared" si="113"/>
        <v>11.95565890516955</v>
      </c>
      <c r="J261" s="328">
        <f t="shared" si="137"/>
        <v>850</v>
      </c>
      <c r="K261" s="335">
        <f t="shared" si="114"/>
        <v>-1</v>
      </c>
      <c r="L261" s="323">
        <f t="shared" si="115"/>
        <v>6.4881115201952095</v>
      </c>
      <c r="M261" s="323">
        <f t="shared" si="116"/>
        <v>6.4981115201952093</v>
      </c>
      <c r="N261" s="328">
        <f t="shared" si="117"/>
        <v>-8.9240821096026934E-2</v>
      </c>
      <c r="O261" s="328">
        <f t="shared" si="138"/>
        <v>3.2733185010624357</v>
      </c>
      <c r="P261" s="332">
        <f t="shared" si="140"/>
        <v>113.20052290453513</v>
      </c>
      <c r="Q261" s="328">
        <f t="shared" si="118"/>
        <v>13537.309818807395</v>
      </c>
      <c r="R261" s="277">
        <f>IF(H261&gt;0, rate1(1,$L$52,$L$51,$L$54,L261,$L$53,$L$50,P261),"")</f>
        <v>2011.3735288201688</v>
      </c>
      <c r="S261" s="323">
        <f t="shared" si="119"/>
        <v>2.0561338033893466</v>
      </c>
      <c r="T261" s="323">
        <f t="shared" si="120"/>
        <v>8.4497646803496987E-2</v>
      </c>
      <c r="U261" s="328">
        <f t="shared" si="121"/>
        <v>6.5081115201952091</v>
      </c>
      <c r="V261" s="336">
        <f t="shared" si="122"/>
        <v>6.5081115201952091</v>
      </c>
      <c r="W261" s="328">
        <f t="shared" si="123"/>
        <v>2.5484195655920416E-3</v>
      </c>
      <c r="X261" s="328">
        <f t="shared" si="124"/>
        <v>13603.834355453289</v>
      </c>
      <c r="Y261" s="328">
        <f t="shared" si="141"/>
        <v>113.5492015173418</v>
      </c>
      <c r="Z261" s="108">
        <f>IF(H261&gt;0, rate1(1,$L$52,$L$51,$L$54,U261,$L$53,$L$50,Y261),"")</f>
        <v>2012.5814307318337</v>
      </c>
      <c r="AA261" s="336">
        <f t="shared" si="125"/>
        <v>2.0649978732187311</v>
      </c>
      <c r="AB261" s="336">
        <f t="shared" si="126"/>
        <v>-2.392886999755203E-3</v>
      </c>
      <c r="AC261" s="328">
        <f t="shared" si="127"/>
        <v>8.4497646803496987E-2</v>
      </c>
      <c r="AD261" s="328">
        <f t="shared" si="128"/>
        <v>-0.23669298207216213</v>
      </c>
      <c r="AE261" s="328">
        <f t="shared" si="129"/>
        <v>-3.8092343540001565E-2</v>
      </c>
      <c r="AF261" s="328">
        <f t="shared" si="130"/>
        <v>2904.9376751999143</v>
      </c>
      <c r="AG261" s="328">
        <f t="shared" si="131"/>
        <v>2890.0823423895486</v>
      </c>
      <c r="AH261" s="328">
        <f t="shared" si="132"/>
        <v>6.4886509832962993</v>
      </c>
      <c r="AI261" s="328">
        <f t="shared" si="133"/>
        <v>42.009922867515115</v>
      </c>
      <c r="AJ261" s="328">
        <f t="shared" si="134"/>
        <v>8.4183774916977629</v>
      </c>
      <c r="AK261" s="337">
        <f t="shared" si="135"/>
        <v>550.48007203048849</v>
      </c>
      <c r="AL261" s="42">
        <f t="shared" si="136"/>
        <v>25.724526690157745</v>
      </c>
    </row>
    <row r="262" spans="1:38" ht="15" x14ac:dyDescent="0.15">
      <c r="A262" s="116"/>
      <c r="B262" s="328">
        <f t="shared" si="107"/>
        <v>2904.9376751999143</v>
      </c>
      <c r="C262" s="328">
        <f t="shared" si="108"/>
        <v>2890.0823423895486</v>
      </c>
      <c r="D262" s="328">
        <f t="shared" si="109"/>
        <v>6.4886509832962993</v>
      </c>
      <c r="E262" s="328">
        <f t="shared" si="139"/>
        <v>185.74517602620119</v>
      </c>
      <c r="F262" s="328">
        <f t="shared" si="110"/>
        <v>185.74517602620119</v>
      </c>
      <c r="G262" s="328">
        <f t="shared" si="111"/>
        <v>14194.841688510282</v>
      </c>
      <c r="H262" s="313">
        <f t="shared" si="112"/>
        <v>0.02</v>
      </c>
      <c r="I262" s="328">
        <f t="shared" si="113"/>
        <v>11.884266248292626</v>
      </c>
      <c r="J262" s="328">
        <f t="shared" si="137"/>
        <v>850</v>
      </c>
      <c r="K262" s="335">
        <f t="shared" si="114"/>
        <v>-1</v>
      </c>
      <c r="L262" s="323">
        <f t="shared" si="115"/>
        <v>6.4686509832962997</v>
      </c>
      <c r="M262" s="323">
        <f t="shared" si="116"/>
        <v>6.4786509832962995</v>
      </c>
      <c r="N262" s="328">
        <f t="shared" si="117"/>
        <v>-8.8981359904703794E-2</v>
      </c>
      <c r="O262" s="328">
        <f t="shared" si="138"/>
        <v>3.2264661090179345</v>
      </c>
      <c r="P262" s="332">
        <f t="shared" si="140"/>
        <v>112.74815959055897</v>
      </c>
      <c r="Q262" s="328">
        <f t="shared" si="118"/>
        <v>13408.435247308833</v>
      </c>
      <c r="R262" s="277">
        <f>IF(H262&gt;0, rate1(1,$L$52,$L$51,$L$54,L262,$L$53,$L$50,P262),"")</f>
        <v>2009.7974889602187</v>
      </c>
      <c r="S262" s="323">
        <f t="shared" si="119"/>
        <v>2.0677531548899015</v>
      </c>
      <c r="T262" s="323">
        <f t="shared" si="120"/>
        <v>8.3335141176781508E-2</v>
      </c>
      <c r="U262" s="328">
        <f t="shared" si="121"/>
        <v>6.4886509832962993</v>
      </c>
      <c r="V262" s="336">
        <f t="shared" si="122"/>
        <v>6.4886509832962993</v>
      </c>
      <c r="W262" s="328">
        <f t="shared" si="123"/>
        <v>2.5332017975756571E-3</v>
      </c>
      <c r="X262" s="328">
        <f t="shared" si="124"/>
        <v>13474.562230908392</v>
      </c>
      <c r="Y262" s="328">
        <f t="shared" si="141"/>
        <v>113.09648881845888</v>
      </c>
      <c r="Z262" s="108">
        <f>IF(H262&gt;0, rate1(1,$L$52,$L$51,$L$54,U262,$L$53,$L$50,Y262),"")</f>
        <v>2011.01197065617</v>
      </c>
      <c r="AA262" s="336">
        <f t="shared" si="125"/>
        <v>2.0766958790924623</v>
      </c>
      <c r="AB262" s="336">
        <f t="shared" si="126"/>
        <v>-2.3527551714146717E-3</v>
      </c>
      <c r="AC262" s="328">
        <f t="shared" si="127"/>
        <v>8.3335141176781508E-2</v>
      </c>
      <c r="AD262" s="328">
        <f t="shared" si="128"/>
        <v>-0.23999479352381919</v>
      </c>
      <c r="AE262" s="328">
        <f t="shared" si="129"/>
        <v>-3.9346441078545936E-2</v>
      </c>
      <c r="AF262" s="328">
        <f t="shared" si="130"/>
        <v>2904.7653586988326</v>
      </c>
      <c r="AG262" s="328">
        <f t="shared" si="131"/>
        <v>2889.999007248372</v>
      </c>
      <c r="AH262" s="328">
        <f t="shared" si="132"/>
        <v>6.46918874085583</v>
      </c>
      <c r="AI262" s="328">
        <f t="shared" si="133"/>
        <v>41.464446858223241</v>
      </c>
      <c r="AJ262" s="328">
        <f t="shared" si="134"/>
        <v>8.4298953936028251</v>
      </c>
      <c r="AK262" s="337">
        <f t="shared" si="135"/>
        <v>551.08179448063709</v>
      </c>
      <c r="AL262" s="42">
        <f t="shared" si="136"/>
        <v>25.760235124595134</v>
      </c>
    </row>
    <row r="263" spans="1:38" ht="15" x14ac:dyDescent="0.15">
      <c r="A263" s="116"/>
      <c r="B263" s="328">
        <f t="shared" si="107"/>
        <v>2904.7653586988326</v>
      </c>
      <c r="C263" s="328">
        <f t="shared" si="108"/>
        <v>2889.999007248372</v>
      </c>
      <c r="D263" s="328">
        <f t="shared" si="109"/>
        <v>6.46918874085583</v>
      </c>
      <c r="E263" s="328">
        <f t="shared" si="139"/>
        <v>185.74517602620119</v>
      </c>
      <c r="F263" s="328">
        <f t="shared" si="110"/>
        <v>185.74517602620119</v>
      </c>
      <c r="G263" s="328">
        <f t="shared" si="111"/>
        <v>14067.102072276237</v>
      </c>
      <c r="H263" s="313">
        <f t="shared" si="112"/>
        <v>0.02</v>
      </c>
      <c r="I263" s="328">
        <f t="shared" si="113"/>
        <v>11.81308116036853</v>
      </c>
      <c r="J263" s="328">
        <f t="shared" si="137"/>
        <v>850</v>
      </c>
      <c r="K263" s="335">
        <f t="shared" si="114"/>
        <v>-1</v>
      </c>
      <c r="L263" s="323">
        <f t="shared" si="115"/>
        <v>6.4491887408558304</v>
      </c>
      <c r="M263" s="323">
        <f t="shared" si="116"/>
        <v>6.4591887408558302</v>
      </c>
      <c r="N263" s="328">
        <f t="shared" si="117"/>
        <v>-8.8721830395670054E-2</v>
      </c>
      <c r="O263" s="328">
        <f t="shared" si="138"/>
        <v>3.1799968601370785</v>
      </c>
      <c r="P263" s="332">
        <f t="shared" si="140"/>
        <v>112.29621065630698</v>
      </c>
      <c r="Q263" s="328">
        <f t="shared" si="118"/>
        <v>13280.321387042715</v>
      </c>
      <c r="R263" s="277">
        <f>IF(H263&gt;0, rate1(1,$L$52,$L$51,$L$54,L263,$L$53,$L$50,P263),"")</f>
        <v>2008.2127070738431</v>
      </c>
      <c r="S263" s="323">
        <f t="shared" si="119"/>
        <v>2.0795634858912053</v>
      </c>
      <c r="T263" s="323">
        <f t="shared" si="120"/>
        <v>8.2183059685858192E-2</v>
      </c>
      <c r="U263" s="328">
        <f t="shared" si="121"/>
        <v>6.46918874085583</v>
      </c>
      <c r="V263" s="336">
        <f t="shared" si="122"/>
        <v>6.46918874085583</v>
      </c>
      <c r="W263" s="328">
        <f t="shared" si="123"/>
        <v>2.5180282741246174E-3</v>
      </c>
      <c r="X263" s="328">
        <f t="shared" si="124"/>
        <v>13346.051974369342</v>
      </c>
      <c r="Y263" s="328">
        <f t="shared" si="141"/>
        <v>112.64418976840103</v>
      </c>
      <c r="Z263" s="108">
        <f>IF(H263&gt;0, rate1(1,$L$52,$L$51,$L$54,U263,$L$53,$L$50,Y263),"")</f>
        <v>2009.4338187432911</v>
      </c>
      <c r="AA263" s="336">
        <f t="shared" si="125"/>
        <v>2.0885862449463639</v>
      </c>
      <c r="AB263" s="336">
        <f t="shared" si="126"/>
        <v>-2.3131178497011818E-3</v>
      </c>
      <c r="AC263" s="328">
        <f t="shared" si="127"/>
        <v>8.2183059685858192E-2</v>
      </c>
      <c r="AD263" s="328">
        <f t="shared" si="128"/>
        <v>-0.24335915548106002</v>
      </c>
      <c r="AE263" s="328">
        <f t="shared" si="129"/>
        <v>-4.065247132589174E-2</v>
      </c>
      <c r="AF263" s="328">
        <f t="shared" si="130"/>
        <v>2904.594453808751</v>
      </c>
      <c r="AG263" s="328">
        <f t="shared" si="131"/>
        <v>2889.916824188686</v>
      </c>
      <c r="AH263" s="328">
        <f t="shared" si="132"/>
        <v>6.4497247924446741</v>
      </c>
      <c r="AI263" s="328">
        <f t="shared" si="133"/>
        <v>40.923483551504226</v>
      </c>
      <c r="AJ263" s="328">
        <f t="shared" si="134"/>
        <v>8.4412630279226875</v>
      </c>
      <c r="AK263" s="337">
        <f t="shared" si="135"/>
        <v>551.67037573949119</v>
      </c>
      <c r="AL263" s="42">
        <f t="shared" si="136"/>
        <v>25.795479904424624</v>
      </c>
    </row>
    <row r="264" spans="1:38" ht="15" x14ac:dyDescent="0.15">
      <c r="A264" s="116"/>
      <c r="B264" s="328">
        <f t="shared" si="107"/>
        <v>2904.594453808751</v>
      </c>
      <c r="C264" s="328">
        <f t="shared" si="108"/>
        <v>2889.916824188686</v>
      </c>
      <c r="D264" s="328">
        <f t="shared" si="109"/>
        <v>6.4497247924446741</v>
      </c>
      <c r="E264" s="328">
        <f t="shared" si="139"/>
        <v>185.74517602620119</v>
      </c>
      <c r="F264" s="328">
        <f t="shared" si="110"/>
        <v>185.74517602620119</v>
      </c>
      <c r="G264" s="328">
        <f t="shared" si="111"/>
        <v>13940.120020138473</v>
      </c>
      <c r="H264" s="313">
        <f t="shared" si="112"/>
        <v>0.02</v>
      </c>
      <c r="I264" s="328">
        <f t="shared" si="113"/>
        <v>11.742103696052073</v>
      </c>
      <c r="J264" s="328">
        <f t="shared" si="137"/>
        <v>850</v>
      </c>
      <c r="K264" s="335">
        <f t="shared" si="114"/>
        <v>-1</v>
      </c>
      <c r="L264" s="323">
        <f t="shared" si="115"/>
        <v>6.4297247924446745</v>
      </c>
      <c r="M264" s="323">
        <f t="shared" si="116"/>
        <v>6.4397247924446743</v>
      </c>
      <c r="N264" s="328">
        <f t="shared" si="117"/>
        <v>-8.8462232551240305E-2</v>
      </c>
      <c r="O264" s="328">
        <f t="shared" si="138"/>
        <v>3.1339079399810941</v>
      </c>
      <c r="P264" s="332">
        <f t="shared" si="140"/>
        <v>111.84467712272078</v>
      </c>
      <c r="Q264" s="328">
        <f t="shared" si="118"/>
        <v>13152.966118621785</v>
      </c>
      <c r="R264" s="277">
        <f>IF(H264&gt;0, rate1(1,$L$52,$L$51,$L$54,L264,$L$53,$L$50,P264),"")</f>
        <v>2006.6191158529011</v>
      </c>
      <c r="S264" s="323">
        <f t="shared" si="119"/>
        <v>2.0915705658738055</v>
      </c>
      <c r="T264" s="323">
        <f t="shared" si="120"/>
        <v>8.1041240316356483E-2</v>
      </c>
      <c r="U264" s="328">
        <f t="shared" si="121"/>
        <v>6.4497247924446741</v>
      </c>
      <c r="V264" s="336">
        <f t="shared" si="122"/>
        <v>6.4497247924446741</v>
      </c>
      <c r="W264" s="328">
        <f t="shared" si="123"/>
        <v>2.5028990068634016E-3</v>
      </c>
      <c r="X264" s="328">
        <f t="shared" si="124"/>
        <v>13218.301466753464</v>
      </c>
      <c r="Y264" s="328">
        <f t="shared" si="141"/>
        <v>112.19230538439585</v>
      </c>
      <c r="Z264" s="108">
        <f>IF(H264&gt;0, rate1(1,$L$52,$L$51,$L$54,U264,$L$53,$L$50,Y264),"")</f>
        <v>2007.8469081685034</v>
      </c>
      <c r="AA264" s="336">
        <f t="shared" si="125"/>
        <v>2.1006747806008406</v>
      </c>
      <c r="AB264" s="336">
        <f t="shared" si="126"/>
        <v>-2.2739677977332319E-3</v>
      </c>
      <c r="AC264" s="328">
        <f t="shared" si="127"/>
        <v>8.1041240316356483E-2</v>
      </c>
      <c r="AD264" s="328">
        <f t="shared" si="128"/>
        <v>-0.24678793071190716</v>
      </c>
      <c r="AE264" s="328">
        <f t="shared" si="129"/>
        <v>-4.2013048679646593E-2</v>
      </c>
      <c r="AF264" s="328">
        <f t="shared" si="130"/>
        <v>2904.4249503358833</v>
      </c>
      <c r="AG264" s="328">
        <f t="shared" si="131"/>
        <v>2889.8357829483698</v>
      </c>
      <c r="AH264" s="328">
        <f t="shared" si="132"/>
        <v>6.4302591376306655</v>
      </c>
      <c r="AI264" s="328">
        <f t="shared" si="133"/>
        <v>40.386957183905032</v>
      </c>
      <c r="AJ264" s="328">
        <f t="shared" si="134"/>
        <v>8.4524816271404397</v>
      </c>
      <c r="AK264" s="337">
        <f t="shared" si="135"/>
        <v>552.24605055976338</v>
      </c>
      <c r="AL264" s="42">
        <f t="shared" si="136"/>
        <v>25.830264865443404</v>
      </c>
    </row>
    <row r="265" spans="1:38" ht="15" x14ac:dyDescent="0.15">
      <c r="A265" s="116"/>
      <c r="B265" s="328">
        <f t="shared" si="107"/>
        <v>2904.4249503358833</v>
      </c>
      <c r="C265" s="328">
        <f t="shared" si="108"/>
        <v>2889.8357829483698</v>
      </c>
      <c r="D265" s="328">
        <f t="shared" si="109"/>
        <v>6.4302591376306655</v>
      </c>
      <c r="E265" s="328">
        <f t="shared" si="139"/>
        <v>185.74517602620119</v>
      </c>
      <c r="F265" s="328">
        <f t="shared" si="110"/>
        <v>185.74517602620119</v>
      </c>
      <c r="G265" s="328">
        <f t="shared" si="111"/>
        <v>13813.893410889528</v>
      </c>
      <c r="H265" s="313">
        <f t="shared" si="112"/>
        <v>0.02</v>
      </c>
      <c r="I265" s="328">
        <f t="shared" si="113"/>
        <v>11.6713339100108</v>
      </c>
      <c r="J265" s="328">
        <f t="shared" si="137"/>
        <v>850</v>
      </c>
      <c r="K265" s="335">
        <f t="shared" si="114"/>
        <v>-1</v>
      </c>
      <c r="L265" s="323">
        <f t="shared" si="115"/>
        <v>6.4102591376306659</v>
      </c>
      <c r="M265" s="323">
        <f t="shared" si="116"/>
        <v>6.4202591376306657</v>
      </c>
      <c r="N265" s="328">
        <f t="shared" si="117"/>
        <v>-8.8202566353640321E-2</v>
      </c>
      <c r="O265" s="328">
        <f t="shared" si="138"/>
        <v>3.0881965787139354</v>
      </c>
      <c r="P265" s="332">
        <f t="shared" si="140"/>
        <v>111.39356001579367</v>
      </c>
      <c r="Q265" s="328">
        <f t="shared" si="118"/>
        <v>13026.367321504827</v>
      </c>
      <c r="R265" s="277">
        <f>IF(H265&gt;0, rate1(1,$L$52,$L$51,$L$54,L265,$L$53,$L$50,P265),"")</f>
        <v>2005.0166473364034</v>
      </c>
      <c r="S265" s="323">
        <f t="shared" si="119"/>
        <v>2.1037803775795352</v>
      </c>
      <c r="T265" s="323">
        <f t="shared" si="120"/>
        <v>7.9909525613291399E-2</v>
      </c>
      <c r="U265" s="328">
        <f t="shared" si="121"/>
        <v>6.4302591376306655</v>
      </c>
      <c r="V265" s="336">
        <f t="shared" si="122"/>
        <v>6.4302591376306655</v>
      </c>
      <c r="W265" s="328">
        <f t="shared" si="123"/>
        <v>2.4878140074733324E-3</v>
      </c>
      <c r="X265" s="328">
        <f t="shared" si="124"/>
        <v>13091.308587824209</v>
      </c>
      <c r="Y265" s="328">
        <f t="shared" si="141"/>
        <v>111.74083668869234</v>
      </c>
      <c r="Z265" s="108">
        <f>IF(H265&gt;0, rate1(1,$L$52,$L$51,$L$54,U265,$L$53,$L$50,Y265),"")</f>
        <v>2006.2511714597936</v>
      </c>
      <c r="AA265" s="336">
        <f t="shared" si="125"/>
        <v>2.1129675106687666</v>
      </c>
      <c r="AB265" s="336">
        <f t="shared" si="126"/>
        <v>-2.2352979611942486E-3</v>
      </c>
      <c r="AC265" s="328">
        <f t="shared" si="127"/>
        <v>7.9909525613291399E-2</v>
      </c>
      <c r="AD265" s="328">
        <f t="shared" si="128"/>
        <v>-0.25028305257106154</v>
      </c>
      <c r="AE265" s="328">
        <f t="shared" si="129"/>
        <v>-4.3430944102274181E-2</v>
      </c>
      <c r="AF265" s="328">
        <f t="shared" si="130"/>
        <v>2904.2568382439163</v>
      </c>
      <c r="AG265" s="328">
        <f t="shared" si="131"/>
        <v>2889.7558734227564</v>
      </c>
      <c r="AH265" s="328">
        <f t="shared" si="132"/>
        <v>6.4107917759793445</v>
      </c>
      <c r="AI265" s="328">
        <f t="shared" si="133"/>
        <v>39.854794083355117</v>
      </c>
      <c r="AJ265" s="328">
        <f t="shared" si="134"/>
        <v>8.4635524032747043</v>
      </c>
      <c r="AK265" s="337">
        <f t="shared" si="135"/>
        <v>552.80904959015515</v>
      </c>
      <c r="AL265" s="42">
        <f t="shared" si="136"/>
        <v>25.864593779049724</v>
      </c>
    </row>
    <row r="266" spans="1:38" ht="15" x14ac:dyDescent="0.15">
      <c r="A266" s="116"/>
      <c r="B266" s="328">
        <f t="shared" si="107"/>
        <v>2904.2568382439163</v>
      </c>
      <c r="C266" s="328">
        <f t="shared" si="108"/>
        <v>2889.7558734227564</v>
      </c>
      <c r="D266" s="328">
        <f t="shared" si="109"/>
        <v>6.4107917759793445</v>
      </c>
      <c r="E266" s="328">
        <f t="shared" si="139"/>
        <v>185.74517602620119</v>
      </c>
      <c r="F266" s="328">
        <f t="shared" si="110"/>
        <v>185.74517602620119</v>
      </c>
      <c r="G266" s="328">
        <f t="shared" si="111"/>
        <v>13688.420122172329</v>
      </c>
      <c r="H266" s="313">
        <f t="shared" si="112"/>
        <v>0.02</v>
      </c>
      <c r="I266" s="328">
        <f t="shared" si="113"/>
        <v>11.600771856927896</v>
      </c>
      <c r="J266" s="328">
        <f t="shared" si="137"/>
        <v>850</v>
      </c>
      <c r="K266" s="335">
        <f t="shared" si="114"/>
        <v>-1</v>
      </c>
      <c r="L266" s="323">
        <f t="shared" si="115"/>
        <v>6.3907917759793449</v>
      </c>
      <c r="M266" s="323">
        <f t="shared" si="116"/>
        <v>6.4007917759793447</v>
      </c>
      <c r="N266" s="328">
        <f t="shared" si="117"/>
        <v>-8.7942831785102982E-2</v>
      </c>
      <c r="O266" s="328">
        <f t="shared" si="138"/>
        <v>3.0428600498375755</v>
      </c>
      <c r="P266" s="332">
        <f t="shared" si="140"/>
        <v>110.94286036662996</v>
      </c>
      <c r="Q266" s="328">
        <f t="shared" si="118"/>
        <v>12900.522874001312</v>
      </c>
      <c r="R266" s="277">
        <f>IF(H266&gt;0, rate1(1,$L$52,$L$51,$L$54,L266,$L$53,$L$50,P266),"")</f>
        <v>2003.4052329030653</v>
      </c>
      <c r="S266" s="323">
        <f t="shared" si="119"/>
        <v>2.1161991275291494</v>
      </c>
      <c r="T266" s="323">
        <f t="shared" si="120"/>
        <v>7.8787762520273391E-2</v>
      </c>
      <c r="U266" s="328">
        <f t="shared" si="121"/>
        <v>6.4107917759793445</v>
      </c>
      <c r="V266" s="336">
        <f t="shared" si="122"/>
        <v>6.4107917759793445</v>
      </c>
      <c r="W266" s="328">
        <f t="shared" si="123"/>
        <v>2.472773287589547E-3</v>
      </c>
      <c r="X266" s="328">
        <f t="shared" si="124"/>
        <v>12965.071216195789</v>
      </c>
      <c r="Y266" s="328">
        <f t="shared" si="141"/>
        <v>111.28978470861962</v>
      </c>
      <c r="Z266" s="108">
        <f>IF(H266&gt;0, rate1(1,$L$52,$L$51,$L$54,U266,$L$53,$L$50,Y266),"")</f>
        <v>2004.6465404904525</v>
      </c>
      <c r="AA266" s="336">
        <f t="shared" si="125"/>
        <v>2.1254706851479761</v>
      </c>
      <c r="AB266" s="336">
        <f t="shared" si="126"/>
        <v>-2.197101461833658E-3</v>
      </c>
      <c r="AC266" s="328">
        <f t="shared" si="127"/>
        <v>7.8787762520273391E-2</v>
      </c>
      <c r="AD266" s="328">
        <f t="shared" si="128"/>
        <v>-0.25384652844854771</v>
      </c>
      <c r="AE266" s="328">
        <f t="shared" si="129"/>
        <v>-4.4909096045636775E-2</v>
      </c>
      <c r="AF266" s="328">
        <f t="shared" si="130"/>
        <v>2904.0901076496107</v>
      </c>
      <c r="AG266" s="328">
        <f t="shared" si="131"/>
        <v>2889.6770856602361</v>
      </c>
      <c r="AH266" s="328">
        <f t="shared" si="132"/>
        <v>6.3913227070532219</v>
      </c>
      <c r="AI266" s="328">
        <f t="shared" si="133"/>
        <v>39.32692259473874</v>
      </c>
      <c r="AJ266" s="328">
        <f t="shared" si="134"/>
        <v>8.4744765484399096</v>
      </c>
      <c r="AK266" s="337">
        <f t="shared" si="135"/>
        <v>553.35959946753553</v>
      </c>
      <c r="AL266" s="42">
        <f t="shared" si="136"/>
        <v>25.898470354020574</v>
      </c>
    </row>
    <row r="267" spans="1:38" ht="15" x14ac:dyDescent="0.15">
      <c r="A267" s="116"/>
      <c r="B267" s="328">
        <f t="shared" si="107"/>
        <v>2904.0901076496107</v>
      </c>
      <c r="C267" s="328">
        <f t="shared" si="108"/>
        <v>2889.6770856602361</v>
      </c>
      <c r="D267" s="328">
        <f t="shared" si="109"/>
        <v>6.3913227070532219</v>
      </c>
      <c r="E267" s="328">
        <f t="shared" si="139"/>
        <v>185.74517602620119</v>
      </c>
      <c r="F267" s="328">
        <f t="shared" si="110"/>
        <v>185.74517602620119</v>
      </c>
      <c r="G267" s="328">
        <f t="shared" si="111"/>
        <v>13563.698030475192</v>
      </c>
      <c r="H267" s="313">
        <f t="shared" si="112"/>
        <v>0.02</v>
      </c>
      <c r="I267" s="328">
        <f t="shared" si="113"/>
        <v>11.530417591499646</v>
      </c>
      <c r="J267" s="328">
        <f t="shared" si="137"/>
        <v>850</v>
      </c>
      <c r="K267" s="335">
        <f t="shared" si="114"/>
        <v>-1</v>
      </c>
      <c r="L267" s="323">
        <f t="shared" si="115"/>
        <v>6.3713227070532223</v>
      </c>
      <c r="M267" s="323">
        <f t="shared" si="116"/>
        <v>6.3813227070532221</v>
      </c>
      <c r="N267" s="328">
        <f t="shared" si="117"/>
        <v>-8.7683028827768794E-2</v>
      </c>
      <c r="O267" s="328">
        <f t="shared" si="138"/>
        <v>2.9978956689727934</v>
      </c>
      <c r="P267" s="332">
        <f t="shared" si="140"/>
        <v>110.4925792114702</v>
      </c>
      <c r="Q267" s="328">
        <f t="shared" si="118"/>
        <v>12775.430653266381</v>
      </c>
      <c r="R267" s="277">
        <f>IF(H267&gt;0, rate1(1,$L$52,$L$51,$L$54,L267,$L$53,$L$50,P267),"")</f>
        <v>2001.7848032636427</v>
      </c>
      <c r="S267" s="323">
        <f t="shared" si="119"/>
        <v>2.1288332571480795</v>
      </c>
      <c r="T267" s="323">
        <f t="shared" si="120"/>
        <v>7.7675802225471283E-2</v>
      </c>
      <c r="U267" s="328">
        <f t="shared" si="121"/>
        <v>6.3913227070532219</v>
      </c>
      <c r="V267" s="336">
        <f t="shared" si="122"/>
        <v>6.3913227070532219</v>
      </c>
      <c r="W267" s="328">
        <f t="shared" si="123"/>
        <v>2.4577768588578408E-3</v>
      </c>
      <c r="X267" s="328">
        <f t="shared" si="124"/>
        <v>12839.587229328152</v>
      </c>
      <c r="Y267" s="328">
        <f t="shared" si="141"/>
        <v>110.83915047661202</v>
      </c>
      <c r="Z267" s="108">
        <f>IF(H267&gt;0, rate1(1,$L$52,$L$51,$L$54,U267,$L$53,$L$50,Y267),"")</f>
        <v>2003.0329464714832</v>
      </c>
      <c r="AA267" s="336">
        <f t="shared" si="125"/>
        <v>2.1381907906262385</v>
      </c>
      <c r="AB267" s="336">
        <f t="shared" si="126"/>
        <v>-2.1593715913880828E-3</v>
      </c>
      <c r="AC267" s="328">
        <f t="shared" si="127"/>
        <v>7.7675802225471283E-2</v>
      </c>
      <c r="AD267" s="328">
        <f t="shared" si="128"/>
        <v>-0.25748044341976095</v>
      </c>
      <c r="AE267" s="328">
        <f t="shared" si="129"/>
        <v>-4.6450622253409547E-2</v>
      </c>
      <c r="AF267" s="328">
        <f t="shared" si="130"/>
        <v>2903.9247488185574</v>
      </c>
      <c r="AG267" s="328">
        <f t="shared" si="131"/>
        <v>2889.5994098580109</v>
      </c>
      <c r="AH267" s="328">
        <f t="shared" si="132"/>
        <v>6.3718519304122392</v>
      </c>
      <c r="AI267" s="328">
        <f t="shared" si="133"/>
        <v>38.803273008582771</v>
      </c>
      <c r="AJ267" s="328">
        <f t="shared" si="134"/>
        <v>8.4852552353867381</v>
      </c>
      <c r="AK267" s="337">
        <f t="shared" si="135"/>
        <v>553.89792290612445</v>
      </c>
      <c r="AL267" s="42">
        <f t="shared" si="136"/>
        <v>25.931898238226101</v>
      </c>
    </row>
    <row r="268" spans="1:38" ht="15" x14ac:dyDescent="0.15">
      <c r="A268" s="116"/>
      <c r="B268" s="328">
        <f t="shared" si="107"/>
        <v>2903.9247488185574</v>
      </c>
      <c r="C268" s="328">
        <f t="shared" si="108"/>
        <v>2889.5994098580109</v>
      </c>
      <c r="D268" s="328">
        <f t="shared" si="109"/>
        <v>6.3718519304122392</v>
      </c>
      <c r="E268" s="328">
        <f t="shared" si="139"/>
        <v>185.74517602620119</v>
      </c>
      <c r="F268" s="328">
        <f t="shared" si="110"/>
        <v>185.74517602620119</v>
      </c>
      <c r="G268" s="328">
        <f t="shared" si="111"/>
        <v>13439.725011134515</v>
      </c>
      <c r="H268" s="313">
        <f t="shared" si="112"/>
        <v>0.02</v>
      </c>
      <c r="I268" s="328">
        <f t="shared" si="113"/>
        <v>11.460271168437249</v>
      </c>
      <c r="J268" s="328">
        <f t="shared" si="137"/>
        <v>850</v>
      </c>
      <c r="K268" s="335">
        <f t="shared" si="114"/>
        <v>-1</v>
      </c>
      <c r="L268" s="323">
        <f t="shared" si="115"/>
        <v>6.3518519304122396</v>
      </c>
      <c r="M268" s="323">
        <f t="shared" si="116"/>
        <v>6.3618519304122394</v>
      </c>
      <c r="N268" s="328">
        <f t="shared" si="117"/>
        <v>-8.7423157463792478E-2</v>
      </c>
      <c r="O268" s="328">
        <f t="shared" si="138"/>
        <v>2.9533007926825245</v>
      </c>
      <c r="P268" s="332">
        <f t="shared" si="140"/>
        <v>110.04271759174446</v>
      </c>
      <c r="Q268" s="328">
        <f t="shared" si="118"/>
        <v>12651.088535303539</v>
      </c>
      <c r="R268" s="277">
        <f>IF(H268&gt;0, rate1(1,$L$52,$L$51,$L$54,L268,$L$53,$L$50,P268),"")</f>
        <v>2000.1552884532614</v>
      </c>
      <c r="S268" s="323">
        <f t="shared" si="119"/>
        <v>2.1416894545459875</v>
      </c>
      <c r="T268" s="323">
        <f t="shared" si="120"/>
        <v>7.6573500014115309E-2</v>
      </c>
      <c r="U268" s="328">
        <f t="shared" si="121"/>
        <v>6.3718519304122392</v>
      </c>
      <c r="V268" s="336">
        <f t="shared" si="122"/>
        <v>6.3718519304122392</v>
      </c>
      <c r="W268" s="328">
        <f t="shared" si="123"/>
        <v>2.4428247329808528E-3</v>
      </c>
      <c r="X268" s="328">
        <f t="shared" si="124"/>
        <v>12714.854503529741</v>
      </c>
      <c r="Y268" s="328">
        <f t="shared" si="141"/>
        <v>110.38893503026188</v>
      </c>
      <c r="Z268" s="108">
        <f>IF(H268&gt;0, rate1(1,$L$52,$L$51,$L$54,U268,$L$53,$L$50,Y268),"")</f>
        <v>2001.4103199440058</v>
      </c>
      <c r="AA268" s="336">
        <f t="shared" si="125"/>
        <v>2.1511345621447373</v>
      </c>
      <c r="AB268" s="336">
        <f t="shared" si="126"/>
        <v>-2.122101805743285E-3</v>
      </c>
      <c r="AC268" s="328">
        <f t="shared" si="127"/>
        <v>7.6573500014115309E-2</v>
      </c>
      <c r="AD268" s="328">
        <f t="shared" si="128"/>
        <v>-0.26118696411047249</v>
      </c>
      <c r="AE268" s="328">
        <f t="shared" si="129"/>
        <v>-4.8058832511986449E-2</v>
      </c>
      <c r="AF268" s="328">
        <f t="shared" si="130"/>
        <v>2903.7607521610794</v>
      </c>
      <c r="AG268" s="328">
        <f t="shared" si="131"/>
        <v>2889.5228363579968</v>
      </c>
      <c r="AH268" s="328">
        <f t="shared" si="132"/>
        <v>6.3523794456135168</v>
      </c>
      <c r="AI268" s="328">
        <f t="shared" si="133"/>
        <v>38.283777492761729</v>
      </c>
      <c r="AJ268" s="328">
        <f t="shared" si="134"/>
        <v>8.4958896180236163</v>
      </c>
      <c r="AK268" s="337">
        <f t="shared" si="135"/>
        <v>554.42423878380691</v>
      </c>
      <c r="AL268" s="42">
        <f t="shared" si="136"/>
        <v>25.964881020283396</v>
      </c>
    </row>
    <row r="269" spans="1:38" ht="15" x14ac:dyDescent="0.15">
      <c r="A269" s="116"/>
      <c r="B269" s="328">
        <f t="shared" si="107"/>
        <v>2903.7607521610794</v>
      </c>
      <c r="C269" s="328">
        <f t="shared" si="108"/>
        <v>2889.5228363579968</v>
      </c>
      <c r="D269" s="328">
        <f t="shared" si="109"/>
        <v>6.3523794456135168</v>
      </c>
      <c r="E269" s="328">
        <f t="shared" si="139"/>
        <v>185.74517602620119</v>
      </c>
      <c r="F269" s="328">
        <f t="shared" si="110"/>
        <v>185.74517602620119</v>
      </c>
      <c r="G269" s="328">
        <f t="shared" si="111"/>
        <v>13316.498938333052</v>
      </c>
      <c r="H269" s="313">
        <f t="shared" si="112"/>
        <v>0.02</v>
      </c>
      <c r="I269" s="328">
        <f t="shared" si="113"/>
        <v>11.390332642466092</v>
      </c>
      <c r="J269" s="328">
        <f t="shared" si="137"/>
        <v>850</v>
      </c>
      <c r="K269" s="335">
        <f t="shared" si="114"/>
        <v>-1</v>
      </c>
      <c r="L269" s="323">
        <f t="shared" si="115"/>
        <v>6.3323794456135172</v>
      </c>
      <c r="M269" s="323">
        <f t="shared" si="116"/>
        <v>6.342379445613517</v>
      </c>
      <c r="N269" s="328">
        <f t="shared" si="117"/>
        <v>-8.7163217675232829E-2</v>
      </c>
      <c r="O269" s="328">
        <f t="shared" si="138"/>
        <v>2.9090728173368139</v>
      </c>
      <c r="P269" s="332">
        <f t="shared" si="140"/>
        <v>109.59327655410978</v>
      </c>
      <c r="Q269" s="328">
        <f t="shared" si="118"/>
        <v>12527.494394962881</v>
      </c>
      <c r="R269" s="277">
        <f>IF(H269&gt;0, rate1(1,$L$52,$L$51,$L$54,L269,$L$53,$L$50,P269),"")</f>
        <v>1998.5166178235966</v>
      </c>
      <c r="S269" s="323">
        <f t="shared" si="119"/>
        <v>2.1547746669935668</v>
      </c>
      <c r="T269" s="323">
        <f t="shared" si="120"/>
        <v>7.5480715127013098E-2</v>
      </c>
      <c r="U269" s="328">
        <f t="shared" si="121"/>
        <v>6.3523794456135168</v>
      </c>
      <c r="V269" s="336">
        <f t="shared" si="122"/>
        <v>6.3523794456135168</v>
      </c>
      <c r="W269" s="328">
        <f t="shared" si="123"/>
        <v>2.4279169215972729E-3</v>
      </c>
      <c r="X269" s="328">
        <f t="shared" si="124"/>
        <v>12590.870913955598</v>
      </c>
      <c r="Y269" s="328">
        <f t="shared" si="141"/>
        <v>109.93913941235671</v>
      </c>
      <c r="Z269" s="108">
        <f>IF(H269&gt;0, rate1(1,$L$52,$L$51,$L$54,U269,$L$53,$L$50,Y269),"")</f>
        <v>1999.7785907715095</v>
      </c>
      <c r="AA269" s="336">
        <f t="shared" si="125"/>
        <v>2.1643089957637609</v>
      </c>
      <c r="AB269" s="336">
        <f t="shared" si="126"/>
        <v>-2.0852857191957135E-3</v>
      </c>
      <c r="AC269" s="328">
        <f t="shared" si="127"/>
        <v>7.5480715127013098E-2</v>
      </c>
      <c r="AD269" s="328">
        <f t="shared" si="128"/>
        <v>-0.26496834279253384</v>
      </c>
      <c r="AE269" s="328">
        <f t="shared" si="129"/>
        <v>-4.9737242450683589E-2</v>
      </c>
      <c r="AF269" s="328">
        <f t="shared" si="130"/>
        <v>2903.5981082282769</v>
      </c>
      <c r="AG269" s="328">
        <f t="shared" si="131"/>
        <v>2889.4473556428698</v>
      </c>
      <c r="AH269" s="328">
        <f t="shared" si="132"/>
        <v>6.3329052522113169</v>
      </c>
      <c r="AI269" s="328">
        <f t="shared" si="133"/>
        <v>37.768370026971461</v>
      </c>
      <c r="AJ269" s="328">
        <f t="shared" si="134"/>
        <v>8.5063808319199978</v>
      </c>
      <c r="AK269" s="337">
        <f t="shared" si="135"/>
        <v>554.93876222569713</v>
      </c>
      <c r="AL269" s="42">
        <f t="shared" si="136"/>
        <v>25.997422231152242</v>
      </c>
    </row>
    <row r="270" spans="1:38" ht="15" x14ac:dyDescent="0.15">
      <c r="A270" s="116"/>
      <c r="B270" s="328">
        <f t="shared" si="107"/>
        <v>2903.5981082282769</v>
      </c>
      <c r="C270" s="328">
        <f t="shared" si="108"/>
        <v>2889.4473556428698</v>
      </c>
      <c r="D270" s="328">
        <f t="shared" si="109"/>
        <v>6.3329052522113169</v>
      </c>
      <c r="E270" s="328">
        <f t="shared" si="139"/>
        <v>185.74517602620119</v>
      </c>
      <c r="F270" s="328">
        <f t="shared" si="110"/>
        <v>185.74517602620119</v>
      </c>
      <c r="G270" s="328">
        <f t="shared" si="111"/>
        <v>13194.017685099254</v>
      </c>
      <c r="H270" s="313">
        <f t="shared" si="112"/>
        <v>0.02</v>
      </c>
      <c r="I270" s="328">
        <f t="shared" si="113"/>
        <v>11.320602068325753</v>
      </c>
      <c r="J270" s="328">
        <f t="shared" si="137"/>
        <v>850</v>
      </c>
      <c r="K270" s="335">
        <f t="shared" si="114"/>
        <v>-1</v>
      </c>
      <c r="L270" s="323">
        <f t="shared" si="115"/>
        <v>6.3129052522113174</v>
      </c>
      <c r="M270" s="323">
        <f t="shared" si="116"/>
        <v>6.3229052522113172</v>
      </c>
      <c r="N270" s="328">
        <f t="shared" si="117"/>
        <v>-8.6903209444162854E-2</v>
      </c>
      <c r="O270" s="328">
        <f t="shared" si="138"/>
        <v>2.8652091780166882</v>
      </c>
      <c r="P270" s="332">
        <f t="shared" si="140"/>
        <v>109.14425715049309</v>
      </c>
      <c r="Q270" s="328">
        <f t="shared" si="118"/>
        <v>12404.646105940526</v>
      </c>
      <c r="R270" s="277">
        <f>IF(H270&gt;0, rate1(1,$L$52,$L$51,$L$54,L270,$L$53,$L$50,P270),"")</f>
        <v>1996.8687200349571</v>
      </c>
      <c r="S270" s="323">
        <f t="shared" si="119"/>
        <v>2.1680961141476347</v>
      </c>
      <c r="T270" s="323">
        <f t="shared" si="120"/>
        <v>7.4397310625056348E-2</v>
      </c>
      <c r="U270" s="328">
        <f t="shared" si="121"/>
        <v>6.3329052522113169</v>
      </c>
      <c r="V270" s="336">
        <f t="shared" si="122"/>
        <v>6.3329052522113169</v>
      </c>
      <c r="W270" s="328">
        <f t="shared" si="123"/>
        <v>2.4130534363706602E-3</v>
      </c>
      <c r="X270" s="328">
        <f t="shared" si="124"/>
        <v>12467.63433460693</v>
      </c>
      <c r="Y270" s="328">
        <f t="shared" si="141"/>
        <v>109.4897646709217</v>
      </c>
      <c r="Z270" s="108">
        <f>IF(H270&gt;0, rate1(1,$L$52,$L$51,$L$54,U270,$L$53,$L$50,Y270),"")</f>
        <v>1998.1376881320145</v>
      </c>
      <c r="AA270" s="336">
        <f t="shared" si="125"/>
        <v>2.1777213618820976</v>
      </c>
      <c r="AB270" s="336">
        <f t="shared" si="126"/>
        <v>-2.0489170991297959E-3</v>
      </c>
      <c r="AC270" s="328">
        <f t="shared" si="127"/>
        <v>7.4397310625056348E-2</v>
      </c>
      <c r="AD270" s="328">
        <f t="shared" si="128"/>
        <v>-0.26882692172563799</v>
      </c>
      <c r="AE270" s="328">
        <f t="shared" si="129"/>
        <v>-5.1489588466918722E-2</v>
      </c>
      <c r="AF270" s="328">
        <f t="shared" si="130"/>
        <v>2903.4368077082077</v>
      </c>
      <c r="AG270" s="328">
        <f t="shared" si="131"/>
        <v>2889.3729583322447</v>
      </c>
      <c r="AH270" s="328">
        <f t="shared" si="132"/>
        <v>6.313429349757099</v>
      </c>
      <c r="AI270" s="328">
        <f t="shared" si="133"/>
        <v>37.25698633997029</v>
      </c>
      <c r="AJ270" s="328">
        <f t="shared" si="134"/>
        <v>8.516729994792211</v>
      </c>
      <c r="AK270" s="337">
        <f t="shared" si="135"/>
        <v>555.44170468506388</v>
      </c>
      <c r="AL270" s="42">
        <f t="shared" si="136"/>
        <v>26.029525345675168</v>
      </c>
    </row>
    <row r="271" spans="1:38" ht="15" x14ac:dyDescent="0.15">
      <c r="A271" s="116"/>
      <c r="B271" s="328">
        <f t="shared" si="107"/>
        <v>2903.4368077082077</v>
      </c>
      <c r="C271" s="328">
        <f t="shared" si="108"/>
        <v>2889.3729583322447</v>
      </c>
      <c r="D271" s="328">
        <f t="shared" si="109"/>
        <v>6.313429349757099</v>
      </c>
      <c r="E271" s="328">
        <f t="shared" si="139"/>
        <v>185.74517602620119</v>
      </c>
      <c r="F271" s="328">
        <f t="shared" si="110"/>
        <v>185.74517602620119</v>
      </c>
      <c r="G271" s="328">
        <f t="shared" si="111"/>
        <v>13072.27912330754</v>
      </c>
      <c r="H271" s="313">
        <f t="shared" si="112"/>
        <v>0.02</v>
      </c>
      <c r="I271" s="328">
        <f t="shared" si="113"/>
        <v>11.251079500770357</v>
      </c>
      <c r="J271" s="328">
        <f t="shared" si="137"/>
        <v>850</v>
      </c>
      <c r="K271" s="335">
        <f t="shared" si="114"/>
        <v>-1</v>
      </c>
      <c r="L271" s="323">
        <f t="shared" si="115"/>
        <v>6.2934293497570994</v>
      </c>
      <c r="M271" s="323">
        <f t="shared" si="116"/>
        <v>6.3034293497570992</v>
      </c>
      <c r="N271" s="328">
        <f t="shared" si="117"/>
        <v>-8.6643132752541874E-2</v>
      </c>
      <c r="O271" s="328">
        <f t="shared" si="138"/>
        <v>2.8217073474564627</v>
      </c>
      <c r="P271" s="332">
        <f t="shared" si="140"/>
        <v>108.69566043813663</v>
      </c>
      <c r="Q271" s="328">
        <f t="shared" si="118"/>
        <v>12282.541540778822</v>
      </c>
      <c r="R271" s="277">
        <f>IF(H271&gt;0, rate1(1,$L$52,$L$51,$L$54,L271,$L$53,$L$50,P271),"")</f>
        <v>1995.2115230482841</v>
      </c>
      <c r="S271" s="323">
        <f t="shared" si="119"/>
        <v>2.181661302077146</v>
      </c>
      <c r="T271" s="323">
        <f t="shared" si="120"/>
        <v>7.3323153259092916E-2</v>
      </c>
      <c r="U271" s="328">
        <f t="shared" si="121"/>
        <v>6.313429349757099</v>
      </c>
      <c r="V271" s="336">
        <f t="shared" si="122"/>
        <v>6.313429349757099</v>
      </c>
      <c r="W271" s="328">
        <f t="shared" si="123"/>
        <v>2.3982342889823371E-3</v>
      </c>
      <c r="X271" s="328">
        <f t="shared" si="124"/>
        <v>12345.142638331208</v>
      </c>
      <c r="Y271" s="328">
        <f t="shared" si="141"/>
        <v>109.04081185926483</v>
      </c>
      <c r="Z271" s="108">
        <f>IF(H271&gt;0, rate1(1,$L$52,$L$51,$L$54,U271,$L$53,$L$50,Y271),"")</f>
        <v>1996.4875405101445</v>
      </c>
      <c r="AA271" s="336">
        <f t="shared" si="125"/>
        <v>2.1913792193630544</v>
      </c>
      <c r="AB271" s="336">
        <f t="shared" si="126"/>
        <v>-2.0129898608307962E-3</v>
      </c>
      <c r="AC271" s="328">
        <f t="shared" si="127"/>
        <v>7.3323153259092916E-2</v>
      </c>
      <c r="AD271" s="328">
        <f t="shared" si="128"/>
        <v>-0.27276513776389955</v>
      </c>
      <c r="AE271" s="328">
        <f t="shared" si="129"/>
        <v>-5.3319843909373672E-2</v>
      </c>
      <c r="AF271" s="328">
        <f t="shared" si="130"/>
        <v>2903.276841422196</v>
      </c>
      <c r="AG271" s="328">
        <f t="shared" si="131"/>
        <v>2889.2996351789857</v>
      </c>
      <c r="AH271" s="328">
        <f t="shared" si="132"/>
        <v>6.2939517377993699</v>
      </c>
      <c r="AI271" s="328">
        <f t="shared" si="133"/>
        <v>36.749563849285416</v>
      </c>
      <c r="AJ271" s="328">
        <f t="shared" si="134"/>
        <v>8.5269382069725683</v>
      </c>
      <c r="AK271" s="337">
        <f t="shared" si="135"/>
        <v>555.9332740217269</v>
      </c>
      <c r="AL271" s="42">
        <f t="shared" si="136"/>
        <v>26.061193784064145</v>
      </c>
    </row>
    <row r="272" spans="1:38" ht="15" x14ac:dyDescent="0.15">
      <c r="A272" s="116"/>
      <c r="B272" s="328">
        <f t="shared" si="107"/>
        <v>2903.276841422196</v>
      </c>
      <c r="C272" s="328">
        <f t="shared" si="108"/>
        <v>2889.2996351789857</v>
      </c>
      <c r="D272" s="328">
        <f t="shared" si="109"/>
        <v>6.2939517377993699</v>
      </c>
      <c r="E272" s="328">
        <f t="shared" si="139"/>
        <v>185.74517602620119</v>
      </c>
      <c r="F272" s="328">
        <f t="shared" si="110"/>
        <v>185.74517602620119</v>
      </c>
      <c r="G272" s="328">
        <f t="shared" si="111"/>
        <v>12951.281123677058</v>
      </c>
      <c r="H272" s="313">
        <f t="shared" si="112"/>
        <v>0.02</v>
      </c>
      <c r="I272" s="328">
        <f t="shared" si="113"/>
        <v>11.181764994568221</v>
      </c>
      <c r="J272" s="328">
        <f t="shared" si="137"/>
        <v>850</v>
      </c>
      <c r="K272" s="335">
        <f t="shared" si="114"/>
        <v>-1</v>
      </c>
      <c r="L272" s="323">
        <f t="shared" si="115"/>
        <v>6.2739517377993703</v>
      </c>
      <c r="M272" s="323">
        <f t="shared" si="116"/>
        <v>6.2839517377993701</v>
      </c>
      <c r="N272" s="328">
        <f t="shared" si="117"/>
        <v>-8.6382987582346971E-2</v>
      </c>
      <c r="O272" s="328">
        <f t="shared" si="138"/>
        <v>2.7785648350219301</v>
      </c>
      <c r="P272" s="332">
        <f t="shared" si="140"/>
        <v>108.2474874796393</v>
      </c>
      <c r="Q272" s="328">
        <f t="shared" si="118"/>
        <v>12161.178570865113</v>
      </c>
      <c r="R272" s="277">
        <f>IF(H272&gt;0, rate1(1,$L$52,$L$51,$L$54,L272,$L$53,$L$50,P272),"")</f>
        <v>1993.5449541170194</v>
      </c>
      <c r="S272" s="323">
        <f t="shared" si="119"/>
        <v>2.1954780381484396</v>
      </c>
      <c r="T272" s="323">
        <f t="shared" si="120"/>
        <v>7.2258113345300121E-2</v>
      </c>
      <c r="U272" s="328">
        <f t="shared" si="121"/>
        <v>6.2939517377993699</v>
      </c>
      <c r="V272" s="336">
        <f t="shared" si="122"/>
        <v>6.2939517377993699</v>
      </c>
      <c r="W272" s="328">
        <f t="shared" si="123"/>
        <v>2.3834594911029683E-3</v>
      </c>
      <c r="X272" s="328">
        <f t="shared" si="124"/>
        <v>12223.393696821004</v>
      </c>
      <c r="Y272" s="328">
        <f t="shared" si="141"/>
        <v>108.59228203601782</v>
      </c>
      <c r="Z272" s="108">
        <f>IF(H272&gt;0, rate1(1,$L$52,$L$51,$L$54,U272,$L$53,$L$50,Y272),"")</f>
        <v>1994.8280756890765</v>
      </c>
      <c r="AA272" s="336">
        <f t="shared" si="125"/>
        <v>2.2052904305258898</v>
      </c>
      <c r="AB272" s="336">
        <f t="shared" si="126"/>
        <v>-1.9774980624902351E-3</v>
      </c>
      <c r="AC272" s="328">
        <f t="shared" si="127"/>
        <v>7.2258113345300121E-2</v>
      </c>
      <c r="AD272" s="328">
        <f t="shared" si="128"/>
        <v>-0.27678552724489114</v>
      </c>
      <c r="AE272" s="328">
        <f t="shared" si="129"/>
        <v>-5.523223660248433E-2</v>
      </c>
      <c r="AF272" s="328">
        <f t="shared" si="130"/>
        <v>2903.1182003212684</v>
      </c>
      <c r="AG272" s="328">
        <f t="shared" si="131"/>
        <v>2889.2273770656402</v>
      </c>
      <c r="AH272" s="328">
        <f t="shared" si="132"/>
        <v>6.2744724158838459</v>
      </c>
      <c r="AI272" s="328">
        <f t="shared" si="133"/>
        <v>36.246041603463453</v>
      </c>
      <c r="AJ272" s="328">
        <f t="shared" si="134"/>
        <v>8.5370065518624187</v>
      </c>
      <c r="AK272" s="337">
        <f t="shared" si="135"/>
        <v>556.4136745780246</v>
      </c>
      <c r="AL272" s="42">
        <f t="shared" si="136"/>
        <v>26.092430913336038</v>
      </c>
    </row>
    <row r="273" spans="1:38" ht="15" x14ac:dyDescent="0.15">
      <c r="A273" s="116"/>
      <c r="B273" s="328">
        <f t="shared" ref="B273:B292" si="142">IF(H273&gt;0, AF272,"")</f>
        <v>2903.1182003212684</v>
      </c>
      <c r="C273" s="328">
        <f t="shared" ref="C273:C292" si="143">IF(H273&gt;0, AG272,"")</f>
        <v>2889.2273770656402</v>
      </c>
      <c r="D273" s="328">
        <f t="shared" ref="D273:D292" si="144">IF(H273&gt;0, AH272,"")</f>
        <v>6.2744724158838459</v>
      </c>
      <c r="E273" s="328">
        <f t="shared" si="139"/>
        <v>185.74517602620119</v>
      </c>
      <c r="F273" s="328">
        <f t="shared" ref="F273:F292" si="145">IF(H273&gt;0, (E273+E272)/2,"")</f>
        <v>185.74517602620119</v>
      </c>
      <c r="G273" s="328">
        <f t="shared" ref="G273:G292" si="146">IF(H273&gt;0, F273*$S$53*$C$55*(B273-C273+N273)^1.5,"")</f>
        <v>12831.021555772468</v>
      </c>
      <c r="H273" s="313">
        <f t="shared" ref="H273:H292" si="147">dv(S272)</f>
        <v>0.02</v>
      </c>
      <c r="I273" s="328">
        <f t="shared" ref="I273:I292" si="148">IF(H273&gt;0, (B273-C273)*B$19,"")</f>
        <v>11.112658604502577</v>
      </c>
      <c r="J273" s="328">
        <f t="shared" si="137"/>
        <v>850</v>
      </c>
      <c r="K273" s="335">
        <f t="shared" ref="K273:K292" si="149">IF(H273&gt;0, IF((1-S272-0.015)&gt;0,1,-1),"")</f>
        <v>-1</v>
      </c>
      <c r="L273" s="323">
        <f t="shared" ref="L273:L292" si="150">IF(H273&gt;0, D273+K273*H273,"")</f>
        <v>6.2544724158838463</v>
      </c>
      <c r="M273" s="323">
        <f t="shared" ref="M273:M292" si="151">IF(H273&gt;0, (D273+L273)/2,"")</f>
        <v>6.2644724158838461</v>
      </c>
      <c r="N273" s="328">
        <f t="shared" ref="N273:N292" si="152">IF(H273&gt;0, 2*($P$53*M273/$S$52/$S$51)^2-(B273-C273)*2,"")</f>
        <v>-8.6122773915480622E-2</v>
      </c>
      <c r="O273" s="328">
        <f t="shared" si="138"/>
        <v>2.7357791857233353</v>
      </c>
      <c r="P273" s="332">
        <f t="shared" si="140"/>
        <v>107.79973934300571</v>
      </c>
      <c r="Q273" s="328">
        <f t="shared" ref="Q273:Q292" si="153">IF(H273&gt;0, M273/$S$54*(B273-C273+N273/2)*E273-J273,"")</f>
        <v>12040.555066432535</v>
      </c>
      <c r="R273" s="277">
        <f>IF(H273&gt;0, rate1(1,$L$52,$L$51,$L$54,L273,$L$53,$L$50,P273),"")</f>
        <v>1991.8689397788996</v>
      </c>
      <c r="S273" s="323">
        <f t="shared" ref="S273:S292" si="154">IF(H273&gt;0, Q273/O273/R273,"")</f>
        <v>2.2095544468327115</v>
      </c>
      <c r="T273" s="323">
        <f t="shared" ref="T273:T292" si="155">IF(H273&gt;0, N273/(1-S273),"")</f>
        <v>7.1202064645372598E-2</v>
      </c>
      <c r="U273" s="328">
        <f t="shared" ref="U273:U292" si="156">L273-K273*H273</f>
        <v>6.2744724158838459</v>
      </c>
      <c r="V273" s="336">
        <f t="shared" ref="V273:V292" si="157">IF(H273&gt;0, (D273+U273)/2,"")</f>
        <v>6.2744724158838459</v>
      </c>
      <c r="W273" s="328">
        <f t="shared" ref="W273:W292" si="158">IF(H273&gt;0, 2*($P$53*V273/$S$52/$S$51)^2-(B273-C273)*2,"")</f>
        <v>2.3687290544245343E-3</v>
      </c>
      <c r="X273" s="328">
        <f t="shared" ref="X273:X292" si="159">IF(H273&gt;0, V273/$S$54*(B273-C273+W273/2)*F273-J273,"")</f>
        <v>12102.385380614765</v>
      </c>
      <c r="Y273" s="328">
        <f t="shared" si="141"/>
        <v>108.14417626518473</v>
      </c>
      <c r="Z273" s="108">
        <f>IF(H273&gt;0, rate1(1,$L$52,$L$51,$L$54,U273,$L$53,$L$50,Y273),"")</f>
        <v>1993.159220742411</v>
      </c>
      <c r="AA273" s="336">
        <f t="shared" ref="AA273:AA292" si="160">IF(H273&gt;0, X273/O273/Z273,"")</f>
        <v>2.2194631770660798</v>
      </c>
      <c r="AB273" s="336">
        <f t="shared" ref="AB273:AB292" si="161">IF(H273&gt;0, W273/(1-AA273),"")</f>
        <v>-1.9424359004619445E-3</v>
      </c>
      <c r="AC273" s="328">
        <f t="shared" ref="AC273:AC292" si="162">IF(H273&gt;0, delta_z(N273,S273,H273,AE272,AB273),"")</f>
        <v>7.1202064645372598E-2</v>
      </c>
      <c r="AD273" s="328">
        <f t="shared" ref="AD273:AD292" si="163">IF(H273&gt;0, H273/AC273*K273,"")</f>
        <v>-0.28089073118330982</v>
      </c>
      <c r="AE273" s="328">
        <f t="shared" ref="AE273:AE292" si="164">IF(H273&gt;0, (AD273-AD272)/(AC273+AC272)*2,"")</f>
        <v>-5.7231267880980652E-2</v>
      </c>
      <c r="AF273" s="328">
        <f t="shared" ref="AF273:AF292" si="165">IF(H273&gt;0, B273-(AC273-N273),"")</f>
        <v>2902.9608754827077</v>
      </c>
      <c r="AG273" s="328">
        <f t="shared" ref="AG273:AG292" si="166">IF(H273&gt;0, C273-AC273,"")</f>
        <v>2889.1561750009951</v>
      </c>
      <c r="AH273" s="328">
        <f t="shared" ref="AH273:AH292" si="167">IF(H273&gt;0, $S$54*$S$53*$C$55*SQRT(AF273-AG273),"")</f>
        <v>6.2549913835529916</v>
      </c>
      <c r="AI273" s="328">
        <f t="shared" ref="AI273:AI292" si="168">IF(H273&gt;0, AC273/R273*1000000,"")</f>
        <v>35.746360226529831</v>
      </c>
      <c r="AJ273" s="328">
        <f t="shared" ref="AJ273:AJ292" si="169">IF(H273&gt;0, AJ272+AI273/3600,"")</f>
        <v>8.5469360963697874</v>
      </c>
      <c r="AK273" s="337">
        <f t="shared" ref="AK273:AK292" si="170">IF(H273&gt;0, AK272+AI272*G272/1000000,"")</f>
        <v>556.88310725245151</v>
      </c>
      <c r="AL273" s="42">
        <f t="shared" ref="AL273:AL292" si="171">IF(H273&gt;0, AL272+AI272*J272/1000000,"")</f>
        <v>26.123240048698982</v>
      </c>
    </row>
    <row r="274" spans="1:38" ht="15" x14ac:dyDescent="0.15">
      <c r="A274" s="116"/>
      <c r="B274" s="328">
        <f t="shared" si="142"/>
        <v>2902.9608754827077</v>
      </c>
      <c r="C274" s="328">
        <f t="shared" si="143"/>
        <v>2889.1561750009951</v>
      </c>
      <c r="D274" s="328">
        <f t="shared" si="144"/>
        <v>6.2549913835529916</v>
      </c>
      <c r="E274" s="328">
        <f t="shared" si="139"/>
        <v>185.74517602620119</v>
      </c>
      <c r="F274" s="328">
        <f t="shared" si="145"/>
        <v>185.74517602620119</v>
      </c>
      <c r="G274" s="328">
        <f t="shared" si="146"/>
        <v>12711.49828800087</v>
      </c>
      <c r="H274" s="313">
        <f t="shared" si="147"/>
        <v>0.02</v>
      </c>
      <c r="I274" s="328">
        <f t="shared" si="148"/>
        <v>11.043760385370115</v>
      </c>
      <c r="J274" s="328">
        <f t="shared" si="137"/>
        <v>850</v>
      </c>
      <c r="K274" s="335">
        <f t="shared" si="149"/>
        <v>-1</v>
      </c>
      <c r="L274" s="323">
        <f t="shared" si="150"/>
        <v>6.234991383552992</v>
      </c>
      <c r="M274" s="323">
        <f t="shared" si="151"/>
        <v>6.2449913835529918</v>
      </c>
      <c r="N274" s="328">
        <f t="shared" si="152"/>
        <v>-8.5862491733799118E-2</v>
      </c>
      <c r="O274" s="328">
        <f t="shared" si="138"/>
        <v>2.6933479792619197</v>
      </c>
      <c r="P274" s="332">
        <f t="shared" si="140"/>
        <v>107.35241710168114</v>
      </c>
      <c r="Q274" s="328">
        <f t="shared" si="153"/>
        <v>11920.668896556948</v>
      </c>
      <c r="R274" s="277">
        <f>IF(H274&gt;0, rate1(1,$L$52,$L$51,$L$54,L274,$L$53,$L$50,P274),"")</f>
        <v>1990.1834058475845</v>
      </c>
      <c r="S274" s="323">
        <f t="shared" si="154"/>
        <v>2.2238989865025887</v>
      </c>
      <c r="T274" s="323">
        <f t="shared" si="155"/>
        <v>7.0154884251648578E-2</v>
      </c>
      <c r="U274" s="328">
        <f t="shared" si="156"/>
        <v>6.2549913835529916</v>
      </c>
      <c r="V274" s="336">
        <f t="shared" si="157"/>
        <v>6.2549913835529916</v>
      </c>
      <c r="W274" s="328">
        <f t="shared" si="158"/>
        <v>2.3540429906034888E-3</v>
      </c>
      <c r="X274" s="328">
        <f t="shared" si="159"/>
        <v>11982.11555909372</v>
      </c>
      <c r="Y274" s="328">
        <f t="shared" si="141"/>
        <v>107.69649561617663</v>
      </c>
      <c r="Z274" s="108">
        <f>IF(H274&gt;0, rate1(1,$L$52,$L$51,$L$54,U274,$L$53,$L$50,Y274),"")</f>
        <v>1991.4809020258815</v>
      </c>
      <c r="AA274" s="336">
        <f t="shared" si="160"/>
        <v>2.2339059769717631</v>
      </c>
      <c r="AB274" s="336">
        <f t="shared" si="161"/>
        <v>-1.9077977046360957E-3</v>
      </c>
      <c r="AC274" s="328">
        <f t="shared" si="162"/>
        <v>7.0154884251648578E-2</v>
      </c>
      <c r="AD274" s="328">
        <f t="shared" si="163"/>
        <v>-0.2850835007903248</v>
      </c>
      <c r="AE274" s="328">
        <f t="shared" si="164"/>
        <v>-5.9321733239579476E-2</v>
      </c>
      <c r="AF274" s="328">
        <f t="shared" si="165"/>
        <v>2902.8048581067223</v>
      </c>
      <c r="AG274" s="328">
        <f t="shared" si="166"/>
        <v>2889.0860201167434</v>
      </c>
      <c r="AH274" s="328">
        <f t="shared" si="167"/>
        <v>6.2355086403465938</v>
      </c>
      <c r="AI274" s="328">
        <f t="shared" si="168"/>
        <v>35.250461864729914</v>
      </c>
      <c r="AJ274" s="328">
        <f t="shared" si="169"/>
        <v>8.556727891332212</v>
      </c>
      <c r="AK274" s="337">
        <f t="shared" si="170"/>
        <v>557.34176957105853</v>
      </c>
      <c r="AL274" s="42">
        <f t="shared" si="171"/>
        <v>26.153624454891531</v>
      </c>
    </row>
    <row r="275" spans="1:38" ht="15" x14ac:dyDescent="0.15">
      <c r="A275" s="116"/>
      <c r="B275" s="328">
        <f t="shared" si="142"/>
        <v>2902.8048581067223</v>
      </c>
      <c r="C275" s="328">
        <f t="shared" si="143"/>
        <v>2889.0860201167434</v>
      </c>
      <c r="D275" s="328">
        <f t="shared" si="144"/>
        <v>6.2355086403465938</v>
      </c>
      <c r="E275" s="328">
        <f t="shared" si="139"/>
        <v>185.74517602620119</v>
      </c>
      <c r="F275" s="328">
        <f t="shared" si="145"/>
        <v>185.74517602620119</v>
      </c>
      <c r="G275" s="328">
        <f t="shared" si="146"/>
        <v>12592.709187615083</v>
      </c>
      <c r="H275" s="313">
        <f t="shared" si="147"/>
        <v>0.02</v>
      </c>
      <c r="I275" s="328">
        <f t="shared" si="148"/>
        <v>10.975070391983174</v>
      </c>
      <c r="J275" s="328">
        <f t="shared" si="137"/>
        <v>850</v>
      </c>
      <c r="K275" s="335">
        <f t="shared" si="149"/>
        <v>-1</v>
      </c>
      <c r="L275" s="323">
        <f t="shared" si="150"/>
        <v>6.2155086403465942</v>
      </c>
      <c r="M275" s="323">
        <f t="shared" si="151"/>
        <v>6.225508640346594</v>
      </c>
      <c r="N275" s="328">
        <f t="shared" si="152"/>
        <v>-8.560214101914454E-2</v>
      </c>
      <c r="O275" s="328">
        <f t="shared" si="138"/>
        <v>2.6512688291082109</v>
      </c>
      <c r="P275" s="332">
        <f t="shared" si="140"/>
        <v>106.90552183461128</v>
      </c>
      <c r="Q275" s="328">
        <f t="shared" si="153"/>
        <v>11801.51792916022</v>
      </c>
      <c r="R275" s="277">
        <f>IF(H275&gt;0, rate1(1,$L$52,$L$51,$L$54,L275,$L$53,$L$50,P275),"")</f>
        <v>1988.4882774042703</v>
      </c>
      <c r="S275" s="323">
        <f t="shared" si="154"/>
        <v>2.2385204672936125</v>
      </c>
      <c r="T275" s="323">
        <f t="shared" si="155"/>
        <v>6.9116452476720422E-2</v>
      </c>
      <c r="U275" s="328">
        <f t="shared" si="156"/>
        <v>6.2355086403465938</v>
      </c>
      <c r="V275" s="336">
        <f t="shared" si="157"/>
        <v>6.2355086403465938</v>
      </c>
      <c r="W275" s="328">
        <f t="shared" si="158"/>
        <v>2.3394013113318124E-3</v>
      </c>
      <c r="X275" s="328">
        <f t="shared" si="159"/>
        <v>11862.582100485217</v>
      </c>
      <c r="Y275" s="328">
        <f t="shared" si="141"/>
        <v>107.24924116387091</v>
      </c>
      <c r="Z275" s="108">
        <f>IF(H275&gt;0, rate1(1,$L$52,$L$51,$L$54,U275,$L$53,$L$50,Y275),"")</f>
        <v>1989.7930451690486</v>
      </c>
      <c r="AA275" s="336">
        <f t="shared" si="160"/>
        <v>2.2486277025127452</v>
      </c>
      <c r="AB275" s="336">
        <f t="shared" si="161"/>
        <v>-1.8735779340983611E-3</v>
      </c>
      <c r="AC275" s="328">
        <f t="shared" si="162"/>
        <v>6.9116452476720422E-2</v>
      </c>
      <c r="AD275" s="328">
        <f t="shared" si="163"/>
        <v>-0.28936670334369857</v>
      </c>
      <c r="AE275" s="328">
        <f t="shared" si="164"/>
        <v>-6.1508744785405745E-2</v>
      </c>
      <c r="AF275" s="328">
        <f t="shared" si="165"/>
        <v>2902.6501395132263</v>
      </c>
      <c r="AG275" s="328">
        <f t="shared" si="166"/>
        <v>2889.0169036642665</v>
      </c>
      <c r="AH275" s="328">
        <f t="shared" si="167"/>
        <v>6.2160241858011949</v>
      </c>
      <c r="AI275" s="328">
        <f t="shared" si="168"/>
        <v>34.758290135330114</v>
      </c>
      <c r="AJ275" s="328">
        <f t="shared" si="169"/>
        <v>8.5663829719253588</v>
      </c>
      <c r="AK275" s="337">
        <f t="shared" si="170"/>
        <v>557.78985575670333</v>
      </c>
      <c r="AL275" s="42">
        <f t="shared" si="171"/>
        <v>26.183587347476553</v>
      </c>
    </row>
    <row r="276" spans="1:38" ht="15" x14ac:dyDescent="0.15">
      <c r="A276" s="116"/>
      <c r="B276" s="328">
        <f t="shared" si="142"/>
        <v>2902.6501395132263</v>
      </c>
      <c r="C276" s="328">
        <f t="shared" si="143"/>
        <v>2889.0169036642665</v>
      </c>
      <c r="D276" s="328">
        <f t="shared" si="144"/>
        <v>6.2160241858011949</v>
      </c>
      <c r="E276" s="328">
        <f t="shared" si="139"/>
        <v>185.74517602620119</v>
      </c>
      <c r="F276" s="328">
        <f t="shared" si="145"/>
        <v>185.74517602620119</v>
      </c>
      <c r="G276" s="328">
        <f t="shared" si="146"/>
        <v>12474.652120710018</v>
      </c>
      <c r="H276" s="313">
        <f t="shared" si="147"/>
        <v>0.02</v>
      </c>
      <c r="I276" s="328">
        <f t="shared" si="148"/>
        <v>10.906588679167909</v>
      </c>
      <c r="J276" s="328">
        <f t="shared" si="137"/>
        <v>850</v>
      </c>
      <c r="K276" s="335">
        <f t="shared" si="149"/>
        <v>-1</v>
      </c>
      <c r="L276" s="323">
        <f t="shared" si="150"/>
        <v>6.1960241858011953</v>
      </c>
      <c r="M276" s="323">
        <f t="shared" si="151"/>
        <v>6.2060241858011951</v>
      </c>
      <c r="N276" s="328">
        <f t="shared" si="152"/>
        <v>-8.5341721753255939E-2</v>
      </c>
      <c r="O276" s="328">
        <f t="shared" si="138"/>
        <v>2.6095393816113273</v>
      </c>
      <c r="P276" s="332">
        <f t="shared" si="140"/>
        <v>106.45905462627582</v>
      </c>
      <c r="Q276" s="328">
        <f t="shared" si="153"/>
        <v>11683.100031006559</v>
      </c>
      <c r="R276" s="277">
        <f>IF(H276&gt;0, rate1(1,$L$52,$L$51,$L$54,L276,$L$53,$L$50,P276),"")</f>
        <v>1986.7834787890868</v>
      </c>
      <c r="S276" s="323">
        <f t="shared" si="154"/>
        <v>2.25342807010805</v>
      </c>
      <c r="T276" s="323">
        <f t="shared" si="155"/>
        <v>6.8086652747372398E-2</v>
      </c>
      <c r="U276" s="328">
        <f t="shared" si="156"/>
        <v>6.2160241858011949</v>
      </c>
      <c r="V276" s="336">
        <f t="shared" si="157"/>
        <v>6.2160241858011949</v>
      </c>
      <c r="W276" s="328">
        <f t="shared" si="158"/>
        <v>2.3248040283156968E-3</v>
      </c>
      <c r="X276" s="328">
        <f t="shared" si="159"/>
        <v>11743.782871858992</v>
      </c>
      <c r="Y276" s="328">
        <f t="shared" si="141"/>
        <v>106.80241398864449</v>
      </c>
      <c r="Z276" s="108">
        <f>IF(H276&gt;0, rate1(1,$L$52,$L$51,$L$54,U276,$L$53,$L$50,Y276),"")</f>
        <v>1988.0955750667824</v>
      </c>
      <c r="AA276" s="336">
        <f t="shared" si="160"/>
        <v>2.2636375993799929</v>
      </c>
      <c r="AB276" s="336">
        <f t="shared" si="161"/>
        <v>-1.8397711728872011E-3</v>
      </c>
      <c r="AC276" s="328">
        <f t="shared" si="162"/>
        <v>6.8086652747372398E-2</v>
      </c>
      <c r="AD276" s="328">
        <f t="shared" si="163"/>
        <v>-0.29374332843483542</v>
      </c>
      <c r="AE276" s="328">
        <f t="shared" si="164"/>
        <v>-6.3797755655581323E-2</v>
      </c>
      <c r="AF276" s="328">
        <f t="shared" si="165"/>
        <v>2902.4967111387259</v>
      </c>
      <c r="AG276" s="328">
        <f t="shared" si="166"/>
        <v>2888.9488170115192</v>
      </c>
      <c r="AH276" s="328">
        <f t="shared" si="167"/>
        <v>6.1965380194503528</v>
      </c>
      <c r="AI276" s="328">
        <f t="shared" si="168"/>
        <v>34.269790077412033</v>
      </c>
      <c r="AJ276" s="328">
        <f t="shared" si="169"/>
        <v>8.5759023580579736</v>
      </c>
      <c r="AK276" s="337">
        <f t="shared" si="170"/>
        <v>558.22755679623629</v>
      </c>
      <c r="AL276" s="42">
        <f t="shared" si="171"/>
        <v>26.213131894091585</v>
      </c>
    </row>
    <row r="277" spans="1:38" ht="15" x14ac:dyDescent="0.15">
      <c r="A277" s="116"/>
      <c r="B277" s="328">
        <f t="shared" si="142"/>
        <v>2902.4967111387259</v>
      </c>
      <c r="C277" s="328">
        <f t="shared" si="143"/>
        <v>2888.9488170115192</v>
      </c>
      <c r="D277" s="328">
        <f t="shared" si="144"/>
        <v>6.1965380194503528</v>
      </c>
      <c r="E277" s="328">
        <f t="shared" si="139"/>
        <v>185.74517602620119</v>
      </c>
      <c r="F277" s="328">
        <f t="shared" si="145"/>
        <v>185.74517602620119</v>
      </c>
      <c r="G277" s="328">
        <f t="shared" si="146"/>
        <v>12357.324952223948</v>
      </c>
      <c r="H277" s="313">
        <f t="shared" si="147"/>
        <v>0.02</v>
      </c>
      <c r="I277" s="328">
        <f t="shared" si="148"/>
        <v>10.838315301765398</v>
      </c>
      <c r="J277" s="328">
        <f t="shared" si="137"/>
        <v>850</v>
      </c>
      <c r="K277" s="335">
        <f t="shared" si="149"/>
        <v>-1</v>
      </c>
      <c r="L277" s="323">
        <f t="shared" si="150"/>
        <v>6.1765380194503532</v>
      </c>
      <c r="M277" s="323">
        <f t="shared" si="151"/>
        <v>6.186538019450353</v>
      </c>
      <c r="N277" s="328">
        <f t="shared" si="152"/>
        <v>-8.5081233917886578E-2</v>
      </c>
      <c r="O277" s="328">
        <f t="shared" si="138"/>
        <v>2.5681573151375972</v>
      </c>
      <c r="P277" s="332">
        <f t="shared" si="140"/>
        <v>106.0130165667421</v>
      </c>
      <c r="Q277" s="328">
        <f t="shared" si="153"/>
        <v>11565.413067703834</v>
      </c>
      <c r="R277" s="277">
        <f>IF(H277&gt;0, rate1(1,$L$52,$L$51,$L$54,L277,$L$53,$L$50,P277),"")</f>
        <v>1985.0689335924603</v>
      </c>
      <c r="S277" s="323">
        <f t="shared" si="154"/>
        <v>2.2686313668504021</v>
      </c>
      <c r="T277" s="323">
        <f t="shared" si="155"/>
        <v>6.7065371502768006E-2</v>
      </c>
      <c r="U277" s="328">
        <f t="shared" si="156"/>
        <v>6.1965380194503528</v>
      </c>
      <c r="V277" s="336">
        <f t="shared" si="157"/>
        <v>6.1965380194503528</v>
      </c>
      <c r="W277" s="328">
        <f t="shared" si="158"/>
        <v>2.3102511532080428E-3</v>
      </c>
      <c r="X277" s="328">
        <f t="shared" si="159"/>
        <v>11625.715739128551</v>
      </c>
      <c r="Y277" s="328">
        <f t="shared" si="141"/>
        <v>106.35601517642696</v>
      </c>
      <c r="Z277" s="108">
        <f>IF(H277&gt;0, rate1(1,$L$52,$L$51,$L$54,U277,$L$53,$L$50,Y277),"")</f>
        <v>1986.3884158707019</v>
      </c>
      <c r="AA277" s="336">
        <f t="shared" si="160"/>
        <v>2.2789453070656815</v>
      </c>
      <c r="AB277" s="336">
        <f t="shared" si="161"/>
        <v>-1.8063721258796545E-3</v>
      </c>
      <c r="AC277" s="328">
        <f t="shared" si="162"/>
        <v>6.7065371502768006E-2</v>
      </c>
      <c r="AD277" s="328">
        <f t="shared" si="163"/>
        <v>-0.29821649462084221</v>
      </c>
      <c r="AE277" s="328">
        <f t="shared" si="164"/>
        <v>-6.6194586589806814E-2</v>
      </c>
      <c r="AF277" s="328">
        <f t="shared" si="165"/>
        <v>2902.3445645333054</v>
      </c>
      <c r="AG277" s="328">
        <f t="shared" si="166"/>
        <v>2888.8817516400163</v>
      </c>
      <c r="AH277" s="328">
        <f t="shared" si="167"/>
        <v>6.177050140824492</v>
      </c>
      <c r="AI277" s="328">
        <f t="shared" si="168"/>
        <v>33.784908104625401</v>
      </c>
      <c r="AJ277" s="328">
        <f t="shared" si="169"/>
        <v>8.585287054753703</v>
      </c>
      <c r="AK277" s="337">
        <f t="shared" si="170"/>
        <v>558.65506050570173</v>
      </c>
      <c r="AL277" s="42">
        <f t="shared" si="171"/>
        <v>26.242261215657386</v>
      </c>
    </row>
    <row r="278" spans="1:38" ht="15" x14ac:dyDescent="0.15">
      <c r="A278" s="116"/>
      <c r="B278" s="328">
        <f t="shared" si="142"/>
        <v>2902.3445645333054</v>
      </c>
      <c r="C278" s="328">
        <f t="shared" si="143"/>
        <v>2888.8817516400163</v>
      </c>
      <c r="D278" s="328">
        <f t="shared" si="144"/>
        <v>6.177050140824492</v>
      </c>
      <c r="E278" s="328">
        <f t="shared" si="139"/>
        <v>185.74517602620119</v>
      </c>
      <c r="F278" s="328">
        <f t="shared" si="145"/>
        <v>185.74517602620119</v>
      </c>
      <c r="G278" s="328">
        <f t="shared" si="146"/>
        <v>12240.72554593741</v>
      </c>
      <c r="H278" s="313">
        <f t="shared" si="147"/>
        <v>0.02</v>
      </c>
      <c r="I278" s="328">
        <f t="shared" si="148"/>
        <v>10.770250314631268</v>
      </c>
      <c r="J278" s="328">
        <f t="shared" si="137"/>
        <v>850</v>
      </c>
      <c r="K278" s="335">
        <f t="shared" si="149"/>
        <v>-1</v>
      </c>
      <c r="L278" s="323">
        <f t="shared" si="150"/>
        <v>6.1570501408244924</v>
      </c>
      <c r="M278" s="323">
        <f t="shared" si="151"/>
        <v>6.1670501408244922</v>
      </c>
      <c r="N278" s="328">
        <f t="shared" si="152"/>
        <v>-8.4820677494718666E-2</v>
      </c>
      <c r="O278" s="328">
        <f t="shared" si="138"/>
        <v>2.5271203392378805</v>
      </c>
      <c r="P278" s="332">
        <f t="shared" si="140"/>
        <v>105.56740875170934</v>
      </c>
      <c r="Q278" s="328">
        <f t="shared" si="153"/>
        <v>11448.454903702483</v>
      </c>
      <c r="R278" s="277">
        <f>IF(H278&gt;0, rate1(1,$L$52,$L$51,$L$54,L278,$L$53,$L$50,P278),"")</f>
        <v>1983.3445646463238</v>
      </c>
      <c r="S278" s="323">
        <f t="shared" si="154"/>
        <v>2.284140341987531</v>
      </c>
      <c r="T278" s="323">
        <f t="shared" si="155"/>
        <v>6.6052498096459827E-2</v>
      </c>
      <c r="U278" s="328">
        <f t="shared" si="156"/>
        <v>6.177050140824492</v>
      </c>
      <c r="V278" s="336">
        <f t="shared" si="157"/>
        <v>6.177050140824492</v>
      </c>
      <c r="W278" s="328">
        <f t="shared" si="158"/>
        <v>2.2957426977363582E-3</v>
      </c>
      <c r="X278" s="328">
        <f t="shared" si="159"/>
        <v>11508.378567050049</v>
      </c>
      <c r="Y278" s="328">
        <f t="shared" si="141"/>
        <v>105.91004581874463</v>
      </c>
      <c r="Z278" s="108">
        <f>IF(H278&gt;0, rate1(1,$L$52,$L$51,$L$54,U278,$L$53,$L$50,Y278),"")</f>
        <v>1984.6714909804762</v>
      </c>
      <c r="AA278" s="336">
        <f t="shared" si="160"/>
        <v>2.2945608805773174</v>
      </c>
      <c r="AB278" s="336">
        <f t="shared" si="161"/>
        <v>-1.773375614990434E-3</v>
      </c>
      <c r="AC278" s="328">
        <f t="shared" si="162"/>
        <v>6.6052498096459827E-2</v>
      </c>
      <c r="AD278" s="328">
        <f t="shared" si="163"/>
        <v>-0.30278945651371098</v>
      </c>
      <c r="AE278" s="328">
        <f t="shared" si="164"/>
        <v>-6.8705454897022955E-2</v>
      </c>
      <c r="AF278" s="328">
        <f t="shared" si="165"/>
        <v>2902.1936913577142</v>
      </c>
      <c r="AG278" s="328">
        <f t="shared" si="166"/>
        <v>2888.81569914192</v>
      </c>
      <c r="AH278" s="328">
        <f t="shared" si="167"/>
        <v>6.1575605494507446</v>
      </c>
      <c r="AI278" s="328">
        <f t="shared" si="168"/>
        <v>33.30359195969487</v>
      </c>
      <c r="AJ278" s="328">
        <f t="shared" si="169"/>
        <v>8.594538052520285</v>
      </c>
      <c r="AK278" s="337">
        <f t="shared" si="170"/>
        <v>559.0725515936316</v>
      </c>
      <c r="AL278" s="42">
        <f t="shared" si="171"/>
        <v>26.270978387546318</v>
      </c>
    </row>
    <row r="279" spans="1:38" ht="15" x14ac:dyDescent="0.15">
      <c r="A279" s="116"/>
      <c r="B279" s="328">
        <f t="shared" si="142"/>
        <v>2902.1936913577142</v>
      </c>
      <c r="C279" s="328">
        <f t="shared" si="143"/>
        <v>2888.81569914192</v>
      </c>
      <c r="D279" s="328">
        <f t="shared" si="144"/>
        <v>6.1575605494507446</v>
      </c>
      <c r="E279" s="328">
        <f t="shared" si="139"/>
        <v>185.74517602620119</v>
      </c>
      <c r="F279" s="328">
        <f t="shared" si="145"/>
        <v>185.74517602620119</v>
      </c>
      <c r="G279" s="328">
        <f t="shared" si="146"/>
        <v>12124.851764472136</v>
      </c>
      <c r="H279" s="313">
        <f t="shared" si="147"/>
        <v>0.02</v>
      </c>
      <c r="I279" s="328">
        <f t="shared" si="148"/>
        <v>10.702393772635332</v>
      </c>
      <c r="J279" s="328">
        <f t="shared" si="137"/>
        <v>850</v>
      </c>
      <c r="K279" s="335">
        <f t="shared" si="149"/>
        <v>-1</v>
      </c>
      <c r="L279" s="323">
        <f t="shared" si="150"/>
        <v>6.137560549450745</v>
      </c>
      <c r="M279" s="323">
        <f t="shared" si="151"/>
        <v>6.1475605494507448</v>
      </c>
      <c r="N279" s="328">
        <f t="shared" si="152"/>
        <v>-8.4560052465359803E-2</v>
      </c>
      <c r="O279" s="328">
        <f t="shared" si="138"/>
        <v>2.4864261938414076</v>
      </c>
      <c r="P279" s="332">
        <f t="shared" si="140"/>
        <v>105.12223228255372</v>
      </c>
      <c r="Q279" s="328">
        <f t="shared" si="153"/>
        <v>11332.223402294334</v>
      </c>
      <c r="R279" s="277">
        <f>IF(H279&gt;0, rate1(1,$L$52,$L$51,$L$54,L279,$L$53,$L$50,P279),"")</f>
        <v>1981.6102940152064</v>
      </c>
      <c r="S279" s="323">
        <f t="shared" si="154"/>
        <v>2.2999654155377045</v>
      </c>
      <c r="T279" s="323">
        <f t="shared" si="155"/>
        <v>6.5047924702199278E-2</v>
      </c>
      <c r="U279" s="328">
        <f t="shared" si="156"/>
        <v>6.1575605494507446</v>
      </c>
      <c r="V279" s="336">
        <f t="shared" si="157"/>
        <v>6.1575605494507446</v>
      </c>
      <c r="W279" s="328">
        <f t="shared" si="158"/>
        <v>2.2812786735642021E-3</v>
      </c>
      <c r="X279" s="328">
        <f t="shared" si="159"/>
        <v>11391.769219221085</v>
      </c>
      <c r="Y279" s="328">
        <f t="shared" si="141"/>
        <v>105.46450701276497</v>
      </c>
      <c r="Z279" s="108">
        <f>IF(H279&gt;0, rate1(1,$L$52,$L$51,$L$54,U279,$L$53,$L$50,Y279),"")</f>
        <v>1982.9447230349992</v>
      </c>
      <c r="AA279" s="336">
        <f t="shared" si="160"/>
        <v>2.3104948135910353</v>
      </c>
      <c r="AB279" s="336">
        <f t="shared" si="161"/>
        <v>-1.740776575309758E-3</v>
      </c>
      <c r="AC279" s="328">
        <f t="shared" si="162"/>
        <v>6.5047924702199278E-2</v>
      </c>
      <c r="AD279" s="328">
        <f t="shared" si="163"/>
        <v>-0.30746561233987835</v>
      </c>
      <c r="AE279" s="328">
        <f t="shared" si="164"/>
        <v>-7.1337006034662448E-2</v>
      </c>
      <c r="AF279" s="328">
        <f t="shared" si="165"/>
        <v>2902.0440833805465</v>
      </c>
      <c r="AG279" s="328">
        <f t="shared" si="166"/>
        <v>2888.7506512172176</v>
      </c>
      <c r="AH279" s="328">
        <f t="shared" si="167"/>
        <v>6.1380692448533187</v>
      </c>
      <c r="AI279" s="328">
        <f t="shared" si="168"/>
        <v>32.825790670675694</v>
      </c>
      <c r="AJ279" s="328">
        <f t="shared" si="169"/>
        <v>8.6036563277065845</v>
      </c>
      <c r="AK279" s="337">
        <f t="shared" si="170"/>
        <v>559.48021172250412</v>
      </c>
      <c r="AL279" s="42">
        <f t="shared" si="171"/>
        <v>26.299286440712059</v>
      </c>
    </row>
    <row r="280" spans="1:38" ht="15" x14ac:dyDescent="0.15">
      <c r="A280" s="116"/>
      <c r="B280" s="328">
        <f t="shared" si="142"/>
        <v>2902.0440833805465</v>
      </c>
      <c r="C280" s="328">
        <f t="shared" si="143"/>
        <v>2888.7506512172176</v>
      </c>
      <c r="D280" s="328">
        <f t="shared" si="144"/>
        <v>6.1380692448533187</v>
      </c>
      <c r="E280" s="328">
        <f t="shared" si="139"/>
        <v>185.74517602620119</v>
      </c>
      <c r="F280" s="328">
        <f t="shared" si="145"/>
        <v>185.74517602620119</v>
      </c>
      <c r="G280" s="328">
        <f t="shared" si="146"/>
        <v>12009.701469292831</v>
      </c>
      <c r="H280" s="313">
        <f t="shared" si="147"/>
        <v>0.02</v>
      </c>
      <c r="I280" s="328">
        <f t="shared" si="148"/>
        <v>10.634745730663054</v>
      </c>
      <c r="J280" s="328">
        <f t="shared" si="137"/>
        <v>850</v>
      </c>
      <c r="K280" s="335">
        <f t="shared" si="149"/>
        <v>-1</v>
      </c>
      <c r="L280" s="323">
        <f t="shared" si="150"/>
        <v>6.1180692448533192</v>
      </c>
      <c r="M280" s="323">
        <f t="shared" si="151"/>
        <v>6.1280692448533189</v>
      </c>
      <c r="N280" s="328">
        <f t="shared" si="152"/>
        <v>-8.4299358811421143E-2</v>
      </c>
      <c r="O280" s="328">
        <f t="shared" si="138"/>
        <v>2.4460726484766182</v>
      </c>
      <c r="P280" s="332">
        <f t="shared" si="140"/>
        <v>104.67748826638591</v>
      </c>
      <c r="Q280" s="328">
        <f t="shared" si="153"/>
        <v>11216.716425614577</v>
      </c>
      <c r="R280" s="277">
        <f>IF(H280&gt;0, rate1(1,$L$52,$L$51,$L$54,L280,$L$53,$L$50,P280),"")</f>
        <v>1979.8660429872625</v>
      </c>
      <c r="S280" s="323">
        <f t="shared" si="154"/>
        <v>2.3161174676000496</v>
      </c>
      <c r="T280" s="323">
        <f t="shared" si="155"/>
        <v>6.4051546223409431E-2</v>
      </c>
      <c r="U280" s="328">
        <f t="shared" si="156"/>
        <v>6.1380692448533187</v>
      </c>
      <c r="V280" s="336">
        <f t="shared" si="157"/>
        <v>6.1380692448533187</v>
      </c>
      <c r="W280" s="328">
        <f t="shared" si="158"/>
        <v>2.2668590924190823E-3</v>
      </c>
      <c r="X280" s="328">
        <f t="shared" si="159"/>
        <v>11275.885558082738</v>
      </c>
      <c r="Y280" s="328">
        <f t="shared" si="141"/>
        <v>105.01939986135373</v>
      </c>
      <c r="Z280" s="108">
        <f>IF(H280&gt;0, rate1(1,$L$52,$L$51,$L$54,U280,$L$53,$L$50,Y280),"")</f>
        <v>1981.2080339034999</v>
      </c>
      <c r="AA280" s="336">
        <f t="shared" si="160"/>
        <v>2.3267580631563449</v>
      </c>
      <c r="AB280" s="336">
        <f t="shared" si="161"/>
        <v>-1.7085700515934654E-3</v>
      </c>
      <c r="AC280" s="328">
        <f t="shared" si="162"/>
        <v>6.4051546223409431E-2</v>
      </c>
      <c r="AD280" s="328">
        <f t="shared" si="163"/>
        <v>-0.31224851200688797</v>
      </c>
      <c r="AE280" s="328">
        <f t="shared" si="164"/>
        <v>-7.4096348075131671E-2</v>
      </c>
      <c r="AF280" s="328">
        <f t="shared" si="165"/>
        <v>2901.8957324755115</v>
      </c>
      <c r="AG280" s="328">
        <f t="shared" si="166"/>
        <v>2888.6865996709944</v>
      </c>
      <c r="AH280" s="328">
        <f t="shared" si="167"/>
        <v>6.1185762265529222</v>
      </c>
      <c r="AI280" s="328">
        <f t="shared" si="168"/>
        <v>32.351454508895536</v>
      </c>
      <c r="AJ280" s="328">
        <f t="shared" si="169"/>
        <v>8.6126428428479436</v>
      </c>
      <c r="AK280" s="337">
        <f t="shared" si="170"/>
        <v>559.87821956843766</v>
      </c>
      <c r="AL280" s="42">
        <f t="shared" si="171"/>
        <v>26.327188362782135</v>
      </c>
    </row>
    <row r="281" spans="1:38" ht="15" x14ac:dyDescent="0.15">
      <c r="A281" s="116"/>
      <c r="B281" s="328">
        <f t="shared" si="142"/>
        <v>2901.8957324755115</v>
      </c>
      <c r="C281" s="328">
        <f t="shared" si="143"/>
        <v>2888.6865996709944</v>
      </c>
      <c r="D281" s="328">
        <f t="shared" si="144"/>
        <v>6.1185762265529222</v>
      </c>
      <c r="E281" s="328">
        <f t="shared" si="139"/>
        <v>185.74517602620119</v>
      </c>
      <c r="F281" s="328">
        <f t="shared" si="145"/>
        <v>185.74517602620119</v>
      </c>
      <c r="G281" s="328">
        <f t="shared" si="146"/>
        <v>11895.272520703747</v>
      </c>
      <c r="H281" s="313">
        <f t="shared" si="147"/>
        <v>0.02</v>
      </c>
      <c r="I281" s="328">
        <f t="shared" si="148"/>
        <v>10.567306243613713</v>
      </c>
      <c r="J281" s="328">
        <f t="shared" si="137"/>
        <v>850</v>
      </c>
      <c r="K281" s="335">
        <f t="shared" si="149"/>
        <v>-1</v>
      </c>
      <c r="L281" s="323">
        <f t="shared" si="150"/>
        <v>6.0985762265529226</v>
      </c>
      <c r="M281" s="323">
        <f t="shared" si="151"/>
        <v>6.1085762265529224</v>
      </c>
      <c r="N281" s="328">
        <f t="shared" si="152"/>
        <v>-8.4038596514403707E-2</v>
      </c>
      <c r="O281" s="328">
        <f t="shared" si="138"/>
        <v>2.406057501516814</v>
      </c>
      <c r="P281" s="332">
        <f t="shared" si="140"/>
        <v>104.23317781608726</v>
      </c>
      <c r="Q281" s="328">
        <f t="shared" si="153"/>
        <v>11101.931834638131</v>
      </c>
      <c r="R281" s="277">
        <f>IF(H281&gt;0, rate1(1,$L$52,$L$51,$L$54,L281,$L$53,$L$50,P281),"")</f>
        <v>1978.1117320650842</v>
      </c>
      <c r="S281" s="323">
        <f t="shared" si="154"/>
        <v>2.3326078645462189</v>
      </c>
      <c r="T281" s="323">
        <f t="shared" si="155"/>
        <v>6.306326020597261E-2</v>
      </c>
      <c r="U281" s="328">
        <f t="shared" si="156"/>
        <v>6.1185762265529222</v>
      </c>
      <c r="V281" s="336">
        <f t="shared" si="157"/>
        <v>6.1185762265529222</v>
      </c>
      <c r="W281" s="328">
        <f t="shared" si="158"/>
        <v>2.2524839659965323E-3</v>
      </c>
      <c r="X281" s="328">
        <f t="shared" si="159"/>
        <v>11160.725444915874</v>
      </c>
      <c r="Y281" s="328">
        <f t="shared" si="141"/>
        <v>104.57472547311096</v>
      </c>
      <c r="Z281" s="108">
        <f>IF(H281&gt;0, rate1(1,$L$52,$L$51,$L$54,U281,$L$53,$L$50,Y281),"")</f>
        <v>1979.4613446764517</v>
      </c>
      <c r="AA281" s="336">
        <f t="shared" si="160"/>
        <v>2.3433620760749738</v>
      </c>
      <c r="AB281" s="336">
        <f t="shared" si="161"/>
        <v>-1.6767511947172313E-3</v>
      </c>
      <c r="AC281" s="328">
        <f t="shared" si="162"/>
        <v>6.306326020597261E-2</v>
      </c>
      <c r="AD281" s="328">
        <f t="shared" si="163"/>
        <v>-0.31714186571828767</v>
      </c>
      <c r="AE281" s="328">
        <f t="shared" si="164"/>
        <v>-7.699108937585776E-2</v>
      </c>
      <c r="AF281" s="328">
        <f t="shared" si="165"/>
        <v>2901.7486306187911</v>
      </c>
      <c r="AG281" s="328">
        <f t="shared" si="166"/>
        <v>2888.6235364107883</v>
      </c>
      <c r="AH281" s="328">
        <f t="shared" si="167"/>
        <v>6.099081494067236</v>
      </c>
      <c r="AI281" s="328">
        <f t="shared" si="168"/>
        <v>31.880534948415995</v>
      </c>
      <c r="AJ281" s="328">
        <f t="shared" si="169"/>
        <v>8.6214985470002805</v>
      </c>
      <c r="AK281" s="337">
        <f t="shared" si="170"/>
        <v>560.26675087918693</v>
      </c>
      <c r="AL281" s="42">
        <f t="shared" si="171"/>
        <v>26.354687099114695</v>
      </c>
    </row>
    <row r="282" spans="1:38" ht="15" x14ac:dyDescent="0.15">
      <c r="A282" s="116"/>
      <c r="B282" s="328">
        <f t="shared" si="142"/>
        <v>2901.7486306187911</v>
      </c>
      <c r="C282" s="328">
        <f t="shared" si="143"/>
        <v>2888.6235364107883</v>
      </c>
      <c r="D282" s="328">
        <f t="shared" si="144"/>
        <v>6.099081494067236</v>
      </c>
      <c r="E282" s="328">
        <f t="shared" si="139"/>
        <v>185.74517602620119</v>
      </c>
      <c r="F282" s="328">
        <f t="shared" si="145"/>
        <v>185.74517602620119</v>
      </c>
      <c r="G282" s="328">
        <f t="shared" si="146"/>
        <v>11781.562777851086</v>
      </c>
      <c r="H282" s="313">
        <f t="shared" si="147"/>
        <v>0.02</v>
      </c>
      <c r="I282" s="328">
        <f t="shared" si="148"/>
        <v>10.500075366402235</v>
      </c>
      <c r="J282" s="328">
        <f t="shared" si="137"/>
        <v>850</v>
      </c>
      <c r="K282" s="335">
        <f t="shared" si="149"/>
        <v>-1</v>
      </c>
      <c r="L282" s="323">
        <f t="shared" si="150"/>
        <v>6.0790814940672364</v>
      </c>
      <c r="M282" s="323">
        <f t="shared" si="151"/>
        <v>6.0890814940672362</v>
      </c>
      <c r="N282" s="328">
        <f t="shared" si="152"/>
        <v>-8.3777765555819173E-2</v>
      </c>
      <c r="O282" s="328">
        <f t="shared" si="138"/>
        <v>2.3663785794501377</v>
      </c>
      <c r="P282" s="332">
        <f t="shared" si="140"/>
        <v>103.78930205037136</v>
      </c>
      <c r="Q282" s="328">
        <f t="shared" si="153"/>
        <v>10987.867489182217</v>
      </c>
      <c r="R282" s="277">
        <f>IF(H282&gt;0, rate1(1,$L$52,$L$51,$L$54,L282,$L$53,$L$50,P282),"")</f>
        <v>1976.3472809565026</v>
      </c>
      <c r="S282" s="323">
        <f t="shared" si="154"/>
        <v>2.3494484870096062</v>
      </c>
      <c r="T282" s="323">
        <f t="shared" si="155"/>
        <v>6.2082966754419572E-2</v>
      </c>
      <c r="U282" s="328">
        <f t="shared" si="156"/>
        <v>6.099081494067236</v>
      </c>
      <c r="V282" s="336">
        <f t="shared" si="157"/>
        <v>6.099081494067236</v>
      </c>
      <c r="W282" s="328">
        <f t="shared" si="158"/>
        <v>2.2381533059956382E-3</v>
      </c>
      <c r="X282" s="328">
        <f t="shared" si="159"/>
        <v>11046.286739843743</v>
      </c>
      <c r="Y282" s="328">
        <f t="shared" si="141"/>
        <v>104.13048496243177</v>
      </c>
      <c r="Z282" s="108">
        <f>IF(H282&gt;0, rate1(1,$L$52,$L$51,$L$54,U282,$L$53,$L$50,Y282),"")</f>
        <v>1977.7045756564544</v>
      </c>
      <c r="AA282" s="336">
        <f t="shared" si="160"/>
        <v>2.3603188170901612</v>
      </c>
      <c r="AB282" s="336">
        <f t="shared" si="161"/>
        <v>-1.6453152583621833E-3</v>
      </c>
      <c r="AC282" s="328">
        <f t="shared" si="162"/>
        <v>6.2082966754419572E-2</v>
      </c>
      <c r="AD282" s="328">
        <f t="shared" si="163"/>
        <v>-0.32214955317959637</v>
      </c>
      <c r="AE282" s="328">
        <f t="shared" si="164"/>
        <v>-8.0029379757387192E-2</v>
      </c>
      <c r="AF282" s="328">
        <f t="shared" si="165"/>
        <v>2901.6027698864809</v>
      </c>
      <c r="AG282" s="328">
        <f t="shared" si="166"/>
        <v>2888.5614534440338</v>
      </c>
      <c r="AH282" s="328">
        <f t="shared" si="167"/>
        <v>6.0795850469104353</v>
      </c>
      <c r="AI282" s="328">
        <f t="shared" si="168"/>
        <v>31.412984627060567</v>
      </c>
      <c r="AJ282" s="328">
        <f t="shared" si="169"/>
        <v>8.630224376063353</v>
      </c>
      <c r="AK282" s="337">
        <f t="shared" si="170"/>
        <v>560.64597853050418</v>
      </c>
      <c r="AL282" s="42">
        <f t="shared" si="171"/>
        <v>26.381785553820848</v>
      </c>
    </row>
    <row r="283" spans="1:38" ht="15" x14ac:dyDescent="0.15">
      <c r="A283" s="116"/>
      <c r="B283" s="328">
        <f t="shared" si="142"/>
        <v>2901.6027698864809</v>
      </c>
      <c r="C283" s="328">
        <f t="shared" si="143"/>
        <v>2888.5614534440338</v>
      </c>
      <c r="D283" s="328">
        <f t="shared" si="144"/>
        <v>6.0795850469104353</v>
      </c>
      <c r="E283" s="328">
        <f t="shared" si="139"/>
        <v>185.74517602620119</v>
      </c>
      <c r="F283" s="328">
        <f t="shared" si="145"/>
        <v>185.74517602620119</v>
      </c>
      <c r="G283" s="328">
        <f t="shared" si="146"/>
        <v>11668.570098720078</v>
      </c>
      <c r="H283" s="313">
        <f t="shared" si="147"/>
        <v>0.02</v>
      </c>
      <c r="I283" s="328">
        <f t="shared" si="148"/>
        <v>10.433053153957736</v>
      </c>
      <c r="J283" s="328">
        <f t="shared" si="137"/>
        <v>850</v>
      </c>
      <c r="K283" s="335">
        <f t="shared" si="149"/>
        <v>-1</v>
      </c>
      <c r="L283" s="323">
        <f t="shared" si="150"/>
        <v>6.0595850469104358</v>
      </c>
      <c r="M283" s="323">
        <f t="shared" si="151"/>
        <v>6.0695850469104355</v>
      </c>
      <c r="N283" s="328">
        <f t="shared" si="152"/>
        <v>-8.3516865917101057E-2</v>
      </c>
      <c r="O283" s="328">
        <f t="shared" si="138"/>
        <v>2.3270337361726594</v>
      </c>
      <c r="P283" s="332">
        <f t="shared" si="140"/>
        <v>103.34586209382344</v>
      </c>
      <c r="Q283" s="328">
        <f t="shared" si="153"/>
        <v>10874.521247903325</v>
      </c>
      <c r="R283" s="277">
        <f>IF(H283&gt;0, rate1(1,$L$52,$L$51,$L$54,L283,$L$53,$L$50,P283),"")</f>
        <v>1974.5726085651634</v>
      </c>
      <c r="S283" s="323">
        <f t="shared" si="154"/>
        <v>2.3666517598162229</v>
      </c>
      <c r="T283" s="323">
        <f t="shared" si="155"/>
        <v>6.1110568451125967E-2</v>
      </c>
      <c r="U283" s="328">
        <f t="shared" si="156"/>
        <v>6.0795850469104353</v>
      </c>
      <c r="V283" s="336">
        <f t="shared" si="157"/>
        <v>6.0795850469104353</v>
      </c>
      <c r="W283" s="328">
        <f t="shared" si="158"/>
        <v>2.2238671241225916E-3</v>
      </c>
      <c r="X283" s="328">
        <f t="shared" si="159"/>
        <v>10932.567301828973</v>
      </c>
      <c r="Y283" s="328">
        <f t="shared" si="141"/>
        <v>103.68667944954557</v>
      </c>
      <c r="Z283" s="108">
        <f>IF(H283&gt;0, rate1(1,$L$52,$L$51,$L$54,U283,$L$53,$L$50,Y283),"")</f>
        <v>1975.9376463489093</v>
      </c>
      <c r="AA283" s="336">
        <f t="shared" si="160"/>
        <v>2.3776407990315076</v>
      </c>
      <c r="AB283" s="336">
        <f t="shared" si="161"/>
        <v>-1.6142575958014512E-3</v>
      </c>
      <c r="AC283" s="328">
        <f t="shared" si="162"/>
        <v>6.1110568451125967E-2</v>
      </c>
      <c r="AD283" s="328">
        <f t="shared" si="163"/>
        <v>-0.32727563344456989</v>
      </c>
      <c r="AE283" s="328">
        <f t="shared" si="164"/>
        <v>-8.3219955599468348E-2</v>
      </c>
      <c r="AF283" s="328">
        <f t="shared" si="165"/>
        <v>2901.4581424521125</v>
      </c>
      <c r="AG283" s="328">
        <f t="shared" si="166"/>
        <v>2888.5003428755826</v>
      </c>
      <c r="AH283" s="328">
        <f t="shared" si="167"/>
        <v>6.0600868845932476</v>
      </c>
      <c r="AI283" s="328">
        <f t="shared" si="168"/>
        <v>30.948757308819538</v>
      </c>
      <c r="AJ283" s="328">
        <f t="shared" si="169"/>
        <v>8.63882125309358</v>
      </c>
      <c r="AK283" s="337">
        <f t="shared" si="170"/>
        <v>561.01607258092758</v>
      </c>
      <c r="AL283" s="42">
        <f t="shared" si="171"/>
        <v>26.408486590753849</v>
      </c>
    </row>
    <row r="284" spans="1:38" ht="15" x14ac:dyDescent="0.15">
      <c r="A284" s="116"/>
      <c r="B284" s="328">
        <f t="shared" si="142"/>
        <v>2901.4581424521125</v>
      </c>
      <c r="C284" s="328">
        <f t="shared" si="143"/>
        <v>2888.5003428755826</v>
      </c>
      <c r="D284" s="328">
        <f t="shared" si="144"/>
        <v>6.0600868845932476</v>
      </c>
      <c r="E284" s="328">
        <f t="shared" si="139"/>
        <v>185.74517602620119</v>
      </c>
      <c r="F284" s="328">
        <f t="shared" si="145"/>
        <v>185.74517602620119</v>
      </c>
      <c r="G284" s="328">
        <f t="shared" si="146"/>
        <v>11556.292340135093</v>
      </c>
      <c r="H284" s="313">
        <f t="shared" si="147"/>
        <v>0.02</v>
      </c>
      <c r="I284" s="328">
        <f t="shared" si="148"/>
        <v>10.366239661223881</v>
      </c>
      <c r="J284" s="328">
        <f t="shared" si="137"/>
        <v>850</v>
      </c>
      <c r="K284" s="335">
        <f t="shared" si="149"/>
        <v>-1</v>
      </c>
      <c r="L284" s="323">
        <f t="shared" si="150"/>
        <v>6.0400868845932481</v>
      </c>
      <c r="M284" s="323">
        <f t="shared" si="151"/>
        <v>6.0500868845932478</v>
      </c>
      <c r="N284" s="328">
        <f t="shared" si="152"/>
        <v>-8.3255897579608273E-2</v>
      </c>
      <c r="O284" s="328">
        <f t="shared" si="138"/>
        <v>2.2880208523040881</v>
      </c>
      <c r="P284" s="332">
        <f t="shared" si="140"/>
        <v>102.90285907695359</v>
      </c>
      <c r="Q284" s="328">
        <f t="shared" si="153"/>
        <v>10761.890968297381</v>
      </c>
      <c r="R284" s="277">
        <f>IF(H284&gt;0, rate1(1,$L$52,$L$51,$L$54,L284,$L$53,$L$50,P284),"")</f>
        <v>1972.787632981044</v>
      </c>
      <c r="S284" s="323">
        <f t="shared" si="154"/>
        <v>2.3842306840181435</v>
      </c>
      <c r="T284" s="323">
        <f t="shared" si="155"/>
        <v>6.0145970278547164E-2</v>
      </c>
      <c r="U284" s="328">
        <f t="shared" si="156"/>
        <v>6.0600868845932476</v>
      </c>
      <c r="V284" s="336">
        <f t="shared" si="157"/>
        <v>6.0600868845932476</v>
      </c>
      <c r="W284" s="328">
        <f t="shared" si="158"/>
        <v>2.2096254320942421E-3</v>
      </c>
      <c r="X284" s="328">
        <f t="shared" si="159"/>
        <v>10819.564988673665</v>
      </c>
      <c r="Y284" s="328">
        <f t="shared" si="141"/>
        <v>103.24331006056872</v>
      </c>
      <c r="Z284" s="108">
        <f>IF(H284&gt;0, rate1(1,$L$52,$L$51,$L$54,U284,$L$53,$L$50,Y284),"")</f>
        <v>1974.1604754526213</v>
      </c>
      <c r="AA284" s="336">
        <f t="shared" si="160"/>
        <v>2.3953411150774531</v>
      </c>
      <c r="AB284" s="336">
        <f t="shared" si="161"/>
        <v>-1.5835736568054826E-3</v>
      </c>
      <c r="AC284" s="328">
        <f t="shared" si="162"/>
        <v>6.0145970278547164E-2</v>
      </c>
      <c r="AD284" s="328">
        <f t="shared" si="163"/>
        <v>-0.33252435545351222</v>
      </c>
      <c r="AE284" s="328">
        <f t="shared" si="164"/>
        <v>-8.65721892432329E-2</v>
      </c>
      <c r="AF284" s="328">
        <f t="shared" si="165"/>
        <v>2901.3147405842542</v>
      </c>
      <c r="AG284" s="328">
        <f t="shared" si="166"/>
        <v>2888.4401969053042</v>
      </c>
      <c r="AH284" s="328">
        <f t="shared" si="167"/>
        <v>6.0405870066232028</v>
      </c>
      <c r="AI284" s="328">
        <f t="shared" si="168"/>
        <v>30.487807847650416</v>
      </c>
      <c r="AJ284" s="328">
        <f t="shared" si="169"/>
        <v>8.647290088606816</v>
      </c>
      <c r="AK284" s="337">
        <f t="shared" si="170"/>
        <v>561.37720032505388</v>
      </c>
      <c r="AL284" s="42">
        <f t="shared" si="171"/>
        <v>26.434793034466345</v>
      </c>
    </row>
    <row r="285" spans="1:38" ht="15" x14ac:dyDescent="0.15">
      <c r="A285" s="116"/>
      <c r="B285" s="328">
        <f t="shared" si="142"/>
        <v>2901.3147405842542</v>
      </c>
      <c r="C285" s="328">
        <f t="shared" si="143"/>
        <v>2888.4401969053042</v>
      </c>
      <c r="D285" s="328">
        <f t="shared" si="144"/>
        <v>6.0405870066232028</v>
      </c>
      <c r="E285" s="328">
        <f t="shared" si="139"/>
        <v>185.74517602620119</v>
      </c>
      <c r="F285" s="328">
        <f t="shared" si="145"/>
        <v>185.74517602620119</v>
      </c>
      <c r="G285" s="328">
        <f t="shared" si="146"/>
        <v>11444.727357760879</v>
      </c>
      <c r="H285" s="313">
        <f t="shared" si="147"/>
        <v>0.02</v>
      </c>
      <c r="I285" s="328">
        <f t="shared" si="148"/>
        <v>10.299634943159981</v>
      </c>
      <c r="J285" s="328">
        <f t="shared" si="137"/>
        <v>850</v>
      </c>
      <c r="K285" s="335">
        <f t="shared" si="149"/>
        <v>-1</v>
      </c>
      <c r="L285" s="323">
        <f t="shared" si="150"/>
        <v>6.0205870066232032</v>
      </c>
      <c r="M285" s="323">
        <f t="shared" si="151"/>
        <v>6.030587006623203</v>
      </c>
      <c r="N285" s="328">
        <f t="shared" si="152"/>
        <v>-8.2994860524706837E-2</v>
      </c>
      <c r="O285" s="328">
        <f t="shared" si="138"/>
        <v>2.2493378345250115</v>
      </c>
      <c r="P285" s="332">
        <f t="shared" si="140"/>
        <v>102.4602941362543</v>
      </c>
      <c r="Q285" s="328">
        <f t="shared" si="153"/>
        <v>10649.974506700961</v>
      </c>
      <c r="R285" s="277">
        <f>IF(H285&gt;0, rate1(1,$L$52,$L$51,$L$54,L285,$L$53,$L$50,P285),"")</f>
        <v>1970.9922714708507</v>
      </c>
      <c r="S285" s="323">
        <f t="shared" si="154"/>
        <v>2.4021988712042717</v>
      </c>
      <c r="T285" s="323">
        <f t="shared" si="155"/>
        <v>5.9189079544349585E-2</v>
      </c>
      <c r="U285" s="328">
        <f t="shared" si="156"/>
        <v>6.0405870066232028</v>
      </c>
      <c r="V285" s="336">
        <f t="shared" si="157"/>
        <v>6.0405870066232028</v>
      </c>
      <c r="W285" s="328">
        <f t="shared" si="158"/>
        <v>2.1954282416238868E-3</v>
      </c>
      <c r="X285" s="328">
        <f t="shared" si="159"/>
        <v>10707.277657020704</v>
      </c>
      <c r="Y285" s="328">
        <f t="shared" si="141"/>
        <v>102.80037792756157</v>
      </c>
      <c r="Z285" s="108">
        <f>IF(H285&gt;0, rate1(1,$L$52,$L$51,$L$54,U285,$L$53,$L$50,Y285),"")</f>
        <v>1972.3729808502894</v>
      </c>
      <c r="AA285" s="336">
        <f t="shared" si="160"/>
        <v>2.4134334733114042</v>
      </c>
      <c r="AB285" s="336">
        <f t="shared" si="161"/>
        <v>-1.5532589846485088E-3</v>
      </c>
      <c r="AC285" s="328">
        <f t="shared" si="162"/>
        <v>5.9189079544349585E-2</v>
      </c>
      <c r="AD285" s="328">
        <f t="shared" si="163"/>
        <v>-0.33790016932117128</v>
      </c>
      <c r="AE285" s="328">
        <f t="shared" si="164"/>
        <v>-9.0096143180687024E-2</v>
      </c>
      <c r="AF285" s="328">
        <f t="shared" si="165"/>
        <v>2901.1725566441851</v>
      </c>
      <c r="AG285" s="328">
        <f t="shared" si="166"/>
        <v>2888.3810078257598</v>
      </c>
      <c r="AH285" s="328">
        <f t="shared" si="167"/>
        <v>6.0210854125043776</v>
      </c>
      <c r="AI285" s="328">
        <f t="shared" si="168"/>
        <v>30.030092152608901</v>
      </c>
      <c r="AJ285" s="328">
        <f t="shared" si="169"/>
        <v>8.6556317808714294</v>
      </c>
      <c r="AK285" s="337">
        <f t="shared" si="170"/>
        <v>561.72952634535125</v>
      </c>
      <c r="AL285" s="42">
        <f t="shared" si="171"/>
        <v>26.460707671136849</v>
      </c>
    </row>
    <row r="286" spans="1:38" ht="15" x14ac:dyDescent="0.15">
      <c r="A286" s="116"/>
      <c r="B286" s="328">
        <f t="shared" si="142"/>
        <v>2901.1725566441851</v>
      </c>
      <c r="C286" s="328">
        <f t="shared" si="143"/>
        <v>2888.3810078257598</v>
      </c>
      <c r="D286" s="328">
        <f t="shared" si="144"/>
        <v>6.0210854125043776</v>
      </c>
      <c r="E286" s="328">
        <f t="shared" si="139"/>
        <v>185.74517602620119</v>
      </c>
      <c r="F286" s="328">
        <f t="shared" si="145"/>
        <v>185.74517602620119</v>
      </c>
      <c r="G286" s="328">
        <f t="shared" si="146"/>
        <v>11333.873006100846</v>
      </c>
      <c r="H286" s="313">
        <f t="shared" si="147"/>
        <v>0.02</v>
      </c>
      <c r="I286" s="328">
        <f t="shared" si="148"/>
        <v>10.233239054740261</v>
      </c>
      <c r="J286" s="328">
        <f t="shared" si="137"/>
        <v>850</v>
      </c>
      <c r="K286" s="335">
        <f t="shared" si="149"/>
        <v>-1</v>
      </c>
      <c r="L286" s="323">
        <f t="shared" si="150"/>
        <v>6.001085412504378</v>
      </c>
      <c r="M286" s="323">
        <f t="shared" si="151"/>
        <v>6.0110854125043778</v>
      </c>
      <c r="N286" s="328">
        <f t="shared" si="152"/>
        <v>-8.2733754733666842E-2</v>
      </c>
      <c r="O286" s="328">
        <f t="shared" si="138"/>
        <v>2.2109826149351779</v>
      </c>
      <c r="P286" s="332">
        <f t="shared" si="140"/>
        <v>102.01816841424731</v>
      </c>
      <c r="Q286" s="328">
        <f t="shared" si="153"/>
        <v>10538.769718289604</v>
      </c>
      <c r="R286" s="277">
        <f>IF(H286&gt;0, rate1(1,$L$52,$L$51,$L$54,L286,$L$53,$L$50,P286),"")</f>
        <v>1969.1864404682444</v>
      </c>
      <c r="S286" s="323">
        <f t="shared" si="154"/>
        <v>2.420570580278909</v>
      </c>
      <c r="T286" s="323">
        <f t="shared" si="155"/>
        <v>5.8239805809172276E-2</v>
      </c>
      <c r="U286" s="328">
        <f t="shared" si="156"/>
        <v>6.0210854125043776</v>
      </c>
      <c r="V286" s="336">
        <f t="shared" si="157"/>
        <v>6.0210854125043776</v>
      </c>
      <c r="W286" s="328">
        <f t="shared" si="158"/>
        <v>2.18127556442127E-3</v>
      </c>
      <c r="X286" s="328">
        <f t="shared" si="159"/>
        <v>10595.703162351987</v>
      </c>
      <c r="Y286" s="328">
        <f t="shared" si="141"/>
        <v>102.357884188575</v>
      </c>
      <c r="Z286" s="108">
        <f>IF(H286&gt;0, rate1(1,$L$52,$L$51,$L$54,U286,$L$53,$L$50,Y286),"")</f>
        <v>1970.5750795988354</v>
      </c>
      <c r="AA286" s="336">
        <f t="shared" si="160"/>
        <v>2.4319322337633058</v>
      </c>
      <c r="AB286" s="336">
        <f t="shared" si="161"/>
        <v>-1.5233092132360144E-3</v>
      </c>
      <c r="AC286" s="328">
        <f t="shared" si="162"/>
        <v>5.8239805809172276E-2</v>
      </c>
      <c r="AD286" s="328">
        <f t="shared" si="163"/>
        <v>-0.34340773843806616</v>
      </c>
      <c r="AE286" s="328">
        <f t="shared" si="164"/>
        <v>-9.3802629571322807E-2</v>
      </c>
      <c r="AF286" s="328">
        <f t="shared" si="165"/>
        <v>2901.0315830836421</v>
      </c>
      <c r="AG286" s="328">
        <f t="shared" si="166"/>
        <v>2888.3227680199507</v>
      </c>
      <c r="AH286" s="328">
        <f t="shared" si="167"/>
        <v>6.0015821017371183</v>
      </c>
      <c r="AI286" s="328">
        <f t="shared" si="168"/>
        <v>29.575567154181542</v>
      </c>
      <c r="AJ286" s="328">
        <f t="shared" si="169"/>
        <v>8.6638472161920355</v>
      </c>
      <c r="AK286" s="337">
        <f t="shared" si="170"/>
        <v>562.07321256256625</v>
      </c>
      <c r="AL286" s="42">
        <f t="shared" si="171"/>
        <v>26.486233249466565</v>
      </c>
    </row>
    <row r="287" spans="1:38" ht="15" x14ac:dyDescent="0.15">
      <c r="A287" s="116"/>
      <c r="B287" s="328">
        <f t="shared" si="142"/>
        <v>2901.0315830836421</v>
      </c>
      <c r="C287" s="328">
        <f t="shared" si="143"/>
        <v>2888.3227680199507</v>
      </c>
      <c r="D287" s="328">
        <f t="shared" si="144"/>
        <v>6.0015821017371183</v>
      </c>
      <c r="E287" s="328">
        <f t="shared" si="139"/>
        <v>185.74517602620119</v>
      </c>
      <c r="F287" s="328">
        <f t="shared" si="145"/>
        <v>185.74517602620119</v>
      </c>
      <c r="G287" s="328">
        <f t="shared" si="146"/>
        <v>11223.727138495349</v>
      </c>
      <c r="H287" s="313">
        <f t="shared" si="147"/>
        <v>0.02</v>
      </c>
      <c r="I287" s="328">
        <f t="shared" si="148"/>
        <v>10.167052050953135</v>
      </c>
      <c r="J287" s="328">
        <f t="shared" si="137"/>
        <v>850</v>
      </c>
      <c r="K287" s="335">
        <f t="shared" si="149"/>
        <v>-1</v>
      </c>
      <c r="L287" s="323">
        <f t="shared" si="150"/>
        <v>5.9815821017371187</v>
      </c>
      <c r="M287" s="323">
        <f t="shared" si="151"/>
        <v>5.9915821017371185</v>
      </c>
      <c r="N287" s="328">
        <f t="shared" si="152"/>
        <v>-8.2472580187705091E-2</v>
      </c>
      <c r="O287" s="328">
        <f t="shared" si="138"/>
        <v>2.1729531504313582</v>
      </c>
      <c r="P287" s="332">
        <f t="shared" si="140"/>
        <v>101.57648305953093</v>
      </c>
      <c r="Q287" s="328">
        <f t="shared" si="153"/>
        <v>10428.274457076035</v>
      </c>
      <c r="R287" s="277">
        <f>IF(H287&gt;0, rate1(1,$L$52,$L$51,$L$54,L287,$L$53,$L$50,P287),"")</f>
        <v>1967.37005556394</v>
      </c>
      <c r="S287" s="323">
        <f t="shared" si="154"/>
        <v>2.4393607569196627</v>
      </c>
      <c r="T287" s="323">
        <f t="shared" si="155"/>
        <v>5.7298060817082747E-2</v>
      </c>
      <c r="U287" s="328">
        <f t="shared" si="156"/>
        <v>6.0015821017371183</v>
      </c>
      <c r="V287" s="336">
        <f t="shared" si="157"/>
        <v>6.0015821017371183</v>
      </c>
      <c r="W287" s="328">
        <f t="shared" si="158"/>
        <v>2.1671674122281104E-3</v>
      </c>
      <c r="X287" s="328">
        <f t="shared" si="159"/>
        <v>10484.839358986694</v>
      </c>
      <c r="Y287" s="328">
        <f t="shared" si="141"/>
        <v>101.91582998769709</v>
      </c>
      <c r="Z287" s="108">
        <f>IF(H287&gt;0, rate1(1,$L$52,$L$51,$L$54,U287,$L$53,$L$50,Y287),"")</f>
        <v>1968.7666879195863</v>
      </c>
      <c r="AA287" s="336">
        <f t="shared" si="160"/>
        <v>2.4508524481497891</v>
      </c>
      <c r="AB287" s="336">
        <f t="shared" si="161"/>
        <v>-1.4937200643606505E-3</v>
      </c>
      <c r="AC287" s="328">
        <f t="shared" si="162"/>
        <v>5.7298060817082747E-2</v>
      </c>
      <c r="AD287" s="328">
        <f t="shared" si="163"/>
        <v>-0.34905195245346304</v>
      </c>
      <c r="AE287" s="328">
        <f t="shared" si="164"/>
        <v>-9.7703275648232987E-2</v>
      </c>
      <c r="AF287" s="328">
        <f t="shared" si="165"/>
        <v>2900.8918124426373</v>
      </c>
      <c r="AG287" s="328">
        <f t="shared" si="166"/>
        <v>2888.2654699591335</v>
      </c>
      <c r="AH287" s="328">
        <f t="shared" si="167"/>
        <v>5.9820770738185161</v>
      </c>
      <c r="AI287" s="328">
        <f t="shared" si="168"/>
        <v>29.124190771856821</v>
      </c>
      <c r="AJ287" s="328">
        <f t="shared" si="169"/>
        <v>8.6719372691842178</v>
      </c>
      <c r="AK287" s="337">
        <f t="shared" si="170"/>
        <v>562.40841828477517</v>
      </c>
      <c r="AL287" s="42">
        <f t="shared" si="171"/>
        <v>26.511372481547621</v>
      </c>
    </row>
    <row r="288" spans="1:38" ht="15" x14ac:dyDescent="0.15">
      <c r="A288" s="116"/>
      <c r="B288" s="328">
        <f t="shared" si="142"/>
        <v>2900.8918124426373</v>
      </c>
      <c r="C288" s="328">
        <f t="shared" si="143"/>
        <v>2888.2654699591335</v>
      </c>
      <c r="D288" s="328">
        <f t="shared" si="144"/>
        <v>5.9820770738185161</v>
      </c>
      <c r="E288" s="328">
        <f t="shared" si="139"/>
        <v>185.74517602620119</v>
      </c>
      <c r="F288" s="328">
        <f t="shared" si="145"/>
        <v>185.74517602620119</v>
      </c>
      <c r="G288" s="328">
        <f t="shared" si="146"/>
        <v>11114.287607124124</v>
      </c>
      <c r="H288" s="313">
        <f t="shared" si="147"/>
        <v>0.02</v>
      </c>
      <c r="I288" s="328">
        <f t="shared" si="148"/>
        <v>10.101073986803023</v>
      </c>
      <c r="J288" s="328">
        <f t="shared" si="137"/>
        <v>850</v>
      </c>
      <c r="K288" s="335">
        <f t="shared" si="149"/>
        <v>-1</v>
      </c>
      <c r="L288" s="323">
        <f t="shared" si="150"/>
        <v>5.9620770738185165</v>
      </c>
      <c r="M288" s="323">
        <f t="shared" si="151"/>
        <v>5.9720770738185163</v>
      </c>
      <c r="N288" s="328">
        <f t="shared" si="152"/>
        <v>-8.2211336867988649E-2</v>
      </c>
      <c r="O288" s="328">
        <f t="shared" si="138"/>
        <v>2.1352474221047935</v>
      </c>
      <c r="P288" s="332">
        <f t="shared" si="140"/>
        <v>101.13523922684442</v>
      </c>
      <c r="Q288" s="328">
        <f t="shared" si="153"/>
        <v>10318.48657591267</v>
      </c>
      <c r="R288" s="277">
        <f>IF(H288&gt;0, rate1(1,$L$52,$L$51,$L$54,L288,$L$53,$L$50,P288),"")</f>
        <v>1965.5430314957364</v>
      </c>
      <c r="S288" s="323">
        <f t="shared" si="154"/>
        <v>2.4585850759458481</v>
      </c>
      <c r="T288" s="323">
        <f t="shared" si="155"/>
        <v>5.6363758428473631E-2</v>
      </c>
      <c r="U288" s="328">
        <f t="shared" si="156"/>
        <v>5.9820770738185161</v>
      </c>
      <c r="V288" s="336">
        <f t="shared" si="157"/>
        <v>5.9820770738185161</v>
      </c>
      <c r="W288" s="328">
        <f t="shared" si="158"/>
        <v>2.1531037967541522E-3</v>
      </c>
      <c r="X288" s="328">
        <f t="shared" si="159"/>
        <v>10374.684100083763</v>
      </c>
      <c r="Y288" s="328">
        <f t="shared" si="141"/>
        <v>101.47421647511725</v>
      </c>
      <c r="Z288" s="108">
        <f>IF(H288&gt;0, rate1(1,$L$52,$L$51,$L$54,U288,$L$53,$L$50,Y288),"")</f>
        <v>1966.9477211884141</v>
      </c>
      <c r="AA288" s="336">
        <f t="shared" si="160"/>
        <v>2.4702099025456121</v>
      </c>
      <c r="AB288" s="336">
        <f t="shared" si="161"/>
        <v>-1.4644873449880425E-3</v>
      </c>
      <c r="AC288" s="328">
        <f t="shared" si="162"/>
        <v>5.6363758428473631E-2</v>
      </c>
      <c r="AD288" s="328">
        <f t="shared" si="163"/>
        <v>-0.35483794121678863</v>
      </c>
      <c r="AE288" s="328">
        <f t="shared" si="164"/>
        <v>-0.10181059570805336</v>
      </c>
      <c r="AF288" s="328">
        <f t="shared" si="165"/>
        <v>2900.7532373473409</v>
      </c>
      <c r="AG288" s="328">
        <f t="shared" si="166"/>
        <v>2888.2091062007048</v>
      </c>
      <c r="AH288" s="328">
        <f t="shared" si="167"/>
        <v>5.9625703282419211</v>
      </c>
      <c r="AI288" s="328">
        <f t="shared" si="168"/>
        <v>28.675921882810172</v>
      </c>
      <c r="AJ288" s="328">
        <f t="shared" si="169"/>
        <v>8.6799028030405534</v>
      </c>
      <c r="AK288" s="337">
        <f t="shared" si="170"/>
        <v>562.73530025512798</v>
      </c>
      <c r="AL288" s="42">
        <f t="shared" si="171"/>
        <v>26.536128043703698</v>
      </c>
    </row>
    <row r="289" spans="1:38" ht="15" x14ac:dyDescent="0.15">
      <c r="A289" s="116"/>
      <c r="B289" s="328">
        <f t="shared" si="142"/>
        <v>2900.7532373473409</v>
      </c>
      <c r="C289" s="328">
        <f t="shared" si="143"/>
        <v>2888.2091062007048</v>
      </c>
      <c r="D289" s="328">
        <f t="shared" si="144"/>
        <v>5.9625703282419211</v>
      </c>
      <c r="E289" s="328">
        <f t="shared" si="139"/>
        <v>185.74517602620119</v>
      </c>
      <c r="F289" s="328">
        <f t="shared" si="145"/>
        <v>185.74517602620119</v>
      </c>
      <c r="G289" s="328">
        <f t="shared" si="146"/>
        <v>11005.552263003303</v>
      </c>
      <c r="H289" s="313">
        <f t="shared" si="147"/>
        <v>0.02</v>
      </c>
      <c r="I289" s="328">
        <f t="shared" si="148"/>
        <v>10.035304917308896</v>
      </c>
      <c r="J289" s="328">
        <f t="shared" si="137"/>
        <v>850</v>
      </c>
      <c r="K289" s="335">
        <f t="shared" si="149"/>
        <v>-1</v>
      </c>
      <c r="L289" s="323">
        <f t="shared" si="150"/>
        <v>5.9425703282419216</v>
      </c>
      <c r="M289" s="323">
        <f t="shared" si="151"/>
        <v>5.9525703282419213</v>
      </c>
      <c r="N289" s="328">
        <f t="shared" si="152"/>
        <v>-8.1950024755673923E-2</v>
      </c>
      <c r="O289" s="328">
        <f t="shared" si="138"/>
        <v>2.0978634346573717</v>
      </c>
      <c r="P289" s="332">
        <f t="shared" si="140"/>
        <v>100.69443807711194</v>
      </c>
      <c r="Q289" s="328">
        <f t="shared" si="153"/>
        <v>10209.403926488631</v>
      </c>
      <c r="R289" s="277">
        <f>IF(H289&gt;0, rate1(1,$L$52,$L$51,$L$54,L289,$L$53,$L$50,P289),"")</f>
        <v>1963.7052821383306</v>
      </c>
      <c r="S289" s="323">
        <f t="shared" si="154"/>
        <v>2.4782599868494661</v>
      </c>
      <c r="T289" s="323">
        <f t="shared" si="155"/>
        <v>5.5436814555421668E-2</v>
      </c>
      <c r="U289" s="328">
        <f t="shared" si="156"/>
        <v>5.9625703282419211</v>
      </c>
      <c r="V289" s="336">
        <f t="shared" si="157"/>
        <v>5.9625703282419211</v>
      </c>
      <c r="W289" s="328">
        <f t="shared" si="158"/>
        <v>2.1390847297340088E-3</v>
      </c>
      <c r="X289" s="328">
        <f t="shared" si="159"/>
        <v>10265.235237638959</v>
      </c>
      <c r="Y289" s="328">
        <f t="shared" si="141"/>
        <v>101.03304480716939</v>
      </c>
      <c r="Z289" s="108">
        <f>IF(H289&gt;0, rate1(1,$L$52,$L$51,$L$54,U289,$L$53,$L$50,Y289),"")</f>
        <v>1965.118093925639</v>
      </c>
      <c r="AA289" s="336">
        <f t="shared" si="160"/>
        <v>2.4900211632403768</v>
      </c>
      <c r="AB289" s="336">
        <f t="shared" si="161"/>
        <v>-1.4356069447242624E-3</v>
      </c>
      <c r="AC289" s="328">
        <f t="shared" si="162"/>
        <v>5.5436814555421668E-2</v>
      </c>
      <c r="AD289" s="328">
        <f t="shared" si="163"/>
        <v>-0.36077108976031558</v>
      </c>
      <c r="AE289" s="328">
        <f t="shared" si="164"/>
        <v>-0.10613807040830829</v>
      </c>
      <c r="AF289" s="328">
        <f t="shared" si="165"/>
        <v>2900.6158505080298</v>
      </c>
      <c r="AG289" s="328">
        <f t="shared" si="166"/>
        <v>2888.1536693861494</v>
      </c>
      <c r="AH289" s="328">
        <f t="shared" si="167"/>
        <v>5.9430618644968805</v>
      </c>
      <c r="AI289" s="328">
        <f t="shared" si="168"/>
        <v>28.230720291720687</v>
      </c>
      <c r="AJ289" s="328">
        <f t="shared" si="169"/>
        <v>8.6877446697882537</v>
      </c>
      <c r="AK289" s="337">
        <f t="shared" si="170"/>
        <v>563.05401269833294</v>
      </c>
      <c r="AL289" s="42">
        <f t="shared" si="171"/>
        <v>26.560502577304085</v>
      </c>
    </row>
    <row r="290" spans="1:38" ht="15" x14ac:dyDescent="0.15">
      <c r="A290" s="116"/>
      <c r="B290" s="328">
        <f t="shared" si="142"/>
        <v>2900.6158505080298</v>
      </c>
      <c r="C290" s="328">
        <f t="shared" si="143"/>
        <v>2888.1536693861494</v>
      </c>
      <c r="D290" s="328">
        <f t="shared" si="144"/>
        <v>5.9430618644968805</v>
      </c>
      <c r="E290" s="328">
        <f t="shared" si="139"/>
        <v>185.74517602620119</v>
      </c>
      <c r="F290" s="328">
        <f t="shared" si="145"/>
        <v>185.74517602620119</v>
      </c>
      <c r="G290" s="328">
        <f t="shared" si="146"/>
        <v>10897.518955985015</v>
      </c>
      <c r="H290" s="313">
        <f t="shared" si="147"/>
        <v>0.02</v>
      </c>
      <c r="I290" s="328">
        <f t="shared" si="148"/>
        <v>9.9697448975042793</v>
      </c>
      <c r="J290" s="328">
        <f t="shared" si="137"/>
        <v>850</v>
      </c>
      <c r="K290" s="335">
        <f t="shared" si="149"/>
        <v>-1</v>
      </c>
      <c r="L290" s="323">
        <f t="shared" si="150"/>
        <v>5.9230618644968809</v>
      </c>
      <c r="M290" s="323">
        <f t="shared" si="151"/>
        <v>5.9330618644968807</v>
      </c>
      <c r="N290" s="328">
        <f t="shared" si="152"/>
        <v>-8.1688643831803631E-2</v>
      </c>
      <c r="O290" s="328">
        <f t="shared" si="138"/>
        <v>2.0607992158354422</v>
      </c>
      <c r="P290" s="332">
        <f t="shared" si="140"/>
        <v>100.25408077749627</v>
      </c>
      <c r="Q290" s="328">
        <f t="shared" si="153"/>
        <v>10101.024359329256</v>
      </c>
      <c r="R290" s="277">
        <f>IF(H290&gt;0, rate1(1,$L$52,$L$51,$L$54,L290,$L$53,$L$50,P290),"")</f>
        <v>1961.8567204930318</v>
      </c>
      <c r="S290" s="323">
        <f t="shared" si="154"/>
        <v>2.4984027627705214</v>
      </c>
      <c r="T290" s="323">
        <f t="shared" si="155"/>
        <v>5.4517147099196951E-2</v>
      </c>
      <c r="U290" s="328">
        <f t="shared" si="156"/>
        <v>5.9430618644968805</v>
      </c>
      <c r="V290" s="336">
        <f t="shared" si="157"/>
        <v>5.9430618644968805</v>
      </c>
      <c r="W290" s="328">
        <f t="shared" si="158"/>
        <v>2.1251102228774243E-3</v>
      </c>
      <c r="X290" s="328">
        <f t="shared" si="159"/>
        <v>10156.490622484305</v>
      </c>
      <c r="Y290" s="328">
        <f t="shared" si="141"/>
        <v>100.5923161463854</v>
      </c>
      <c r="Z290" s="108">
        <f>IF(H290&gt;0, rate1(1,$L$52,$L$51,$L$54,U290,$L$53,$L$50,Y290),"")</f>
        <v>1963.2777197858484</v>
      </c>
      <c r="AA290" s="336">
        <f t="shared" si="160"/>
        <v>2.5103036260642053</v>
      </c>
      <c r="AB290" s="336">
        <f t="shared" si="161"/>
        <v>-1.4070748333004947E-3</v>
      </c>
      <c r="AC290" s="328">
        <f t="shared" si="162"/>
        <v>5.4517147099196951E-2</v>
      </c>
      <c r="AD290" s="328">
        <f t="shared" si="163"/>
        <v>-0.36685705441645544</v>
      </c>
      <c r="AE290" s="328">
        <f t="shared" si="164"/>
        <v>-0.11070023425361905</v>
      </c>
      <c r="AF290" s="328">
        <f t="shared" si="165"/>
        <v>2900.4796447170988</v>
      </c>
      <c r="AG290" s="328">
        <f t="shared" si="166"/>
        <v>2888.0991522390505</v>
      </c>
      <c r="AH290" s="328">
        <f t="shared" si="167"/>
        <v>5.92355168206951</v>
      </c>
      <c r="AI290" s="328">
        <f t="shared" si="168"/>
        <v>27.788546701563565</v>
      </c>
      <c r="AJ290" s="328">
        <f t="shared" si="169"/>
        <v>8.6954637105386876</v>
      </c>
      <c r="AK290" s="337">
        <f t="shared" si="170"/>
        <v>563.36470736592571</v>
      </c>
      <c r="AL290" s="42">
        <f t="shared" si="171"/>
        <v>26.584498689552049</v>
      </c>
    </row>
    <row r="291" spans="1:38" ht="15" x14ac:dyDescent="0.15">
      <c r="A291" s="116"/>
      <c r="B291" s="328">
        <f t="shared" si="142"/>
        <v>2900.4796447170988</v>
      </c>
      <c r="C291" s="328">
        <f t="shared" si="143"/>
        <v>2888.0991522390505</v>
      </c>
      <c r="D291" s="328">
        <f t="shared" si="144"/>
        <v>5.92355168206951</v>
      </c>
      <c r="E291" s="328">
        <f t="shared" si="139"/>
        <v>185.74517602620119</v>
      </c>
      <c r="F291" s="328">
        <f t="shared" si="145"/>
        <v>185.74517602620119</v>
      </c>
      <c r="G291" s="328">
        <f t="shared" si="146"/>
        <v>10790.185534759128</v>
      </c>
      <c r="H291" s="313">
        <f t="shared" si="147"/>
        <v>0.02</v>
      </c>
      <c r="I291" s="328">
        <f t="shared" si="148"/>
        <v>9.9043939824387053</v>
      </c>
      <c r="J291" s="328">
        <f t="shared" si="137"/>
        <v>850</v>
      </c>
      <c r="K291" s="335">
        <f t="shared" si="149"/>
        <v>-1</v>
      </c>
      <c r="L291" s="323">
        <f t="shared" si="150"/>
        <v>5.9035516820695104</v>
      </c>
      <c r="M291" s="323">
        <f t="shared" si="151"/>
        <v>5.9135516820695102</v>
      </c>
      <c r="N291" s="328">
        <f t="shared" si="152"/>
        <v>-8.1427194077395626E-2</v>
      </c>
      <c r="O291" s="328">
        <f t="shared" si="138"/>
        <v>2.0240528158810207</v>
      </c>
      <c r="P291" s="332">
        <f t="shared" si="140"/>
        <v>99.814168501463357</v>
      </c>
      <c r="Q291" s="328">
        <f t="shared" si="153"/>
        <v>9993.3457237979565</v>
      </c>
      <c r="R291" s="277">
        <f>IF(H291&gt;0, rate1(1,$L$52,$L$51,$L$54,L291,$L$53,$L$50,P291),"")</f>
        <v>1959.9972586773811</v>
      </c>
      <c r="S291" s="323">
        <f t="shared" si="154"/>
        <v>2.5190315532245018</v>
      </c>
      <c r="T291" s="323">
        <f t="shared" si="155"/>
        <v>5.3604675890074338E-2</v>
      </c>
      <c r="U291" s="328">
        <f t="shared" si="156"/>
        <v>5.92355168206951</v>
      </c>
      <c r="V291" s="336">
        <f t="shared" si="157"/>
        <v>5.92355168206951</v>
      </c>
      <c r="W291" s="328">
        <f t="shared" si="158"/>
        <v>2.1111802879545394E-3</v>
      </c>
      <c r="X291" s="328">
        <f t="shared" si="159"/>
        <v>10048.448104290015</v>
      </c>
      <c r="Y291" s="328">
        <f t="shared" si="141"/>
        <v>100.15203166155912</v>
      </c>
      <c r="Z291" s="108">
        <f>IF(H291&gt;0, rate1(1,$L$52,$L$51,$L$54,U291,$L$53,$L$50,Y291),"")</f>
        <v>1961.4265115476167</v>
      </c>
      <c r="AA291" s="336">
        <f t="shared" si="160"/>
        <v>2.5310755694924971</v>
      </c>
      <c r="AB291" s="336">
        <f t="shared" si="161"/>
        <v>-1.3788870582360142E-3</v>
      </c>
      <c r="AC291" s="328">
        <f t="shared" si="162"/>
        <v>5.3604675890074338E-2</v>
      </c>
      <c r="AD291" s="328">
        <f t="shared" si="163"/>
        <v>-0.37310178016957812</v>
      </c>
      <c r="AE291" s="328">
        <f t="shared" si="164"/>
        <v>-0.11551277217629477</v>
      </c>
      <c r="AF291" s="328">
        <f t="shared" si="165"/>
        <v>2900.3446128471314</v>
      </c>
      <c r="AG291" s="328">
        <f t="shared" si="166"/>
        <v>2888.0455475631602</v>
      </c>
      <c r="AH291" s="328">
        <f t="shared" si="167"/>
        <v>5.9040397804422149</v>
      </c>
      <c r="AI291" s="328">
        <f t="shared" si="168"/>
        <v>27.349362685459631</v>
      </c>
      <c r="AJ291" s="328">
        <f t="shared" si="169"/>
        <v>8.7030607557290924</v>
      </c>
      <c r="AK291" s="337">
        <f t="shared" si="170"/>
        <v>563.66753358036533</v>
      </c>
      <c r="AL291" s="42">
        <f t="shared" si="171"/>
        <v>26.608118954248379</v>
      </c>
    </row>
    <row r="292" spans="1:38" ht="15" x14ac:dyDescent="0.15">
      <c r="A292" s="116"/>
      <c r="B292" s="328">
        <f t="shared" si="142"/>
        <v>2900.3446128471314</v>
      </c>
      <c r="C292" s="328">
        <f t="shared" si="143"/>
        <v>2888.0455475631602</v>
      </c>
      <c r="D292" s="328">
        <f t="shared" si="144"/>
        <v>5.9040397804422149</v>
      </c>
      <c r="E292" s="328">
        <f t="shared" si="139"/>
        <v>185.74517602620119</v>
      </c>
      <c r="F292" s="328">
        <f t="shared" si="145"/>
        <v>185.74517602620119</v>
      </c>
      <c r="G292" s="328">
        <f t="shared" si="146"/>
        <v>10683.549846851545</v>
      </c>
      <c r="H292" s="313">
        <f t="shared" si="147"/>
        <v>0.02</v>
      </c>
      <c r="I292" s="328">
        <f t="shared" si="148"/>
        <v>9.8392522271769849</v>
      </c>
      <c r="J292" s="328">
        <f t="shared" si="137"/>
        <v>850</v>
      </c>
      <c r="K292" s="335">
        <f t="shared" si="149"/>
        <v>-1</v>
      </c>
      <c r="L292" s="323">
        <f t="shared" si="150"/>
        <v>5.8840397804422153</v>
      </c>
      <c r="M292" s="323">
        <f t="shared" si="151"/>
        <v>5.8940397804422151</v>
      </c>
      <c r="N292" s="328">
        <f t="shared" si="152"/>
        <v>-8.1165675473407362E-2</v>
      </c>
      <c r="O292" s="328">
        <f t="shared" si="138"/>
        <v>1.9876223070000241</v>
      </c>
      <c r="P292" s="332">
        <f t="shared" si="140"/>
        <v>99.37470242883245</v>
      </c>
      <c r="Q292" s="328">
        <f t="shared" si="153"/>
        <v>9886.3658680944518</v>
      </c>
      <c r="R292" s="277">
        <f>IF(H292&gt;0, rate1(1,$L$52,$L$51,$L$54,L292,$L$53,$L$50,P292),"")</f>
        <v>1958.1268079145736</v>
      </c>
      <c r="S292" s="323">
        <f t="shared" si="154"/>
        <v>2.5401654409205006</v>
      </c>
      <c r="T292" s="323">
        <f t="shared" si="155"/>
        <v>5.2699322629195994E-2</v>
      </c>
      <c r="U292" s="328">
        <f t="shared" si="156"/>
        <v>5.9040397804422149</v>
      </c>
      <c r="V292" s="336">
        <f t="shared" si="157"/>
        <v>5.9040397804422149</v>
      </c>
      <c r="W292" s="328">
        <f t="shared" si="158"/>
        <v>2.0972949366750981E-3</v>
      </c>
      <c r="X292" s="328">
        <f t="shared" si="159"/>
        <v>9941.1055315626727</v>
      </c>
      <c r="Y292" s="328">
        <f t="shared" si="141"/>
        <v>99.712192527795892</v>
      </c>
      <c r="Z292" s="108">
        <f>IF(H292&gt;0, rate1(1,$L$52,$L$51,$L$54,U292,$L$53,$L$50,Y292),"")</f>
        <v>1959.5643811030288</v>
      </c>
      <c r="AA292" s="336">
        <f t="shared" si="160"/>
        <v>2.5523562118705954</v>
      </c>
      <c r="AB292" s="336">
        <f t="shared" si="161"/>
        <v>-1.3510397424492215E-3</v>
      </c>
      <c r="AC292" s="328">
        <f t="shared" si="162"/>
        <v>5.2699322629195994E-2</v>
      </c>
      <c r="AD292" s="328">
        <f t="shared" si="163"/>
        <v>-0.37951151935527505</v>
      </c>
      <c r="AE292" s="328">
        <f t="shared" si="164"/>
        <v>-0.12059262633540539</v>
      </c>
      <c r="AF292" s="328">
        <f t="shared" si="165"/>
        <v>2900.2107478490288</v>
      </c>
      <c r="AG292" s="328">
        <f t="shared" si="166"/>
        <v>2887.9928482405312</v>
      </c>
      <c r="AH292" s="328">
        <f t="shared" si="167"/>
        <v>5.8845261590933005</v>
      </c>
      <c r="AI292" s="328">
        <f t="shared" si="168"/>
        <v>26.913130659459867</v>
      </c>
      <c r="AJ292" s="328">
        <f t="shared" si="169"/>
        <v>8.7105366253567205</v>
      </c>
      <c r="AK292" s="337">
        <f t="shared" si="170"/>
        <v>563.96263827799885</v>
      </c>
      <c r="AL292" s="42">
        <f t="shared" si="171"/>
        <v>26.63136591253102</v>
      </c>
    </row>
    <row r="293" spans="1:38" ht="15" x14ac:dyDescent="0.15">
      <c r="A293" s="116"/>
      <c r="B293" s="328">
        <f t="shared" ref="B293:B317" si="172">IF(H293&gt;0, AF292,"")</f>
        <v>2900.2107478490288</v>
      </c>
      <c r="C293" s="328">
        <f t="shared" ref="C293:C317" si="173">IF(H293&gt;0, AG292,"")</f>
        <v>2887.9928482405312</v>
      </c>
      <c r="D293" s="328">
        <f t="shared" ref="D293:D317" si="174">IF(H293&gt;0, AH292,"")</f>
        <v>5.8845261590933005</v>
      </c>
      <c r="E293" s="328">
        <f t="shared" si="139"/>
        <v>185.74517602620119</v>
      </c>
      <c r="F293" s="328">
        <f t="shared" ref="F293:F317" si="175">IF(H293&gt;0, (E293+E292)/2,"")</f>
        <v>185.74517602620119</v>
      </c>
      <c r="G293" s="328">
        <f t="shared" ref="G293:G317" si="176">IF(H293&gt;0, F293*$S$53*$C$55*(B293-C293+N293)^1.5,"")</f>
        <v>10577.60973862193</v>
      </c>
      <c r="H293" s="313">
        <f t="shared" ref="H293:H317" si="177">dv(S292)</f>
        <v>0.02</v>
      </c>
      <c r="I293" s="328">
        <f t="shared" ref="I293:I317" si="178">IF(H293&gt;0, (B293-C293)*B$19,"")</f>
        <v>9.7743196867981172</v>
      </c>
      <c r="J293" s="328">
        <f t="shared" si="137"/>
        <v>850</v>
      </c>
      <c r="K293" s="335">
        <f t="shared" ref="K293:K317" si="179">IF(H293&gt;0, IF((1-S292-0.015)&gt;0,1,-1),"")</f>
        <v>-1</v>
      </c>
      <c r="L293" s="323">
        <f t="shared" ref="L293:L317" si="180">IF(H293&gt;0, D293+K293*H293,"")</f>
        <v>5.8645261590933009</v>
      </c>
      <c r="M293" s="323">
        <f t="shared" ref="M293:M317" si="181">IF(H293&gt;0, (D293+L293)/2,"")</f>
        <v>5.8745261590933007</v>
      </c>
      <c r="N293" s="328">
        <f t="shared" ref="N293:N317" si="182">IF(H293&gt;0, 2*($P$53*M293/$S$52/$S$51)^2-(B293-C293)*2,"")</f>
        <v>-8.090408800071458E-2</v>
      </c>
      <c r="O293" s="328">
        <f t="shared" ref="O293:O317" si="183">IF(wh(B292,$F$51,$F$52,$F$53)&gt;0,wh(B292,$F$51,$F$52,$F$53),O292)</f>
        <v>1.9515057828460751</v>
      </c>
      <c r="P293" s="332">
        <f t="shared" si="140"/>
        <v>98.935683745824974</v>
      </c>
      <c r="Q293" s="328">
        <f t="shared" ref="Q293:Q317" si="184">IF(H293&gt;0, M293/$S$54*(B293-C293+N293/2)*E293-J293,"")</f>
        <v>9780.0826392524614</v>
      </c>
      <c r="R293" s="277">
        <f>IF(H293&gt;0, rate1(1,$L$52,$L$51,$L$54,L293,$L$53,$L$50,P293),"")</f>
        <v>1956.2452785227242</v>
      </c>
      <c r="S293" s="323">
        <f t="shared" ref="S293:S317" si="185">IF(H293&gt;0, Q293/O293/R293,"")</f>
        <v>2.5618245030475046</v>
      </c>
      <c r="T293" s="323">
        <f t="shared" ref="T293:T317" si="186">IF(H293&gt;0, N293/(1-S293),"")</f>
        <v>5.1801010832427559E-2</v>
      </c>
      <c r="U293" s="328">
        <f t="shared" ref="U293:U317" si="187">L293-K293*H293</f>
        <v>5.8845261590933005</v>
      </c>
      <c r="V293" s="336">
        <f t="shared" ref="V293:V317" si="188">IF(H293&gt;0, (D293+U293)/2,"")</f>
        <v>5.8845261590933005</v>
      </c>
      <c r="W293" s="328">
        <f t="shared" ref="W293:W317" si="189">IF(H293&gt;0, 2*($P$53*V293/$S$52/$S$51)^2-(B293-C293)*2,"")</f>
        <v>2.0834541808021356E-3</v>
      </c>
      <c r="X293" s="328">
        <f t="shared" ref="X293:X317" si="190">IF(H293&gt;0, V293/$S$54*(B293-C293+W293/2)*F293-J293,"")</f>
        <v>9834.4607516429514</v>
      </c>
      <c r="Y293" s="328">
        <f t="shared" si="141"/>
        <v>99.272799926561021</v>
      </c>
      <c r="Z293" s="108">
        <f>IF(H293&gt;0, rate1(1,$L$52,$L$51,$L$54,U293,$L$53,$L$50,Y293),"")</f>
        <v>1957.691239447053</v>
      </c>
      <c r="AA293" s="336">
        <f t="shared" ref="AA293:AA317" si="191">IF(H293&gt;0, X293/O293/Z293,"")</f>
        <v>2.5741657731386409</v>
      </c>
      <c r="AB293" s="336">
        <f t="shared" ref="AB293:AB317" si="192">IF(H293&gt;0, W293/(1-AA293),"")</f>
        <v>-1.3235290821042647E-3</v>
      </c>
      <c r="AC293" s="328">
        <f t="shared" ref="AC293:AC317" si="193">IF(H293&gt;0, delta_z(N293,S293,H293,AE292,AB293),"")</f>
        <v>5.1801010832427559E-2</v>
      </c>
      <c r="AD293" s="328">
        <f t="shared" ref="AD293:AD317" si="194">IF(H293&gt;0, H293/AC293*K293,"")</f>
        <v>-0.38609285183060466</v>
      </c>
      <c r="AE293" s="328">
        <f t="shared" ref="AE293:AE317" si="195">IF(H293&gt;0, (AD293-AD292)/(AC293+AC292)*2,"")</f>
        <v>-0.12595811433934834</v>
      </c>
      <c r="AF293" s="328">
        <f t="shared" ref="AF293:AF317" si="196">IF(H293&gt;0, B293-(AC293-N293),"")</f>
        <v>2900.0780427501959</v>
      </c>
      <c r="AG293" s="328">
        <f t="shared" ref="AG293:AG317" si="197">IF(H293&gt;0, C293-AC293,"")</f>
        <v>2887.9410472296986</v>
      </c>
      <c r="AH293" s="328">
        <f t="shared" ref="AH293:AH317" si="198">IF(H293&gt;0, $S$54*$S$53*$C$55*SQRT(AF293-AG293),"")</f>
        <v>5.8650108174976703</v>
      </c>
      <c r="AI293" s="328">
        <f t="shared" ref="AI293:AI317" si="199">IF(H293&gt;0, AC293/R293*1000000,"")</f>
        <v>26.479813856238696</v>
      </c>
      <c r="AJ293" s="328">
        <f t="shared" ref="AJ293:AJ317" si="200">IF(H293&gt;0, AJ292+AI293/3600,"")</f>
        <v>8.7178921292056764</v>
      </c>
      <c r="AK293" s="337">
        <f t="shared" ref="AK293:AK317" si="201">IF(H293&gt;0, AK292+AI292*G292/1000000,"")</f>
        <v>564.25016605093401</v>
      </c>
      <c r="AL293" s="42">
        <f t="shared" ref="AL293:AL317" si="202">IF(H293&gt;0, AL292+AI292*J292/1000000,"")</f>
        <v>26.654242073591561</v>
      </c>
    </row>
    <row r="294" spans="1:38" ht="15" x14ac:dyDescent="0.15">
      <c r="A294" s="116"/>
      <c r="B294" s="328">
        <f t="shared" si="172"/>
        <v>2900.0780427501959</v>
      </c>
      <c r="C294" s="328">
        <f t="shared" si="173"/>
        <v>2887.9410472296986</v>
      </c>
      <c r="D294" s="328">
        <f t="shared" si="174"/>
        <v>5.8650108174976703</v>
      </c>
      <c r="E294" s="328">
        <f t="shared" si="139"/>
        <v>185.74517602620119</v>
      </c>
      <c r="F294" s="328">
        <f t="shared" si="175"/>
        <v>185.74517602620119</v>
      </c>
      <c r="G294" s="328">
        <f t="shared" si="176"/>
        <v>10472.363055267197</v>
      </c>
      <c r="H294" s="313">
        <f t="shared" si="177"/>
        <v>0.02</v>
      </c>
      <c r="I294" s="328">
        <f t="shared" si="178"/>
        <v>9.7095964163978365</v>
      </c>
      <c r="J294" s="328">
        <f t="shared" si="137"/>
        <v>850</v>
      </c>
      <c r="K294" s="335">
        <f t="shared" si="179"/>
        <v>-1</v>
      </c>
      <c r="L294" s="323">
        <f t="shared" si="180"/>
        <v>5.8450108174976707</v>
      </c>
      <c r="M294" s="323">
        <f t="shared" si="181"/>
        <v>5.8550108174976705</v>
      </c>
      <c r="N294" s="328">
        <f t="shared" si="182"/>
        <v>-8.0642431640182366E-2</v>
      </c>
      <c r="O294" s="328">
        <f t="shared" si="183"/>
        <v>1.9157013580202382</v>
      </c>
      <c r="P294" s="332">
        <f t="shared" si="140"/>
        <v>98.497113645137958</v>
      </c>
      <c r="Q294" s="328">
        <f t="shared" si="184"/>
        <v>9674.4938831433046</v>
      </c>
      <c r="R294" s="277">
        <f>IF(H294&gt;0, rate1(1,$L$52,$L$51,$L$54,L294,$L$53,$L$50,P294),"")</f>
        <v>1954.3525799040954</v>
      </c>
      <c r="S294" s="323">
        <f t="shared" si="185"/>
        <v>2.5840298774450527</v>
      </c>
      <c r="T294" s="323">
        <f t="shared" si="186"/>
        <v>5.0909665776161919E-2</v>
      </c>
      <c r="U294" s="328">
        <f t="shared" si="187"/>
        <v>5.8650108174976703</v>
      </c>
      <c r="V294" s="336">
        <f t="shared" si="188"/>
        <v>5.8650108174976703</v>
      </c>
      <c r="W294" s="328">
        <f t="shared" si="189"/>
        <v>2.0696580320489488E-3</v>
      </c>
      <c r="X294" s="328">
        <f t="shared" si="190"/>
        <v>9728.5116107092181</v>
      </c>
      <c r="Y294" s="328">
        <f t="shared" si="141"/>
        <v>98.833855045752657</v>
      </c>
      <c r="Z294" s="108">
        <f>IF(H294&gt;0, rate1(1,$L$52,$L$51,$L$54,U294,$L$53,$L$50,Y294),"")</f>
        <v>1955.8069966668734</v>
      </c>
      <c r="AA294" s="336">
        <f t="shared" si="191"/>
        <v>2.596525541475768</v>
      </c>
      <c r="AB294" s="336">
        <f t="shared" si="192"/>
        <v>-1.2963513443924205E-3</v>
      </c>
      <c r="AC294" s="328">
        <f t="shared" si="193"/>
        <v>5.0909665776161919E-2</v>
      </c>
      <c r="AD294" s="328">
        <f t="shared" si="194"/>
        <v>-0.39285270675190437</v>
      </c>
      <c r="AE294" s="328">
        <f t="shared" si="195"/>
        <v>-0.13162906027890775</v>
      </c>
      <c r="AF294" s="328">
        <f t="shared" si="196"/>
        <v>2899.9464906527796</v>
      </c>
      <c r="AG294" s="328">
        <f t="shared" si="197"/>
        <v>2887.8901375639225</v>
      </c>
      <c r="AH294" s="328">
        <f t="shared" si="198"/>
        <v>5.8454937551258856</v>
      </c>
      <c r="AI294" s="328">
        <f t="shared" si="199"/>
        <v>26.049376299674737</v>
      </c>
      <c r="AJ294" s="328">
        <f t="shared" si="200"/>
        <v>8.7251280670666969</v>
      </c>
      <c r="AK294" s="337">
        <f t="shared" si="201"/>
        <v>564.5302591878567</v>
      </c>
      <c r="AL294" s="42">
        <f t="shared" si="202"/>
        <v>26.676749915369363</v>
      </c>
    </row>
    <row r="295" spans="1:38" ht="15" x14ac:dyDescent="0.15">
      <c r="A295" s="116"/>
      <c r="B295" s="328">
        <f t="shared" si="172"/>
        <v>2899.9464906527796</v>
      </c>
      <c r="C295" s="328">
        <f t="shared" si="173"/>
        <v>2887.8901375639225</v>
      </c>
      <c r="D295" s="328">
        <f t="shared" si="174"/>
        <v>5.8454937551258856</v>
      </c>
      <c r="E295" s="328">
        <f t="shared" si="139"/>
        <v>185.74517602620119</v>
      </c>
      <c r="F295" s="328">
        <f t="shared" si="175"/>
        <v>185.74517602620119</v>
      </c>
      <c r="G295" s="328">
        <f t="shared" si="176"/>
        <v>10367.807640816318</v>
      </c>
      <c r="H295" s="313">
        <f t="shared" si="177"/>
        <v>0.02</v>
      </c>
      <c r="I295" s="328">
        <f t="shared" si="178"/>
        <v>9.6450824710856988</v>
      </c>
      <c r="J295" s="328">
        <f t="shared" si="137"/>
        <v>850</v>
      </c>
      <c r="K295" s="335">
        <f t="shared" si="179"/>
        <v>-1</v>
      </c>
      <c r="L295" s="323">
        <f t="shared" si="180"/>
        <v>5.8254937551258861</v>
      </c>
      <c r="M295" s="323">
        <f t="shared" si="181"/>
        <v>5.8354937551258859</v>
      </c>
      <c r="N295" s="328">
        <f t="shared" si="182"/>
        <v>-8.0380706372615407E-2</v>
      </c>
      <c r="O295" s="328">
        <f t="shared" si="183"/>
        <v>1.8802071675857164</v>
      </c>
      <c r="P295" s="332">
        <f t="shared" si="140"/>
        <v>98.058993325982044</v>
      </c>
      <c r="Q295" s="328">
        <f t="shared" si="184"/>
        <v>9569.5974444706226</v>
      </c>
      <c r="R295" s="277">
        <f>IF(H295&gt;0, rate1(1,$L$52,$L$51,$L$54,L295,$L$53,$L$50,P295),"")</f>
        <v>1952.4486205340297</v>
      </c>
      <c r="S295" s="323">
        <f t="shared" si="185"/>
        <v>2.6068038341158801</v>
      </c>
      <c r="T295" s="323">
        <f t="shared" si="186"/>
        <v>5.0025214444950394E-2</v>
      </c>
      <c r="U295" s="328">
        <f t="shared" si="187"/>
        <v>5.8454937551258856</v>
      </c>
      <c r="V295" s="336">
        <f t="shared" si="188"/>
        <v>5.8454937551258856</v>
      </c>
      <c r="W295" s="328">
        <f t="shared" si="189"/>
        <v>2.05590650217502E-3</v>
      </c>
      <c r="X295" s="328">
        <f t="shared" si="190"/>
        <v>9623.2559537722482</v>
      </c>
      <c r="Y295" s="328">
        <f t="shared" si="141"/>
        <v>98.395359079739237</v>
      </c>
      <c r="Z295" s="108">
        <f>IF(H295&gt;0, rate1(1,$L$52,$L$51,$L$54,U295,$L$53,$L$50,Y295),"")</f>
        <v>1953.9115619309259</v>
      </c>
      <c r="AA295" s="336">
        <f t="shared" si="191"/>
        <v>2.6194579453245677</v>
      </c>
      <c r="AB295" s="336">
        <f t="shared" si="192"/>
        <v>-1.2695028655177461E-3</v>
      </c>
      <c r="AC295" s="328">
        <f t="shared" si="193"/>
        <v>5.0025214444950394E-2</v>
      </c>
      <c r="AD295" s="328">
        <f t="shared" si="194"/>
        <v>-0.39979838611204244</v>
      </c>
      <c r="AE295" s="328">
        <f t="shared" si="195"/>
        <v>-0.13762694016028082</v>
      </c>
      <c r="AF295" s="328">
        <f t="shared" si="196"/>
        <v>2899.8160847319623</v>
      </c>
      <c r="AG295" s="328">
        <f t="shared" si="197"/>
        <v>2887.8401123494777</v>
      </c>
      <c r="AH295" s="328">
        <f t="shared" si="198"/>
        <v>5.8259749714448708</v>
      </c>
      <c r="AI295" s="328">
        <f t="shared" si="199"/>
        <v>25.621782780264713</v>
      </c>
      <c r="AJ295" s="328">
        <f t="shared" si="200"/>
        <v>8.732245228950104</v>
      </c>
      <c r="AK295" s="337">
        <f t="shared" si="201"/>
        <v>564.80305771383019</v>
      </c>
      <c r="AL295" s="42">
        <f t="shared" si="202"/>
        <v>26.698891885224086</v>
      </c>
    </row>
    <row r="296" spans="1:38" ht="15" x14ac:dyDescent="0.15">
      <c r="A296" s="116"/>
      <c r="B296" s="328">
        <f t="shared" si="172"/>
        <v>2899.8160847319623</v>
      </c>
      <c r="C296" s="328">
        <f t="shared" si="173"/>
        <v>2887.8401123494777</v>
      </c>
      <c r="D296" s="328">
        <f t="shared" si="174"/>
        <v>5.8259749714448708</v>
      </c>
      <c r="E296" s="328">
        <f t="shared" si="139"/>
        <v>185.74517602620119</v>
      </c>
      <c r="F296" s="328">
        <f t="shared" si="175"/>
        <v>185.74517602620119</v>
      </c>
      <c r="G296" s="328">
        <f t="shared" si="176"/>
        <v>10263.941338133978</v>
      </c>
      <c r="H296" s="313">
        <f t="shared" si="177"/>
        <v>0.02</v>
      </c>
      <c r="I296" s="328">
        <f t="shared" si="178"/>
        <v>9.5807779059876346</v>
      </c>
      <c r="J296" s="328">
        <f t="shared" si="137"/>
        <v>850</v>
      </c>
      <c r="K296" s="335">
        <f t="shared" si="179"/>
        <v>-1</v>
      </c>
      <c r="L296" s="323">
        <f t="shared" si="180"/>
        <v>5.8059749714448712</v>
      </c>
      <c r="M296" s="323">
        <f t="shared" si="181"/>
        <v>5.815974971444871</v>
      </c>
      <c r="N296" s="328">
        <f t="shared" si="182"/>
        <v>-8.0118912178683388E-2</v>
      </c>
      <c r="O296" s="328">
        <f t="shared" si="183"/>
        <v>1.8450213665967805</v>
      </c>
      <c r="P296" s="332">
        <f t="shared" si="140"/>
        <v>97.621323994156683</v>
      </c>
      <c r="Q296" s="328">
        <f t="shared" si="184"/>
        <v>9465.3911667740231</v>
      </c>
      <c r="R296" s="277">
        <f>IF(H296&gt;0, rate1(1,$L$52,$L$51,$L$54,L296,$L$53,$L$50,P296),"")</f>
        <v>1950.5333079498844</v>
      </c>
      <c r="S296" s="323">
        <f t="shared" si="185"/>
        <v>2.6301698525959853</v>
      </c>
      <c r="T296" s="323">
        <f t="shared" si="186"/>
        <v>4.9147585480799422E-2</v>
      </c>
      <c r="U296" s="328">
        <f t="shared" si="187"/>
        <v>5.8259749714448708</v>
      </c>
      <c r="V296" s="336">
        <f t="shared" si="188"/>
        <v>5.8259749714448708</v>
      </c>
      <c r="W296" s="328">
        <f t="shared" si="189"/>
        <v>2.0421996029540423E-3</v>
      </c>
      <c r="X296" s="328">
        <f t="shared" si="190"/>
        <v>9518.6916246788551</v>
      </c>
      <c r="Y296" s="328">
        <f t="shared" si="141"/>
        <v>97.957313229434121</v>
      </c>
      <c r="Z296" s="108">
        <f>IF(H296&gt;0, rate1(1,$L$52,$L$51,$L$54,U296,$L$53,$L$50,Y296),"")</f>
        <v>1952.0048434779467</v>
      </c>
      <c r="AA296" s="336">
        <f t="shared" si="191"/>
        <v>2.6429866313148893</v>
      </c>
      <c r="AB296" s="336">
        <f t="shared" si="192"/>
        <v>-1.2429800486688446E-3</v>
      </c>
      <c r="AC296" s="328">
        <f t="shared" si="193"/>
        <v>4.9147585480799422E-2</v>
      </c>
      <c r="AD296" s="328">
        <f t="shared" si="194"/>
        <v>-0.40693759020600184</v>
      </c>
      <c r="AE296" s="328">
        <f t="shared" si="195"/>
        <v>-0.14397504354630489</v>
      </c>
      <c r="AF296" s="328">
        <f t="shared" si="196"/>
        <v>2899.6868182343028</v>
      </c>
      <c r="AG296" s="328">
        <f t="shared" si="197"/>
        <v>2887.7909647639967</v>
      </c>
      <c r="AH296" s="328">
        <f t="shared" si="198"/>
        <v>5.8064544659175059</v>
      </c>
      <c r="AI296" s="328">
        <f t="shared" si="199"/>
        <v>25.196998831286908</v>
      </c>
      <c r="AJ296" s="328">
        <f t="shared" si="200"/>
        <v>8.739244395292129</v>
      </c>
      <c r="AK296" s="337">
        <f t="shared" si="201"/>
        <v>565.06869942911078</v>
      </c>
      <c r="AL296" s="42">
        <f t="shared" si="202"/>
        <v>26.720670400587309</v>
      </c>
    </row>
    <row r="297" spans="1:38" ht="15" x14ac:dyDescent="0.15">
      <c r="A297" s="116"/>
      <c r="B297" s="328">
        <f t="shared" si="172"/>
        <v>2899.6868182343028</v>
      </c>
      <c r="C297" s="328">
        <f t="shared" si="173"/>
        <v>2887.7909647639967</v>
      </c>
      <c r="D297" s="328">
        <f t="shared" si="174"/>
        <v>5.8064544659175059</v>
      </c>
      <c r="E297" s="328">
        <f t="shared" si="139"/>
        <v>185.74517602620119</v>
      </c>
      <c r="F297" s="328">
        <f t="shared" si="175"/>
        <v>185.74517602620119</v>
      </c>
      <c r="G297" s="328">
        <f t="shared" si="176"/>
        <v>10160.761988918102</v>
      </c>
      <c r="H297" s="313">
        <f t="shared" si="177"/>
        <v>0.02</v>
      </c>
      <c r="I297" s="328">
        <f t="shared" si="178"/>
        <v>9.5166827762448527</v>
      </c>
      <c r="J297" s="328">
        <f t="shared" si="137"/>
        <v>850</v>
      </c>
      <c r="K297" s="335">
        <f t="shared" si="179"/>
        <v>-1</v>
      </c>
      <c r="L297" s="323">
        <f t="shared" si="180"/>
        <v>5.7864544659175063</v>
      </c>
      <c r="M297" s="323">
        <f t="shared" si="181"/>
        <v>5.7964544659175061</v>
      </c>
      <c r="N297" s="328">
        <f t="shared" si="182"/>
        <v>-7.9857049039084416E-2</v>
      </c>
      <c r="O297" s="328">
        <f t="shared" si="183"/>
        <v>1.8101421296421696</v>
      </c>
      <c r="P297" s="332">
        <f t="shared" si="140"/>
        <v>97.184106862101217</v>
      </c>
      <c r="Q297" s="328">
        <f t="shared" si="184"/>
        <v>9361.8728924266616</v>
      </c>
      <c r="R297" s="277">
        <f>IF(H297&gt;0, rate1(1,$L$52,$L$51,$L$54,L297,$L$53,$L$50,P297),"")</f>
        <v>1948.6065487397161</v>
      </c>
      <c r="S297" s="323">
        <f t="shared" si="185"/>
        <v>2.6541527057449992</v>
      </c>
      <c r="T297" s="323">
        <f t="shared" si="186"/>
        <v>4.8276709134371189E-2</v>
      </c>
      <c r="U297" s="328">
        <f t="shared" si="187"/>
        <v>5.8064544659175059</v>
      </c>
      <c r="V297" s="336">
        <f t="shared" si="188"/>
        <v>5.8064544659175059</v>
      </c>
      <c r="W297" s="328">
        <f t="shared" si="189"/>
        <v>2.0285373461135237E-3</v>
      </c>
      <c r="X297" s="328">
        <f t="shared" si="190"/>
        <v>9414.8164661094979</v>
      </c>
      <c r="Y297" s="328">
        <f t="shared" si="141"/>
        <v>97.519718702346239</v>
      </c>
      <c r="Z297" s="108">
        <f>IF(H297&gt;0, rate1(1,$L$52,$L$51,$L$54,U297,$L$53,$L$50,Y297),"")</f>
        <v>1950.0867486057637</v>
      </c>
      <c r="AA297" s="336">
        <f t="shared" si="191"/>
        <v>2.6671365486539704</v>
      </c>
      <c r="AB297" s="336">
        <f t="shared" si="192"/>
        <v>-1.2167793620452654E-3</v>
      </c>
      <c r="AC297" s="328">
        <f t="shared" si="193"/>
        <v>4.8276709134371189E-2</v>
      </c>
      <c r="AD297" s="328">
        <f t="shared" si="194"/>
        <v>-0.4142784452091155</v>
      </c>
      <c r="AE297" s="328">
        <f t="shared" si="195"/>
        <v>-0.15069865339257094</v>
      </c>
      <c r="AF297" s="328">
        <f t="shared" si="196"/>
        <v>2899.5586844761292</v>
      </c>
      <c r="AG297" s="328">
        <f t="shared" si="197"/>
        <v>2887.7426880548624</v>
      </c>
      <c r="AH297" s="328">
        <f t="shared" si="198"/>
        <v>5.7869322380024597</v>
      </c>
      <c r="AI297" s="328">
        <f t="shared" si="199"/>
        <v>24.77499070584296</v>
      </c>
      <c r="AJ297" s="328">
        <f t="shared" si="200"/>
        <v>8.7461263371548625</v>
      </c>
      <c r="AK297" s="337">
        <f t="shared" si="201"/>
        <v>565.32731994701214</v>
      </c>
      <c r="AL297" s="42">
        <f t="shared" si="202"/>
        <v>26.742087849593904</v>
      </c>
    </row>
    <row r="298" spans="1:38" ht="15" x14ac:dyDescent="0.15">
      <c r="A298" s="116"/>
      <c r="B298" s="328">
        <f t="shared" si="172"/>
        <v>2899.5586844761292</v>
      </c>
      <c r="C298" s="328">
        <f t="shared" si="173"/>
        <v>2887.7426880548624</v>
      </c>
      <c r="D298" s="328">
        <f t="shared" si="174"/>
        <v>5.7869322380024597</v>
      </c>
      <c r="E298" s="328">
        <f t="shared" si="139"/>
        <v>185.74517602620119</v>
      </c>
      <c r="F298" s="328">
        <f t="shared" si="175"/>
        <v>185.74517602620119</v>
      </c>
      <c r="G298" s="328">
        <f t="shared" si="176"/>
        <v>10058.26743369882</v>
      </c>
      <c r="H298" s="313">
        <f t="shared" si="177"/>
        <v>0.02</v>
      </c>
      <c r="I298" s="328">
        <f t="shared" si="178"/>
        <v>9.4527971370134765</v>
      </c>
      <c r="J298" s="328">
        <f t="shared" si="137"/>
        <v>850</v>
      </c>
      <c r="K298" s="335">
        <f t="shared" si="179"/>
        <v>-1</v>
      </c>
      <c r="L298" s="323">
        <f t="shared" si="180"/>
        <v>5.7669322380024601</v>
      </c>
      <c r="M298" s="323">
        <f t="shared" si="181"/>
        <v>5.7769322380024599</v>
      </c>
      <c r="N298" s="328">
        <f t="shared" si="182"/>
        <v>-7.9595116934420673E-2</v>
      </c>
      <c r="O298" s="328">
        <f t="shared" si="183"/>
        <v>1.7755676504015085</v>
      </c>
      <c r="P298" s="332">
        <f t="shared" si="140"/>
        <v>96.747343148952268</v>
      </c>
      <c r="Q298" s="328">
        <f t="shared" si="184"/>
        <v>9259.0404626341933</v>
      </c>
      <c r="R298" s="277">
        <f>IF(H298&gt;0, rate1(1,$L$52,$L$51,$L$54,L298,$L$53,$L$50,P298),"")</f>
        <v>1946.6682485308361</v>
      </c>
      <c r="S298" s="323">
        <f t="shared" si="185"/>
        <v>2.6787785505911641</v>
      </c>
      <c r="T298" s="323">
        <f t="shared" si="186"/>
        <v>4.741251721758781E-2</v>
      </c>
      <c r="U298" s="328">
        <f t="shared" si="187"/>
        <v>5.7869322380024597</v>
      </c>
      <c r="V298" s="336">
        <f t="shared" si="188"/>
        <v>5.7869322380024597</v>
      </c>
      <c r="W298" s="328">
        <f t="shared" si="189"/>
        <v>2.0149197434129462E-3</v>
      </c>
      <c r="X298" s="328">
        <f t="shared" si="190"/>
        <v>9311.6283195772194</v>
      </c>
      <c r="Y298" s="328">
        <f t="shared" si="141"/>
        <v>97.082576712636822</v>
      </c>
      <c r="Z298" s="108">
        <f>IF(H298&gt;0, rate1(1,$L$52,$L$51,$L$54,U298,$L$53,$L$50,Y298),"")</f>
        <v>1948.1571836599646</v>
      </c>
      <c r="AA298" s="336">
        <f t="shared" si="191"/>
        <v>2.6919340406216787</v>
      </c>
      <c r="AB298" s="336">
        <f t="shared" si="192"/>
        <v>-1.1908973370336534E-3</v>
      </c>
      <c r="AC298" s="328">
        <f t="shared" si="193"/>
        <v>4.741251721758781E-2</v>
      </c>
      <c r="AD298" s="328">
        <f t="shared" si="194"/>
        <v>-0.42182953307910304</v>
      </c>
      <c r="AE298" s="328">
        <f t="shared" si="195"/>
        <v>-0.15782524653744257</v>
      </c>
      <c r="AF298" s="328">
        <f t="shared" si="196"/>
        <v>2899.4316768419772</v>
      </c>
      <c r="AG298" s="328">
        <f t="shared" si="197"/>
        <v>2887.6952755376446</v>
      </c>
      <c r="AH298" s="328">
        <f t="shared" si="198"/>
        <v>5.7674082871545513</v>
      </c>
      <c r="AI298" s="328">
        <f t="shared" si="199"/>
        <v>24.355725354523226</v>
      </c>
      <c r="AJ298" s="328">
        <f t="shared" si="200"/>
        <v>8.7528918164200071</v>
      </c>
      <c r="AK298" s="337">
        <f t="shared" si="201"/>
        <v>565.57905273085191</v>
      </c>
      <c r="AL298" s="42">
        <f t="shared" si="202"/>
        <v>26.763146591693872</v>
      </c>
    </row>
    <row r="299" spans="1:38" ht="15" x14ac:dyDescent="0.15">
      <c r="A299" s="116"/>
      <c r="B299" s="328">
        <f t="shared" si="172"/>
        <v>2899.4316768419772</v>
      </c>
      <c r="C299" s="328">
        <f t="shared" si="173"/>
        <v>2887.6952755376446</v>
      </c>
      <c r="D299" s="328">
        <f t="shared" si="174"/>
        <v>5.7674082871545513</v>
      </c>
      <c r="E299" s="328">
        <f t="shared" si="139"/>
        <v>185.74517602620119</v>
      </c>
      <c r="F299" s="328">
        <f t="shared" si="175"/>
        <v>185.74517602620119</v>
      </c>
      <c r="G299" s="328">
        <f t="shared" si="176"/>
        <v>9956.4555118402441</v>
      </c>
      <c r="H299" s="313">
        <f t="shared" si="177"/>
        <v>0.02</v>
      </c>
      <c r="I299" s="328">
        <f t="shared" si="178"/>
        <v>9.3891210434660035</v>
      </c>
      <c r="J299" s="328">
        <f t="shared" si="137"/>
        <v>850</v>
      </c>
      <c r="K299" s="335">
        <f t="shared" si="179"/>
        <v>-1</v>
      </c>
      <c r="L299" s="323">
        <f t="shared" si="180"/>
        <v>5.7474082871545518</v>
      </c>
      <c r="M299" s="323">
        <f t="shared" si="181"/>
        <v>5.7574082871545516</v>
      </c>
      <c r="N299" s="328">
        <f t="shared" si="182"/>
        <v>-7.9333115845237501E-2</v>
      </c>
      <c r="O299" s="328">
        <f t="shared" si="183"/>
        <v>1.7412961412153456</v>
      </c>
      <c r="P299" s="332">
        <f t="shared" si="140"/>
        <v>96.311034080613553</v>
      </c>
      <c r="Q299" s="328">
        <f t="shared" si="184"/>
        <v>9156.8917174365342</v>
      </c>
      <c r="R299" s="277">
        <f>IF(H299&gt;0, rate1(1,$L$52,$L$51,$L$54,L299,$L$53,$L$50,P299),"")</f>
        <v>1944.7183119782621</v>
      </c>
      <c r="S299" s="323">
        <f t="shared" si="185"/>
        <v>2.7040750269329519</v>
      </c>
      <c r="T299" s="323">
        <f t="shared" si="186"/>
        <v>4.6554943057890916E-2</v>
      </c>
      <c r="U299" s="328">
        <f t="shared" si="187"/>
        <v>5.7674082871545513</v>
      </c>
      <c r="V299" s="336">
        <f t="shared" si="188"/>
        <v>5.7674082871545513</v>
      </c>
      <c r="W299" s="328">
        <f t="shared" si="189"/>
        <v>2.0013468066188977E-3</v>
      </c>
      <c r="X299" s="328">
        <f t="shared" si="190"/>
        <v>9209.1250254294082</v>
      </c>
      <c r="Y299" s="328">
        <f t="shared" si="141"/>
        <v>96.645888481188678</v>
      </c>
      <c r="Z299" s="108">
        <f>IF(H299&gt;0, rate1(1,$L$52,$L$51,$L$54,U299,$L$53,$L$50,Y299),"")</f>
        <v>1946.2160540224622</v>
      </c>
      <c r="AA299" s="336">
        <f t="shared" si="191"/>
        <v>2.717406943877954</v>
      </c>
      <c r="AB299" s="336">
        <f t="shared" si="192"/>
        <v>-1.1653305663827116E-3</v>
      </c>
      <c r="AC299" s="328">
        <f t="shared" si="193"/>
        <v>4.6554943057890916E-2</v>
      </c>
      <c r="AD299" s="328">
        <f t="shared" si="194"/>
        <v>-0.42959992401086322</v>
      </c>
      <c r="AE299" s="328">
        <f t="shared" si="195"/>
        <v>-0.1653847174113294</v>
      </c>
      <c r="AF299" s="328">
        <f t="shared" si="196"/>
        <v>2899.3057887830741</v>
      </c>
      <c r="AG299" s="328">
        <f t="shared" si="197"/>
        <v>2887.6487205945868</v>
      </c>
      <c r="AH299" s="328">
        <f t="shared" si="198"/>
        <v>5.7478826128242444</v>
      </c>
      <c r="AI299" s="328">
        <f t="shared" si="199"/>
        <v>23.939170403827259</v>
      </c>
      <c r="AJ299" s="328">
        <f t="shared" si="200"/>
        <v>8.7595415859766259</v>
      </c>
      <c r="AK299" s="337">
        <f t="shared" si="201"/>
        <v>565.82402913000942</v>
      </c>
      <c r="AL299" s="42">
        <f t="shared" si="202"/>
        <v>26.783848958245215</v>
      </c>
    </row>
    <row r="300" spans="1:38" ht="15" x14ac:dyDescent="0.15">
      <c r="A300" s="116"/>
      <c r="B300" s="328">
        <f t="shared" si="172"/>
        <v>2899.3057887830741</v>
      </c>
      <c r="C300" s="328">
        <f t="shared" si="173"/>
        <v>2887.6487205945868</v>
      </c>
      <c r="D300" s="328">
        <f t="shared" si="174"/>
        <v>5.7478826128242444</v>
      </c>
      <c r="E300" s="328">
        <f t="shared" si="139"/>
        <v>185.74517602620119</v>
      </c>
      <c r="F300" s="328">
        <f t="shared" si="175"/>
        <v>185.74517602620119</v>
      </c>
      <c r="G300" s="328">
        <f t="shared" si="176"/>
        <v>9855.324061537598</v>
      </c>
      <c r="H300" s="313">
        <f t="shared" si="177"/>
        <v>0.02</v>
      </c>
      <c r="I300" s="328">
        <f t="shared" si="178"/>
        <v>9.3256545507898405</v>
      </c>
      <c r="J300" s="328">
        <f t="shared" si="137"/>
        <v>850</v>
      </c>
      <c r="K300" s="335">
        <f t="shared" si="179"/>
        <v>-1</v>
      </c>
      <c r="L300" s="323">
        <f t="shared" si="180"/>
        <v>5.7278826128242448</v>
      </c>
      <c r="M300" s="323">
        <f t="shared" si="181"/>
        <v>5.7378826128242446</v>
      </c>
      <c r="N300" s="328">
        <f t="shared" si="182"/>
        <v>-7.9071045752002078E-2</v>
      </c>
      <c r="O300" s="328">
        <f t="shared" si="183"/>
        <v>1.7073258326674772</v>
      </c>
      <c r="P300" s="332">
        <f t="shared" si="140"/>
        <v>95.875180889807126</v>
      </c>
      <c r="Q300" s="328">
        <f t="shared" si="184"/>
        <v>9055.4244957049777</v>
      </c>
      <c r="R300" s="277">
        <f>IF(H300&gt;0, rate1(1,$L$52,$L$51,$L$54,L300,$L$53,$L$50,P300),"")</f>
        <v>1942.7566427529352</v>
      </c>
      <c r="S300" s="323">
        <f t="shared" si="185"/>
        <v>2.7300713644809593</v>
      </c>
      <c r="T300" s="323">
        <f t="shared" si="186"/>
        <v>4.5703921453970932E-2</v>
      </c>
      <c r="U300" s="328">
        <f t="shared" si="187"/>
        <v>5.7478826128242444</v>
      </c>
      <c r="V300" s="336">
        <f t="shared" si="188"/>
        <v>5.7478826128242444</v>
      </c>
      <c r="W300" s="328">
        <f t="shared" si="189"/>
        <v>1.9878185474873078E-3</v>
      </c>
      <c r="X300" s="328">
        <f t="shared" si="190"/>
        <v>9107.3044228449126</v>
      </c>
      <c r="Y300" s="328">
        <f t="shared" si="141"/>
        <v>96.209655235656825</v>
      </c>
      <c r="Z300" s="108">
        <f>IF(H300&gt;0, rate1(1,$L$52,$L$51,$L$54,U300,$L$53,$L$50,Y300),"")</f>
        <v>1944.2632640998245</v>
      </c>
      <c r="AA300" s="336">
        <f t="shared" si="191"/>
        <v>2.7435846963717077</v>
      </c>
      <c r="AB300" s="336">
        <f t="shared" si="192"/>
        <v>-1.1400757024444157E-3</v>
      </c>
      <c r="AC300" s="328">
        <f t="shared" si="193"/>
        <v>4.5703921453970932E-2</v>
      </c>
      <c r="AD300" s="328">
        <f t="shared" si="194"/>
        <v>-0.43759921170314203</v>
      </c>
      <c r="AE300" s="328">
        <f t="shared" si="195"/>
        <v>-0.17340962810680011</v>
      </c>
      <c r="AF300" s="328">
        <f t="shared" si="196"/>
        <v>2899.181013815868</v>
      </c>
      <c r="AG300" s="328">
        <f t="shared" si="197"/>
        <v>2887.603016673133</v>
      </c>
      <c r="AH300" s="328">
        <f t="shared" si="198"/>
        <v>5.7283552144577889</v>
      </c>
      <c r="AI300" s="328">
        <f t="shared" si="199"/>
        <v>23.525294135248625</v>
      </c>
      <c r="AJ300" s="328">
        <f t="shared" si="200"/>
        <v>8.766076389903084</v>
      </c>
      <c r="AK300" s="337">
        <f t="shared" si="201"/>
        <v>566.06237841512552</v>
      </c>
      <c r="AL300" s="42">
        <f t="shared" si="202"/>
        <v>26.804197253088468</v>
      </c>
    </row>
    <row r="301" spans="1:38" ht="15" x14ac:dyDescent="0.15">
      <c r="A301" s="116"/>
      <c r="B301" s="328">
        <f t="shared" si="172"/>
        <v>2899.181013815868</v>
      </c>
      <c r="C301" s="328">
        <f t="shared" si="173"/>
        <v>2887.603016673133</v>
      </c>
      <c r="D301" s="328">
        <f t="shared" si="174"/>
        <v>5.7283552144577889</v>
      </c>
      <c r="E301" s="328">
        <f t="shared" si="139"/>
        <v>185.74517602620119</v>
      </c>
      <c r="F301" s="328">
        <f t="shared" si="175"/>
        <v>185.74517602620119</v>
      </c>
      <c r="G301" s="328">
        <f t="shared" si="176"/>
        <v>9754.8709198177767</v>
      </c>
      <c r="H301" s="313">
        <f t="shared" si="177"/>
        <v>0.02</v>
      </c>
      <c r="I301" s="328">
        <f t="shared" si="178"/>
        <v>9.2623977141880456</v>
      </c>
      <c r="J301" s="328">
        <f t="shared" si="137"/>
        <v>850</v>
      </c>
      <c r="K301" s="335">
        <f t="shared" si="179"/>
        <v>-1</v>
      </c>
      <c r="L301" s="323">
        <f t="shared" si="180"/>
        <v>5.7083552144577894</v>
      </c>
      <c r="M301" s="323">
        <f t="shared" si="181"/>
        <v>5.7183552144577892</v>
      </c>
      <c r="N301" s="328">
        <f t="shared" si="182"/>
        <v>-7.8808906635138953E-2</v>
      </c>
      <c r="O301" s="328">
        <f t="shared" si="183"/>
        <v>1.6736549731795543</v>
      </c>
      <c r="P301" s="332">
        <f t="shared" si="140"/>
        <v>95.439784816140033</v>
      </c>
      <c r="Q301" s="328">
        <f t="shared" si="184"/>
        <v>8954.6366351428042</v>
      </c>
      <c r="R301" s="277">
        <f>IF(H301&gt;0, rate1(1,$L$52,$L$51,$L$54,L301,$L$53,$L$50,P301),"")</f>
        <v>1940.7831435298381</v>
      </c>
      <c r="S301" s="323">
        <f t="shared" si="185"/>
        <v>2.7567984994179184</v>
      </c>
      <c r="T301" s="323">
        <f t="shared" si="186"/>
        <v>4.4859388632931312E-2</v>
      </c>
      <c r="U301" s="328">
        <f t="shared" si="187"/>
        <v>5.7283552144577889</v>
      </c>
      <c r="V301" s="336">
        <f t="shared" si="188"/>
        <v>5.7283552144577889</v>
      </c>
      <c r="W301" s="328">
        <f t="shared" si="189"/>
        <v>1.9743349777954222E-3</v>
      </c>
      <c r="X301" s="328">
        <f t="shared" si="190"/>
        <v>9006.1643498346639</v>
      </c>
      <c r="Y301" s="328">
        <f t="shared" si="141"/>
        <v>95.773878210534647</v>
      </c>
      <c r="Z301" s="108">
        <f>IF(H301&gt;0, rate1(1,$L$52,$L$51,$L$54,U301,$L$53,$L$50,Y301),"")</f>
        <v>1942.2987173115087</v>
      </c>
      <c r="AA301" s="336">
        <f t="shared" si="191"/>
        <v>2.7704984547352867</v>
      </c>
      <c r="AB301" s="336">
        <f t="shared" si="192"/>
        <v>-1.1151294555016213E-3</v>
      </c>
      <c r="AC301" s="328">
        <f t="shared" si="193"/>
        <v>4.4859388632931312E-2</v>
      </c>
      <c r="AD301" s="328">
        <f t="shared" si="194"/>
        <v>-0.44583755172530337</v>
      </c>
      <c r="AE301" s="328">
        <f t="shared" si="195"/>
        <v>-0.18193548831764295</v>
      </c>
      <c r="AF301" s="328">
        <f t="shared" si="196"/>
        <v>2899.0573455205999</v>
      </c>
      <c r="AG301" s="328">
        <f t="shared" si="197"/>
        <v>2887.5581572844999</v>
      </c>
      <c r="AH301" s="328">
        <f t="shared" si="198"/>
        <v>5.7088260914973779</v>
      </c>
      <c r="AI301" s="328">
        <f t="shared" si="199"/>
        <v>23.11406546500729</v>
      </c>
      <c r="AJ301" s="328">
        <f t="shared" si="200"/>
        <v>8.7724969636433645</v>
      </c>
      <c r="AK301" s="337">
        <f t="shared" si="201"/>
        <v>566.29422781247138</v>
      </c>
      <c r="AL301" s="42">
        <f t="shared" si="202"/>
        <v>26.82419375310343</v>
      </c>
    </row>
    <row r="302" spans="1:38" ht="15" x14ac:dyDescent="0.15">
      <c r="A302" s="116"/>
      <c r="B302" s="328">
        <f t="shared" si="172"/>
        <v>2899.0573455205999</v>
      </c>
      <c r="C302" s="328">
        <f t="shared" si="173"/>
        <v>2887.5581572844999</v>
      </c>
      <c r="D302" s="328">
        <f t="shared" si="174"/>
        <v>5.7088260914973779</v>
      </c>
      <c r="E302" s="328">
        <f t="shared" si="139"/>
        <v>185.74517602620119</v>
      </c>
      <c r="F302" s="328">
        <f t="shared" si="175"/>
        <v>185.74517602620119</v>
      </c>
      <c r="G302" s="328">
        <f t="shared" si="176"/>
        <v>9655.093922540007</v>
      </c>
      <c r="H302" s="313">
        <f t="shared" si="177"/>
        <v>0.02</v>
      </c>
      <c r="I302" s="328">
        <f t="shared" si="178"/>
        <v>9.1993505888800424</v>
      </c>
      <c r="J302" s="328">
        <f t="shared" si="137"/>
        <v>850</v>
      </c>
      <c r="K302" s="335">
        <f t="shared" si="179"/>
        <v>-1</v>
      </c>
      <c r="L302" s="323">
        <f t="shared" si="180"/>
        <v>5.6888260914973783</v>
      </c>
      <c r="M302" s="323">
        <f t="shared" si="181"/>
        <v>5.6988260914973781</v>
      </c>
      <c r="N302" s="328">
        <f t="shared" si="182"/>
        <v>-7.8546698475001619E-2</v>
      </c>
      <c r="O302" s="328">
        <f t="shared" si="183"/>
        <v>1.6402818286174903</v>
      </c>
      <c r="P302" s="332">
        <f t="shared" si="140"/>
        <v>95.004847106171795</v>
      </c>
      <c r="Q302" s="328">
        <f t="shared" si="184"/>
        <v>8854.52597228589</v>
      </c>
      <c r="R302" s="277">
        <f>IF(H302&gt;0, rate1(1,$L$52,$L$51,$L$54,L302,$L$53,$L$50,P302),"")</f>
        <v>1938.797715975955</v>
      </c>
      <c r="S302" s="323">
        <f t="shared" si="185"/>
        <v>2.7842892013565934</v>
      </c>
      <c r="T302" s="323">
        <f t="shared" si="186"/>
        <v>4.4021282208782431E-2</v>
      </c>
      <c r="U302" s="328">
        <f t="shared" si="187"/>
        <v>5.7088260914973779</v>
      </c>
      <c r="V302" s="336">
        <f t="shared" si="188"/>
        <v>5.7088260914973779</v>
      </c>
      <c r="W302" s="328">
        <f t="shared" si="189"/>
        <v>1.960896109306276E-3</v>
      </c>
      <c r="X302" s="328">
        <f t="shared" si="190"/>
        <v>8905.7026432422772</v>
      </c>
      <c r="Y302" s="328">
        <f t="shared" si="141"/>
        <v>95.338558647220708</v>
      </c>
      <c r="Z302" s="108">
        <f>IF(H302&gt;0, rate1(1,$L$52,$L$51,$L$54,U302,$L$53,$L$50,Y302),"")</f>
        <v>1940.3223160779451</v>
      </c>
      <c r="AA302" s="336">
        <f t="shared" si="191"/>
        <v>2.7981812221512863</v>
      </c>
      <c r="AB302" s="336">
        <f t="shared" si="192"/>
        <v>-1.090488592112158E-3</v>
      </c>
      <c r="AC302" s="328">
        <f t="shared" si="193"/>
        <v>4.4021282208782431E-2</v>
      </c>
      <c r="AD302" s="328">
        <f t="shared" si="194"/>
        <v>-0.45432570330743155</v>
      </c>
      <c r="AE302" s="328">
        <f t="shared" si="195"/>
        <v>-0.19100106922560475</v>
      </c>
      <c r="AF302" s="328">
        <f t="shared" si="196"/>
        <v>2898.934777539916</v>
      </c>
      <c r="AG302" s="328">
        <f t="shared" si="197"/>
        <v>2887.5141360022913</v>
      </c>
      <c r="AH302" s="328">
        <f t="shared" si="198"/>
        <v>5.6892952433805082</v>
      </c>
      <c r="AI302" s="328">
        <f t="shared" si="199"/>
        <v>22.705453924378556</v>
      </c>
      <c r="AJ302" s="328">
        <f t="shared" si="200"/>
        <v>8.7788040341779148</v>
      </c>
      <c r="AK302" s="337">
        <f t="shared" si="201"/>
        <v>566.51970253751472</v>
      </c>
      <c r="AL302" s="42">
        <f t="shared" si="202"/>
        <v>26.843840708748687</v>
      </c>
    </row>
    <row r="303" spans="1:38" ht="15" x14ac:dyDescent="0.15">
      <c r="A303" s="116"/>
      <c r="B303" s="328">
        <f t="shared" si="172"/>
        <v>2898.934777539916</v>
      </c>
      <c r="C303" s="328">
        <f t="shared" si="173"/>
        <v>2887.5141360022913</v>
      </c>
      <c r="D303" s="328">
        <f t="shared" si="174"/>
        <v>5.6892952433805082</v>
      </c>
      <c r="E303" s="328">
        <f t="shared" si="139"/>
        <v>185.74517602620119</v>
      </c>
      <c r="F303" s="328">
        <f t="shared" si="175"/>
        <v>185.74517602620119</v>
      </c>
      <c r="G303" s="328">
        <f t="shared" si="176"/>
        <v>9555.9909043923653</v>
      </c>
      <c r="H303" s="313">
        <f t="shared" si="177"/>
        <v>0.02</v>
      </c>
      <c r="I303" s="328">
        <f t="shared" si="178"/>
        <v>9.1365132300998084</v>
      </c>
      <c r="J303" s="328">
        <f t="shared" si="137"/>
        <v>850</v>
      </c>
      <c r="K303" s="335">
        <f t="shared" si="179"/>
        <v>-1</v>
      </c>
      <c r="L303" s="323">
        <f t="shared" si="180"/>
        <v>5.6692952433805086</v>
      </c>
      <c r="M303" s="323">
        <f t="shared" si="181"/>
        <v>5.6792952433805084</v>
      </c>
      <c r="N303" s="328">
        <f t="shared" si="182"/>
        <v>-7.8284421251879621E-2</v>
      </c>
      <c r="O303" s="328">
        <f t="shared" si="183"/>
        <v>1.6072046819097852</v>
      </c>
      <c r="P303" s="332">
        <f t="shared" si="140"/>
        <v>94.570369013465253</v>
      </c>
      <c r="Q303" s="328">
        <f t="shared" si="184"/>
        <v>8755.0903424992666</v>
      </c>
      <c r="R303" s="277">
        <f>IF(H303&gt;0, rate1(1,$L$52,$L$51,$L$54,L303,$L$53,$L$50,P303),"")</f>
        <v>1936.8002607379981</v>
      </c>
      <c r="S303" s="323">
        <f t="shared" si="185"/>
        <v>2.8125782117924891</v>
      </c>
      <c r="T303" s="323">
        <f t="shared" si="186"/>
        <v>4.3189541142317295E-2</v>
      </c>
      <c r="U303" s="328">
        <f t="shared" si="187"/>
        <v>5.6892952433805082</v>
      </c>
      <c r="V303" s="336">
        <f t="shared" si="188"/>
        <v>5.6892952433805082</v>
      </c>
      <c r="W303" s="328">
        <f t="shared" si="189"/>
        <v>1.9475019538113258E-3</v>
      </c>
      <c r="X303" s="328">
        <f t="shared" si="190"/>
        <v>8805.9171387406004</v>
      </c>
      <c r="Y303" s="328">
        <f t="shared" si="141"/>
        <v>94.903697794069018</v>
      </c>
      <c r="Z303" s="108">
        <f>IF(H303&gt;0, rate1(1,$L$52,$L$51,$L$54,U303,$L$53,$L$50,Y303),"")</f>
        <v>1938.3339618083726</v>
      </c>
      <c r="AA303" s="336">
        <f t="shared" si="191"/>
        <v>2.8266679877965437</v>
      </c>
      <c r="AB303" s="336">
        <f t="shared" si="192"/>
        <v>-1.0661499335522602E-3</v>
      </c>
      <c r="AC303" s="328">
        <f t="shared" si="193"/>
        <v>4.3189541142317295E-2</v>
      </c>
      <c r="AD303" s="328">
        <f t="shared" si="194"/>
        <v>-0.4630750749144662</v>
      </c>
      <c r="AE303" s="328">
        <f t="shared" si="195"/>
        <v>-0.20064875598779269</v>
      </c>
      <c r="AF303" s="328">
        <f t="shared" si="196"/>
        <v>2898.8133035775218</v>
      </c>
      <c r="AG303" s="328">
        <f t="shared" si="197"/>
        <v>2887.4709464611487</v>
      </c>
      <c r="AH303" s="328">
        <f t="shared" si="198"/>
        <v>5.6697626695406917</v>
      </c>
      <c r="AI303" s="328">
        <f t="shared" si="199"/>
        <v>22.299429640648828</v>
      </c>
      <c r="AJ303" s="328">
        <f t="shared" si="200"/>
        <v>8.7849983201892066</v>
      </c>
      <c r="AK303" s="337">
        <f t="shared" si="201"/>
        <v>566.7389258277085</v>
      </c>
      <c r="AL303" s="42">
        <f t="shared" si="202"/>
        <v>26.863140344584409</v>
      </c>
    </row>
    <row r="304" spans="1:38" ht="15" x14ac:dyDescent="0.15">
      <c r="A304" s="116"/>
      <c r="B304" s="328">
        <f t="shared" si="172"/>
        <v>2898.8133035775218</v>
      </c>
      <c r="C304" s="328">
        <f t="shared" si="173"/>
        <v>2887.4709464611487</v>
      </c>
      <c r="D304" s="328">
        <f t="shared" si="174"/>
        <v>5.6697626695406917</v>
      </c>
      <c r="E304" s="328">
        <f t="shared" si="139"/>
        <v>185.74517602620119</v>
      </c>
      <c r="F304" s="328">
        <f t="shared" si="175"/>
        <v>185.74517602620119</v>
      </c>
      <c r="G304" s="328">
        <f t="shared" si="176"/>
        <v>9457.5596988952493</v>
      </c>
      <c r="H304" s="313">
        <f t="shared" si="177"/>
        <v>0.02</v>
      </c>
      <c r="I304" s="328">
        <f t="shared" si="178"/>
        <v>9.0738856930984184</v>
      </c>
      <c r="J304" s="328">
        <f t="shared" si="137"/>
        <v>850</v>
      </c>
      <c r="K304" s="335">
        <f t="shared" si="179"/>
        <v>-1</v>
      </c>
      <c r="L304" s="323">
        <f t="shared" si="180"/>
        <v>5.6497626695406922</v>
      </c>
      <c r="M304" s="323">
        <f t="shared" si="181"/>
        <v>5.659762669540692</v>
      </c>
      <c r="N304" s="328">
        <f t="shared" si="182"/>
        <v>-7.8022074946009212E-2</v>
      </c>
      <c r="O304" s="328">
        <f t="shared" si="183"/>
        <v>1.5744218326761914</v>
      </c>
      <c r="P304" s="332">
        <f t="shared" si="140"/>
        <v>94.136351798668144</v>
      </c>
      <c r="Q304" s="328">
        <f t="shared" si="184"/>
        <v>8656.3275799805797</v>
      </c>
      <c r="R304" s="277">
        <f>IF(H304&gt;0, rate1(1,$L$52,$L$51,$L$54,L304,$L$53,$L$50,P304),"")</f>
        <v>1934.7906774300941</v>
      </c>
      <c r="S304" s="323">
        <f t="shared" si="185"/>
        <v>2.8417023952902216</v>
      </c>
      <c r="T304" s="323">
        <f t="shared" si="186"/>
        <v>4.236410570216706E-2</v>
      </c>
      <c r="U304" s="328">
        <f t="shared" si="187"/>
        <v>5.6697626695406917</v>
      </c>
      <c r="V304" s="336">
        <f t="shared" si="188"/>
        <v>5.6697626695406917</v>
      </c>
      <c r="W304" s="328">
        <f t="shared" si="189"/>
        <v>1.9341525230558432E-3</v>
      </c>
      <c r="X304" s="328">
        <f t="shared" si="190"/>
        <v>8706.8056708351942</v>
      </c>
      <c r="Y304" s="328">
        <f t="shared" si="141"/>
        <v>94.469296906470007</v>
      </c>
      <c r="Z304" s="108">
        <f>IF(H304&gt;0, rate1(1,$L$52,$L$51,$L$54,U304,$L$53,$L$50,Y304),"")</f>
        <v>1936.3335548886557</v>
      </c>
      <c r="AA304" s="336">
        <f t="shared" si="191"/>
        <v>2.8559958791109552</v>
      </c>
      <c r="AB304" s="336">
        <f t="shared" si="192"/>
        <v>-1.0421103542440655E-3</v>
      </c>
      <c r="AC304" s="328">
        <f t="shared" si="193"/>
        <v>4.236410570216706E-2</v>
      </c>
      <c r="AD304" s="328">
        <f t="shared" si="194"/>
        <v>-0.47209777401194936</v>
      </c>
      <c r="AE304" s="328">
        <f t="shared" si="195"/>
        <v>-0.21092494429569367</v>
      </c>
      <c r="AF304" s="328">
        <f t="shared" si="196"/>
        <v>2898.6929173968738</v>
      </c>
      <c r="AG304" s="328">
        <f t="shared" si="197"/>
        <v>2887.4285823554465</v>
      </c>
      <c r="AH304" s="328">
        <f t="shared" si="198"/>
        <v>5.6502283694067055</v>
      </c>
      <c r="AI304" s="328">
        <f t="shared" si="199"/>
        <v>21.895963318594042</v>
      </c>
      <c r="AJ304" s="328">
        <f t="shared" si="200"/>
        <v>8.7910805322221499</v>
      </c>
      <c r="AK304" s="337">
        <f t="shared" si="201"/>
        <v>566.95201897452773</v>
      </c>
      <c r="AL304" s="42">
        <f t="shared" si="202"/>
        <v>26.88209485977896</v>
      </c>
    </row>
    <row r="305" spans="1:38" ht="15" x14ac:dyDescent="0.15">
      <c r="A305" s="116"/>
      <c r="B305" s="328">
        <f t="shared" si="172"/>
        <v>2898.6929173968738</v>
      </c>
      <c r="C305" s="328">
        <f t="shared" si="173"/>
        <v>2887.4285823554465</v>
      </c>
      <c r="D305" s="328">
        <f t="shared" si="174"/>
        <v>5.6502283694067055</v>
      </c>
      <c r="E305" s="328">
        <f t="shared" si="139"/>
        <v>185.74517602620119</v>
      </c>
      <c r="F305" s="328">
        <f t="shared" si="175"/>
        <v>185.74517602620119</v>
      </c>
      <c r="G305" s="328">
        <f t="shared" si="176"/>
        <v>9359.7981383974329</v>
      </c>
      <c r="H305" s="313">
        <f t="shared" si="177"/>
        <v>0.02</v>
      </c>
      <c r="I305" s="328">
        <f t="shared" si="178"/>
        <v>9.0114680331418651</v>
      </c>
      <c r="J305" s="328">
        <f t="shared" si="137"/>
        <v>850</v>
      </c>
      <c r="K305" s="335">
        <f t="shared" si="179"/>
        <v>-1</v>
      </c>
      <c r="L305" s="323">
        <f t="shared" si="180"/>
        <v>5.6302283694067059</v>
      </c>
      <c r="M305" s="323">
        <f t="shared" si="181"/>
        <v>5.6402283694067057</v>
      </c>
      <c r="N305" s="328">
        <f t="shared" si="182"/>
        <v>-7.7759659537537829E-2</v>
      </c>
      <c r="O305" s="328">
        <f t="shared" si="183"/>
        <v>1.5419315968678098</v>
      </c>
      <c r="P305" s="332">
        <f t="shared" si="140"/>
        <v>93.702796729563232</v>
      </c>
      <c r="Q305" s="328">
        <f t="shared" si="184"/>
        <v>8558.2355177561094</v>
      </c>
      <c r="R305" s="277">
        <f>IF(H305&gt;0, rate1(1,$L$52,$L$51,$L$54,L305,$L$53,$L$50,P305),"")</f>
        <v>1932.7688646211673</v>
      </c>
      <c r="S305" s="323">
        <f t="shared" si="185"/>
        <v>2.8717009047844226</v>
      </c>
      <c r="T305" s="323">
        <f t="shared" si="186"/>
        <v>4.1544917427121707E-2</v>
      </c>
      <c r="U305" s="328">
        <f t="shared" si="187"/>
        <v>5.6502283694067055</v>
      </c>
      <c r="V305" s="336">
        <f t="shared" si="188"/>
        <v>5.6502283694067055</v>
      </c>
      <c r="W305" s="328">
        <f t="shared" si="189"/>
        <v>1.9208478288383901E-3</v>
      </c>
      <c r="X305" s="328">
        <f t="shared" si="190"/>
        <v>8608.36607286033</v>
      </c>
      <c r="Y305" s="328">
        <f t="shared" si="141"/>
        <v>94.035357246900006</v>
      </c>
      <c r="Z305" s="108">
        <f>IF(H305&gt;0, rate1(1,$L$52,$L$51,$L$54,U305,$L$53,$L$50,Y305),"")</f>
        <v>1934.3209946687871</v>
      </c>
      <c r="AA305" s="336">
        <f t="shared" si="191"/>
        <v>2.8862043282819569</v>
      </c>
      <c r="AB305" s="336">
        <f t="shared" si="192"/>
        <v>-1.0183667803307333E-3</v>
      </c>
      <c r="AC305" s="328">
        <f t="shared" si="193"/>
        <v>4.1544917427121707E-2</v>
      </c>
      <c r="AD305" s="328">
        <f t="shared" si="194"/>
        <v>-0.48140666147872591</v>
      </c>
      <c r="AE305" s="328">
        <f t="shared" si="195"/>
        <v>-0.22188048721371054</v>
      </c>
      <c r="AF305" s="328">
        <f t="shared" si="196"/>
        <v>2898.5736128199092</v>
      </c>
      <c r="AG305" s="328">
        <f t="shared" si="197"/>
        <v>2887.3870374380194</v>
      </c>
      <c r="AH305" s="328">
        <f t="shared" si="198"/>
        <v>5.6306923424027309</v>
      </c>
      <c r="AI305" s="328">
        <f t="shared" si="199"/>
        <v>21.495026222530093</v>
      </c>
      <c r="AJ305" s="328">
        <f t="shared" si="200"/>
        <v>8.797051372839519</v>
      </c>
      <c r="AK305" s="337">
        <f t="shared" si="201"/>
        <v>567.15910135477816</v>
      </c>
      <c r="AL305" s="42">
        <f t="shared" si="202"/>
        <v>26.900706428599765</v>
      </c>
    </row>
    <row r="306" spans="1:38" ht="15" x14ac:dyDescent="0.15">
      <c r="A306" s="40"/>
      <c r="B306" s="328">
        <f t="shared" si="172"/>
        <v>2898.5736128199092</v>
      </c>
      <c r="C306" s="328">
        <f t="shared" si="173"/>
        <v>2887.3870374380194</v>
      </c>
      <c r="D306" s="328">
        <f t="shared" si="174"/>
        <v>5.6306923424027309</v>
      </c>
      <c r="E306" s="328">
        <f t="shared" si="139"/>
        <v>185.74517602620119</v>
      </c>
      <c r="F306" s="328">
        <f t="shared" si="175"/>
        <v>185.74517602620119</v>
      </c>
      <c r="G306" s="328">
        <f t="shared" si="176"/>
        <v>9262.7040540766175</v>
      </c>
      <c r="H306" s="313">
        <f t="shared" si="177"/>
        <v>0.02</v>
      </c>
      <c r="I306" s="328">
        <f t="shared" si="178"/>
        <v>8.9492603055117801</v>
      </c>
      <c r="J306" s="328">
        <f t="shared" si="137"/>
        <v>850</v>
      </c>
      <c r="K306" s="335">
        <f t="shared" si="179"/>
        <v>-1</v>
      </c>
      <c r="L306" s="323">
        <f t="shared" si="180"/>
        <v>5.6106923424027313</v>
      </c>
      <c r="M306" s="323">
        <f t="shared" si="181"/>
        <v>5.6206923424027311</v>
      </c>
      <c r="N306" s="328">
        <f t="shared" si="182"/>
        <v>-7.7497175006541852E-2</v>
      </c>
      <c r="O306" s="328">
        <f t="shared" si="183"/>
        <v>1.5097323064171624</v>
      </c>
      <c r="P306" s="332">
        <f t="shared" si="140"/>
        <v>93.269705081138682</v>
      </c>
      <c r="Q306" s="328">
        <f t="shared" si="184"/>
        <v>8460.8119876813453</v>
      </c>
      <c r="R306" s="277">
        <f>IF(H306&gt;0, rate1(1,$L$52,$L$51,$L$54,L306,$L$53,$L$50,P306),"")</f>
        <v>1930.734719822239</v>
      </c>
      <c r="S306" s="323">
        <f t="shared" si="185"/>
        <v>2.9026153625633739</v>
      </c>
      <c r="T306" s="323">
        <f t="shared" si="186"/>
        <v>4.0731919089589771E-2</v>
      </c>
      <c r="U306" s="328">
        <f t="shared" si="187"/>
        <v>5.6306923424027309</v>
      </c>
      <c r="V306" s="336">
        <f t="shared" si="188"/>
        <v>5.6306923424027309</v>
      </c>
      <c r="W306" s="328">
        <f t="shared" si="189"/>
        <v>1.9075878829468706E-3</v>
      </c>
      <c r="X306" s="328">
        <f t="shared" si="190"/>
        <v>8510.5961769795867</v>
      </c>
      <c r="Y306" s="328">
        <f t="shared" si="141"/>
        <v>93.601880084990995</v>
      </c>
      <c r="Z306" s="108">
        <f>IF(H306&gt;0, rate1(1,$L$52,$L$51,$L$54,U306,$L$53,$L$50,Y306),"")</f>
        <v>1932.296179450308</v>
      </c>
      <c r="AA306" s="336">
        <f t="shared" si="191"/>
        <v>2.9173352545240627</v>
      </c>
      <c r="AB306" s="336">
        <f t="shared" si="192"/>
        <v>-9.9491618820746522E-4</v>
      </c>
      <c r="AC306" s="328">
        <f t="shared" si="193"/>
        <v>4.0731919089589771E-2</v>
      </c>
      <c r="AD306" s="328">
        <f t="shared" si="194"/>
        <v>-0.49101541118183117</v>
      </c>
      <c r="AE306" s="328">
        <f t="shared" si="195"/>
        <v>-0.23357119962077319</v>
      </c>
      <c r="AF306" s="328">
        <f t="shared" si="196"/>
        <v>2898.4553837258131</v>
      </c>
      <c r="AG306" s="328">
        <f t="shared" si="197"/>
        <v>2887.34630551893</v>
      </c>
      <c r="AH306" s="328">
        <f t="shared" si="198"/>
        <v>5.6111545879486187</v>
      </c>
      <c r="AI306" s="328">
        <f t="shared" si="199"/>
        <v>21.096590158869635</v>
      </c>
      <c r="AJ306" s="328">
        <f t="shared" si="200"/>
        <v>8.8029115367725375</v>
      </c>
      <c r="AK306" s="337">
        <f t="shared" si="201"/>
        <v>567.36029046120063</v>
      </c>
      <c r="AL306" s="42">
        <f t="shared" si="202"/>
        <v>26.918977200888914</v>
      </c>
    </row>
    <row r="307" spans="1:38" ht="15" x14ac:dyDescent="0.15">
      <c r="A307" s="40"/>
      <c r="B307" s="328">
        <f t="shared" si="172"/>
        <v>2898.4553837258131</v>
      </c>
      <c r="C307" s="328">
        <f t="shared" si="173"/>
        <v>2887.34630551893</v>
      </c>
      <c r="D307" s="328">
        <f t="shared" si="174"/>
        <v>5.6111545879486187</v>
      </c>
      <c r="E307" s="328">
        <f t="shared" si="139"/>
        <v>185.74517602620119</v>
      </c>
      <c r="F307" s="328">
        <f t="shared" si="175"/>
        <v>185.74517602620119</v>
      </c>
      <c r="G307" s="328">
        <f t="shared" si="176"/>
        <v>9166.2752759405066</v>
      </c>
      <c r="H307" s="313">
        <f t="shared" si="177"/>
        <v>0.02</v>
      </c>
      <c r="I307" s="328">
        <f t="shared" si="178"/>
        <v>8.8872625655065356</v>
      </c>
      <c r="J307" s="328">
        <f t="shared" si="137"/>
        <v>850</v>
      </c>
      <c r="K307" s="335">
        <f t="shared" si="179"/>
        <v>-1</v>
      </c>
      <c r="L307" s="323">
        <f t="shared" si="180"/>
        <v>5.5911545879486191</v>
      </c>
      <c r="M307" s="323">
        <f t="shared" si="181"/>
        <v>5.6011545879486189</v>
      </c>
      <c r="N307" s="328">
        <f t="shared" si="182"/>
        <v>-7.7234621333072795E-2</v>
      </c>
      <c r="O307" s="328">
        <f t="shared" si="183"/>
        <v>1.4778223088983578</v>
      </c>
      <c r="P307" s="332">
        <f t="shared" si="140"/>
        <v>92.837078135662523</v>
      </c>
      <c r="Q307" s="328">
        <f t="shared" si="184"/>
        <v>8364.0548204421302</v>
      </c>
      <c r="R307" s="277">
        <f>IF(H307&gt;0, rate1(1,$L$52,$L$51,$L$54,L307,$L$53,$L$50,P307),"")</f>
        <v>1928.6881394735678</v>
      </c>
      <c r="S307" s="323">
        <f t="shared" si="185"/>
        <v>2.9344900586973908</v>
      </c>
      <c r="T307" s="323">
        <f t="shared" si="186"/>
        <v>3.9925054660182403E-2</v>
      </c>
      <c r="U307" s="328">
        <f t="shared" si="187"/>
        <v>5.6111545879486187</v>
      </c>
      <c r="V307" s="336">
        <f t="shared" si="188"/>
        <v>5.6111545879486187</v>
      </c>
      <c r="W307" s="328">
        <f t="shared" si="189"/>
        <v>1.8943726971585306E-3</v>
      </c>
      <c r="X307" s="328">
        <f t="shared" si="190"/>
        <v>8413.4938141869843</v>
      </c>
      <c r="Y307" s="328">
        <f t="shared" si="141"/>
        <v>93.168866697604486</v>
      </c>
      <c r="Z307" s="108">
        <f>IF(H307&gt;0, rate1(1,$L$52,$L$51,$L$54,U307,$L$53,$L$50,Y307),"")</f>
        <v>1930.2590064735825</v>
      </c>
      <c r="AA307" s="336">
        <f t="shared" si="191"/>
        <v>2.9494332639280785</v>
      </c>
      <c r="AB307" s="336">
        <f t="shared" si="192"/>
        <v>-9.7175560313431727E-4</v>
      </c>
      <c r="AC307" s="328">
        <f t="shared" si="193"/>
        <v>3.9925054660182403E-2</v>
      </c>
      <c r="AD307" s="328">
        <f t="shared" si="194"/>
        <v>-0.50093857529382846</v>
      </c>
      <c r="AE307" s="328">
        <f t="shared" si="195"/>
        <v>-0.24605842869291419</v>
      </c>
      <c r="AF307" s="328">
        <f t="shared" si="196"/>
        <v>2898.3382240498199</v>
      </c>
      <c r="AG307" s="328">
        <f t="shared" si="197"/>
        <v>2887.3063804642698</v>
      </c>
      <c r="AH307" s="328">
        <f t="shared" si="198"/>
        <v>5.5916151054594687</v>
      </c>
      <c r="AI307" s="328">
        <f t="shared" si="199"/>
        <v>20.700627459180559</v>
      </c>
      <c r="AJ307" s="328">
        <f t="shared" si="200"/>
        <v>8.8086617110667547</v>
      </c>
      <c r="AK307" s="337">
        <f t="shared" si="201"/>
        <v>567.55570193239237</v>
      </c>
      <c r="AL307" s="42">
        <f t="shared" si="202"/>
        <v>26.936909302523954</v>
      </c>
    </row>
    <row r="308" spans="1:38" ht="15" x14ac:dyDescent="0.15">
      <c r="A308" s="40"/>
      <c r="B308" s="328">
        <f t="shared" si="172"/>
        <v>2898.3382240498199</v>
      </c>
      <c r="C308" s="328">
        <f t="shared" si="173"/>
        <v>2887.3063804642698</v>
      </c>
      <c r="D308" s="328">
        <f t="shared" si="174"/>
        <v>5.5916151054594687</v>
      </c>
      <c r="E308" s="328">
        <f t="shared" si="139"/>
        <v>185.74517602620119</v>
      </c>
      <c r="F308" s="328">
        <f t="shared" si="175"/>
        <v>185.74517602620119</v>
      </c>
      <c r="G308" s="328">
        <f t="shared" si="176"/>
        <v>9070.5096328246691</v>
      </c>
      <c r="H308" s="313">
        <f t="shared" si="177"/>
        <v>0.02</v>
      </c>
      <c r="I308" s="328">
        <f t="shared" si="178"/>
        <v>8.8254748684401427</v>
      </c>
      <c r="J308" s="328">
        <f t="shared" si="137"/>
        <v>850</v>
      </c>
      <c r="K308" s="335">
        <f t="shared" si="179"/>
        <v>-1</v>
      </c>
      <c r="L308" s="323">
        <f t="shared" si="180"/>
        <v>5.5716151054594691</v>
      </c>
      <c r="M308" s="323">
        <f t="shared" si="181"/>
        <v>5.5816151054594689</v>
      </c>
      <c r="N308" s="328">
        <f t="shared" si="182"/>
        <v>-7.6971998497075589E-2</v>
      </c>
      <c r="O308" s="328">
        <f t="shared" si="183"/>
        <v>1.4461999671974748</v>
      </c>
      <c r="P308" s="332">
        <f t="shared" si="140"/>
        <v>92.404917182742537</v>
      </c>
      <c r="Q308" s="328">
        <f t="shared" si="184"/>
        <v>8267.9618455523996</v>
      </c>
      <c r="R308" s="277">
        <f>IF(H308&gt;0, rate1(1,$L$52,$L$51,$L$54,L308,$L$53,$L$50,P308),"")</f>
        <v>1926.6290189315528</v>
      </c>
      <c r="S308" s="323">
        <f t="shared" si="185"/>
        <v>2.9673721689040096</v>
      </c>
      <c r="T308" s="323">
        <f t="shared" si="186"/>
        <v>3.912426927334009E-2</v>
      </c>
      <c r="U308" s="328">
        <f t="shared" si="187"/>
        <v>5.5916151054594687</v>
      </c>
      <c r="V308" s="336">
        <f t="shared" si="188"/>
        <v>5.5916151054594687</v>
      </c>
      <c r="W308" s="328">
        <f t="shared" si="189"/>
        <v>1.8812022832648267E-3</v>
      </c>
      <c r="X308" s="328">
        <f t="shared" si="190"/>
        <v>8317.0568143047258</v>
      </c>
      <c r="Y308" s="328">
        <f t="shared" si="141"/>
        <v>92.736318368890622</v>
      </c>
      <c r="Z308" s="108">
        <f>IF(H308&gt;0, rate1(1,$L$52,$L$51,$L$54,U308,$L$53,$L$50,Y308),"")</f>
        <v>1928.2093719048198</v>
      </c>
      <c r="AA308" s="336">
        <f t="shared" si="191"/>
        <v>2.9825458688863797</v>
      </c>
      <c r="AB308" s="336">
        <f t="shared" si="192"/>
        <v>-9.4888209790652714E-4</v>
      </c>
      <c r="AC308" s="328">
        <f t="shared" si="193"/>
        <v>3.912426927334009E-2</v>
      </c>
      <c r="AD308" s="328">
        <f t="shared" si="194"/>
        <v>-0.5111916560094919</v>
      </c>
      <c r="AE308" s="328">
        <f t="shared" si="195"/>
        <v>-0.25940970031029992</v>
      </c>
      <c r="AF308" s="328">
        <f t="shared" si="196"/>
        <v>2898.2221277820495</v>
      </c>
      <c r="AG308" s="328">
        <f t="shared" si="197"/>
        <v>2887.2672561949962</v>
      </c>
      <c r="AH308" s="328">
        <f t="shared" si="198"/>
        <v>5.5720738943456567</v>
      </c>
      <c r="AI308" s="328">
        <f t="shared" si="199"/>
        <v>20.307110963706531</v>
      </c>
      <c r="AJ308" s="328">
        <f t="shared" si="200"/>
        <v>8.8143025752233406</v>
      </c>
      <c r="AK308" s="337">
        <f t="shared" si="201"/>
        <v>567.74544958206786</v>
      </c>
      <c r="AL308" s="42">
        <f t="shared" si="202"/>
        <v>26.954504835864256</v>
      </c>
    </row>
    <row r="309" spans="1:38" ht="15" x14ac:dyDescent="0.15">
      <c r="A309" s="40"/>
      <c r="B309" s="328">
        <f t="shared" si="172"/>
        <v>2898.2221277820495</v>
      </c>
      <c r="C309" s="328">
        <f t="shared" si="173"/>
        <v>2887.2672561949962</v>
      </c>
      <c r="D309" s="328">
        <f t="shared" si="174"/>
        <v>5.5720738943456567</v>
      </c>
      <c r="E309" s="328">
        <f t="shared" si="139"/>
        <v>185.74517602620119</v>
      </c>
      <c r="F309" s="328">
        <f t="shared" si="175"/>
        <v>185.74517602620119</v>
      </c>
      <c r="G309" s="328">
        <f t="shared" si="176"/>
        <v>8975.4049523924641</v>
      </c>
      <c r="H309" s="313">
        <f t="shared" si="177"/>
        <v>0.02</v>
      </c>
      <c r="I309" s="328">
        <f t="shared" si="178"/>
        <v>8.7638972696426212</v>
      </c>
      <c r="J309" s="328">
        <f t="shared" si="137"/>
        <v>850</v>
      </c>
      <c r="K309" s="335">
        <f t="shared" si="179"/>
        <v>-1</v>
      </c>
      <c r="L309" s="323">
        <f t="shared" si="180"/>
        <v>5.5520738943456571</v>
      </c>
      <c r="M309" s="323">
        <f t="shared" si="181"/>
        <v>5.5620738943456569</v>
      </c>
      <c r="N309" s="328">
        <f t="shared" si="182"/>
        <v>-7.6709306478417005E-2</v>
      </c>
      <c r="O309" s="328">
        <f t="shared" si="183"/>
        <v>1.4148636591918251</v>
      </c>
      <c r="P309" s="332">
        <f t="shared" si="140"/>
        <v>91.97322351939701</v>
      </c>
      <c r="Q309" s="328">
        <f t="shared" si="184"/>
        <v>8172.5308913541958</v>
      </c>
      <c r="R309" s="277">
        <f>IF(H309&gt;0, rate1(1,$L$52,$L$51,$L$54,L309,$L$53,$L$50,P309),"")</f>
        <v>1924.5572524554998</v>
      </c>
      <c r="S309" s="323">
        <f t="shared" si="185"/>
        <v>3.0013119941128026</v>
      </c>
      <c r="T309" s="323">
        <f t="shared" si="186"/>
        <v>3.8329509194003929E-2</v>
      </c>
      <c r="U309" s="328">
        <f t="shared" si="187"/>
        <v>5.5720738943456567</v>
      </c>
      <c r="V309" s="336">
        <f t="shared" si="188"/>
        <v>5.5720738943456567</v>
      </c>
      <c r="W309" s="328">
        <f t="shared" si="189"/>
        <v>1.8680766530643211E-3</v>
      </c>
      <c r="X309" s="328">
        <f t="shared" si="190"/>
        <v>8221.2830059831995</v>
      </c>
      <c r="Y309" s="328">
        <f t="shared" si="141"/>
        <v>92.304236390358383</v>
      </c>
      <c r="Z309" s="108">
        <f>IF(H309&gt;0, rate1(1,$L$52,$L$51,$L$54,U309,$L$53,$L$50,Y309),"")</f>
        <v>1926.1471708229772</v>
      </c>
      <c r="AA309" s="336">
        <f t="shared" si="191"/>
        <v>3.0167237293732083</v>
      </c>
      <c r="AB309" s="336">
        <f t="shared" si="192"/>
        <v>-9.2629279154905059E-4</v>
      </c>
      <c r="AC309" s="328">
        <f t="shared" si="193"/>
        <v>3.8329509194003929E-2</v>
      </c>
      <c r="AD309" s="328">
        <f t="shared" si="194"/>
        <v>-0.52179118440495709</v>
      </c>
      <c r="AE309" s="328">
        <f t="shared" si="195"/>
        <v>-0.27369945289200182</v>
      </c>
      <c r="AF309" s="328">
        <f t="shared" si="196"/>
        <v>2898.107088966377</v>
      </c>
      <c r="AG309" s="328">
        <f t="shared" si="197"/>
        <v>2887.228926685802</v>
      </c>
      <c r="AH309" s="328">
        <f t="shared" si="198"/>
        <v>5.5525309540127488</v>
      </c>
      <c r="AI309" s="328">
        <f t="shared" si="199"/>
        <v>19.916014005351183</v>
      </c>
      <c r="AJ309" s="328">
        <f t="shared" si="200"/>
        <v>8.8198348013359382</v>
      </c>
      <c r="AK309" s="337">
        <f t="shared" si="201"/>
        <v>567.92964542767902</v>
      </c>
      <c r="AL309" s="42">
        <f t="shared" si="202"/>
        <v>26.971765880183408</v>
      </c>
    </row>
    <row r="310" spans="1:38" ht="15" x14ac:dyDescent="0.15">
      <c r="A310" s="40"/>
      <c r="B310" s="328">
        <f t="shared" si="172"/>
        <v>2898.107088966377</v>
      </c>
      <c r="C310" s="328">
        <f t="shared" si="173"/>
        <v>2887.228926685802</v>
      </c>
      <c r="D310" s="328">
        <f t="shared" si="174"/>
        <v>5.5525309540127488</v>
      </c>
      <c r="E310" s="328">
        <f t="shared" si="139"/>
        <v>185.74517602620119</v>
      </c>
      <c r="F310" s="328">
        <f t="shared" si="175"/>
        <v>185.74517602620119</v>
      </c>
      <c r="G310" s="328">
        <f t="shared" si="176"/>
        <v>8880.9590611344865</v>
      </c>
      <c r="H310" s="313">
        <f t="shared" si="177"/>
        <v>0.02</v>
      </c>
      <c r="I310" s="328">
        <f t="shared" si="178"/>
        <v>8.7025298244599991</v>
      </c>
      <c r="J310" s="328">
        <f t="shared" si="137"/>
        <v>850</v>
      </c>
      <c r="K310" s="335">
        <f t="shared" si="179"/>
        <v>-1</v>
      </c>
      <c r="L310" s="323">
        <f t="shared" si="180"/>
        <v>5.5325309540127492</v>
      </c>
      <c r="M310" s="323">
        <f t="shared" si="181"/>
        <v>5.542530954012749</v>
      </c>
      <c r="N310" s="328">
        <f t="shared" si="182"/>
        <v>-7.6446545256924736E-2</v>
      </c>
      <c r="O310" s="328">
        <f t="shared" si="183"/>
        <v>1.3838117774388232</v>
      </c>
      <c r="P310" s="332">
        <f t="shared" si="140"/>
        <v>91.541998450123913</v>
      </c>
      <c r="Q310" s="328">
        <f t="shared" si="184"/>
        <v>8077.7597850170623</v>
      </c>
      <c r="R310" s="277">
        <f>IF(H310&gt;0, rate1(1,$L$52,$L$51,$L$54,L310,$L$53,$L$50,P310),"")</f>
        <v>1922.4727331942026</v>
      </c>
      <c r="S310" s="323">
        <f t="shared" si="185"/>
        <v>3.0363632242911605</v>
      </c>
      <c r="T310" s="323">
        <f t="shared" si="186"/>
        <v>3.7540721785296965E-2</v>
      </c>
      <c r="U310" s="328">
        <f t="shared" si="187"/>
        <v>5.5525309540127488</v>
      </c>
      <c r="V310" s="336">
        <f t="shared" si="188"/>
        <v>5.5525309540127488</v>
      </c>
      <c r="W310" s="328">
        <f t="shared" si="189"/>
        <v>1.8549958183484705E-3</v>
      </c>
      <c r="X310" s="328">
        <f t="shared" si="190"/>
        <v>8126.1702167003968</v>
      </c>
      <c r="Y310" s="328">
        <f t="shared" si="141"/>
        <v>91.872622060944067</v>
      </c>
      <c r="Z310" s="108">
        <f>IF(H310&gt;0, rate1(1,$L$52,$L$51,$L$54,U310,$L$53,$L$50,Y310),"")</f>
        <v>1924.072297206468</v>
      </c>
      <c r="AA310" s="336">
        <f t="shared" si="191"/>
        <v>3.052020918659748</v>
      </c>
      <c r="AB310" s="336">
        <f t="shared" si="192"/>
        <v>-9.0398484804922843E-4</v>
      </c>
      <c r="AC310" s="328">
        <f t="shared" si="193"/>
        <v>3.7540721785296965E-2</v>
      </c>
      <c r="AD310" s="328">
        <f t="shared" si="194"/>
        <v>-0.53275480728325031</v>
      </c>
      <c r="AE310" s="328">
        <f t="shared" si="195"/>
        <v>-0.28900987216670909</v>
      </c>
      <c r="AF310" s="328">
        <f t="shared" si="196"/>
        <v>2897.9931016993346</v>
      </c>
      <c r="AG310" s="328">
        <f t="shared" si="197"/>
        <v>2887.1913859640167</v>
      </c>
      <c r="AH310" s="328">
        <f t="shared" si="198"/>
        <v>5.532986283861419</v>
      </c>
      <c r="AI310" s="328">
        <f t="shared" si="199"/>
        <v>19.52731039411039</v>
      </c>
      <c r="AJ310" s="328">
        <f t="shared" si="200"/>
        <v>8.8252590542231903</v>
      </c>
      <c r="AK310" s="337">
        <f t="shared" si="201"/>
        <v>568.1083997184146</v>
      </c>
      <c r="AL310" s="42">
        <f t="shared" si="202"/>
        <v>26.988694492087959</v>
      </c>
    </row>
    <row r="311" spans="1:38" ht="15" x14ac:dyDescent="0.15">
      <c r="A311" s="40"/>
      <c r="B311" s="328">
        <f t="shared" si="172"/>
        <v>2897.9931016993346</v>
      </c>
      <c r="C311" s="328">
        <f t="shared" si="173"/>
        <v>2887.1913859640167</v>
      </c>
      <c r="D311" s="328">
        <f t="shared" si="174"/>
        <v>5.532986283861419</v>
      </c>
      <c r="E311" s="328">
        <f t="shared" si="139"/>
        <v>185.74517602620119</v>
      </c>
      <c r="F311" s="328">
        <f t="shared" si="175"/>
        <v>185.74517602620119</v>
      </c>
      <c r="G311" s="328">
        <f t="shared" si="176"/>
        <v>8787.1697843679885</v>
      </c>
      <c r="H311" s="313">
        <f t="shared" si="177"/>
        <v>0.02</v>
      </c>
      <c r="I311" s="328">
        <f t="shared" si="178"/>
        <v>8.641372588254308</v>
      </c>
      <c r="J311" s="328">
        <f t="shared" si="137"/>
        <v>850</v>
      </c>
      <c r="K311" s="335">
        <f t="shared" si="179"/>
        <v>-1</v>
      </c>
      <c r="L311" s="323">
        <f t="shared" si="180"/>
        <v>5.5129862838614194</v>
      </c>
      <c r="M311" s="323">
        <f t="shared" si="181"/>
        <v>5.5229862838614192</v>
      </c>
      <c r="N311" s="328">
        <f t="shared" si="182"/>
        <v>-7.6183714812334102E-2</v>
      </c>
      <c r="O311" s="328">
        <f t="shared" si="183"/>
        <v>1.3530427288736173</v>
      </c>
      <c r="P311" s="332">
        <f t="shared" si="140"/>
        <v>91.111243286971245</v>
      </c>
      <c r="Q311" s="328">
        <f t="shared" si="184"/>
        <v>7983.6463525375293</v>
      </c>
      <c r="R311" s="277">
        <f>IF(H311&gt;0, rate1(1,$L$52,$L$51,$L$54,L311,$L$53,$L$50,P311),"")</f>
        <v>1920.3753531723428</v>
      </c>
      <c r="S311" s="323">
        <f t="shared" si="185"/>
        <v>3.0725832294487958</v>
      </c>
      <c r="T311" s="323">
        <f t="shared" si="186"/>
        <v>3.6757855477097146E-2</v>
      </c>
      <c r="U311" s="328">
        <f t="shared" si="187"/>
        <v>5.532986283861419</v>
      </c>
      <c r="V311" s="336">
        <f t="shared" si="188"/>
        <v>5.532986283861419</v>
      </c>
      <c r="W311" s="328">
        <f t="shared" si="189"/>
        <v>1.8419597909300478E-3</v>
      </c>
      <c r="X311" s="328">
        <f t="shared" si="190"/>
        <v>8031.7162727613813</v>
      </c>
      <c r="Y311" s="328">
        <f t="shared" si="141"/>
        <v>91.441476687080879</v>
      </c>
      <c r="Z311" s="108">
        <f>IF(H311&gt;0, rate1(1,$L$52,$L$51,$L$54,U311,$L$53,$L$50,Y311),"")</f>
        <v>1921.9846439196981</v>
      </c>
      <c r="AA311" s="336">
        <f t="shared" si="191"/>
        <v>3.0884952164025758</v>
      </c>
      <c r="AB311" s="336">
        <f t="shared" si="192"/>
        <v>-8.8195547514962269E-4</v>
      </c>
      <c r="AC311" s="328">
        <f t="shared" si="193"/>
        <v>3.6757855477097146E-2</v>
      </c>
      <c r="AD311" s="328">
        <f t="shared" si="194"/>
        <v>-0.54410138296728094</v>
      </c>
      <c r="AE311" s="328">
        <f t="shared" si="195"/>
        <v>-0.30543184276487223</v>
      </c>
      <c r="AF311" s="328">
        <f t="shared" si="196"/>
        <v>2897.8801601290452</v>
      </c>
      <c r="AG311" s="328">
        <f t="shared" si="197"/>
        <v>2887.1546281085398</v>
      </c>
      <c r="AH311" s="328">
        <f t="shared" si="198"/>
        <v>5.5134398832875915</v>
      </c>
      <c r="AI311" s="328">
        <f t="shared" si="199"/>
        <v>19.140974401892532</v>
      </c>
      <c r="AJ311" s="328">
        <f t="shared" si="200"/>
        <v>8.8305759915570494</v>
      </c>
      <c r="AK311" s="337">
        <f t="shared" si="201"/>
        <v>568.28182096259877</v>
      </c>
      <c r="AL311" s="42">
        <f t="shared" si="202"/>
        <v>27.005292705922951</v>
      </c>
    </row>
    <row r="312" spans="1:38" ht="15" x14ac:dyDescent="0.15">
      <c r="A312" s="40"/>
      <c r="B312" s="328">
        <f t="shared" si="172"/>
        <v>2897.8801601290452</v>
      </c>
      <c r="C312" s="328">
        <f t="shared" si="173"/>
        <v>2887.1546281085398</v>
      </c>
      <c r="D312" s="328">
        <f t="shared" si="174"/>
        <v>5.5134398832875915</v>
      </c>
      <c r="E312" s="328">
        <f t="shared" si="139"/>
        <v>185.74517602620119</v>
      </c>
      <c r="F312" s="328">
        <f t="shared" si="175"/>
        <v>185.74517602620119</v>
      </c>
      <c r="G312" s="328">
        <f t="shared" si="176"/>
        <v>8694.034946237467</v>
      </c>
      <c r="H312" s="313">
        <f t="shared" si="177"/>
        <v>0.02</v>
      </c>
      <c r="I312" s="328">
        <f t="shared" si="178"/>
        <v>8.5804256164043178</v>
      </c>
      <c r="J312" s="328">
        <f t="shared" si="137"/>
        <v>850</v>
      </c>
      <c r="K312" s="335">
        <f t="shared" si="179"/>
        <v>-1</v>
      </c>
      <c r="L312" s="323">
        <f t="shared" si="180"/>
        <v>5.4934398832875919</v>
      </c>
      <c r="M312" s="323">
        <f t="shared" si="181"/>
        <v>5.5034398832875917</v>
      </c>
      <c r="N312" s="328">
        <f t="shared" si="182"/>
        <v>-7.5920815124305818E-2</v>
      </c>
      <c r="O312" s="328">
        <f t="shared" si="183"/>
        <v>1.3225549345153498</v>
      </c>
      <c r="P312" s="332">
        <f t="shared" si="140"/>
        <v>90.680959349612948</v>
      </c>
      <c r="Q312" s="328">
        <f t="shared" si="184"/>
        <v>7890.1884187396299</v>
      </c>
      <c r="R312" s="277">
        <f>IF(H312&gt;0, rate1(1,$L$52,$L$51,$L$54,L312,$L$53,$L$50,P312),"")</f>
        <v>1918.2650032767299</v>
      </c>
      <c r="S312" s="323">
        <f t="shared" si="185"/>
        <v>3.1100333811451577</v>
      </c>
      <c r="T312" s="323">
        <f t="shared" si="186"/>
        <v>3.5980859735546961E-2</v>
      </c>
      <c r="U312" s="328">
        <f t="shared" si="187"/>
        <v>5.5134398832875915</v>
      </c>
      <c r="V312" s="336">
        <f t="shared" si="188"/>
        <v>5.5134398832875915</v>
      </c>
      <c r="W312" s="328">
        <f t="shared" si="189"/>
        <v>1.8289685826182733E-3</v>
      </c>
      <c r="X312" s="328">
        <f t="shared" si="190"/>
        <v>7937.9189992988177</v>
      </c>
      <c r="Y312" s="328">
        <f t="shared" si="141"/>
        <v>91.010801582774207</v>
      </c>
      <c r="Z312" s="108">
        <f>IF(H312&gt;0, rate1(1,$L$52,$L$51,$L$54,U312,$L$53,$L$50,Y312),"")</f>
        <v>1919.8841026994373</v>
      </c>
      <c r="AA312" s="336">
        <f t="shared" si="191"/>
        <v>3.1262084324535242</v>
      </c>
      <c r="AB312" s="336">
        <f t="shared" si="192"/>
        <v>-8.602019231518836E-4</v>
      </c>
      <c r="AC312" s="328">
        <f t="shared" si="193"/>
        <v>3.5980859735546961E-2</v>
      </c>
      <c r="AD312" s="328">
        <f t="shared" si="194"/>
        <v>-0.55585108713345122</v>
      </c>
      <c r="AE312" s="328">
        <f t="shared" si="195"/>
        <v>-0.32306603524192662</v>
      </c>
      <c r="AF312" s="328">
        <f t="shared" si="196"/>
        <v>2897.7682584541853</v>
      </c>
      <c r="AG312" s="328">
        <f t="shared" si="197"/>
        <v>2887.1186472488043</v>
      </c>
      <c r="AH312" s="328">
        <f t="shared" si="198"/>
        <v>5.4938917516821162</v>
      </c>
      <c r="AI312" s="328">
        <f t="shared" si="199"/>
        <v>18.756980747751431</v>
      </c>
      <c r="AJ312" s="328">
        <f t="shared" si="200"/>
        <v>8.8357862639869804</v>
      </c>
      <c r="AK312" s="337">
        <f t="shared" si="201"/>
        <v>568.4500159545064</v>
      </c>
      <c r="AL312" s="42">
        <f t="shared" si="202"/>
        <v>27.021562534164559</v>
      </c>
    </row>
    <row r="313" spans="1:38" ht="15" x14ac:dyDescent="0.15">
      <c r="A313" s="40"/>
      <c r="B313" s="328">
        <f t="shared" si="172"/>
        <v>2897.7682584541853</v>
      </c>
      <c r="C313" s="328">
        <f t="shared" si="173"/>
        <v>2887.1186472488043</v>
      </c>
      <c r="D313" s="328">
        <f t="shared" si="174"/>
        <v>5.4938917516821162</v>
      </c>
      <c r="E313" s="328">
        <f t="shared" si="139"/>
        <v>185.74517602620119</v>
      </c>
      <c r="F313" s="328">
        <f t="shared" si="175"/>
        <v>185.74517602620119</v>
      </c>
      <c r="G313" s="328">
        <f t="shared" si="176"/>
        <v>8601.5523697129192</v>
      </c>
      <c r="H313" s="313">
        <f t="shared" si="177"/>
        <v>0.02</v>
      </c>
      <c r="I313" s="328">
        <f t="shared" si="178"/>
        <v>8.5196889643048053</v>
      </c>
      <c r="J313" s="328">
        <f t="shared" si="137"/>
        <v>850</v>
      </c>
      <c r="K313" s="335">
        <f t="shared" si="179"/>
        <v>-1</v>
      </c>
      <c r="L313" s="323">
        <f t="shared" si="180"/>
        <v>5.4738917516821166</v>
      </c>
      <c r="M313" s="323">
        <f t="shared" si="181"/>
        <v>5.4838917516821164</v>
      </c>
      <c r="N313" s="328">
        <f t="shared" si="182"/>
        <v>-7.5657846172457965E-2</v>
      </c>
      <c r="O313" s="328">
        <f t="shared" si="183"/>
        <v>1.2923468291819389</v>
      </c>
      <c r="P313" s="332">
        <f t="shared" si="140"/>
        <v>90.251147965415811</v>
      </c>
      <c r="Q313" s="328">
        <f t="shared" si="184"/>
        <v>7797.3838072732033</v>
      </c>
      <c r="R313" s="277">
        <f>IF(H313&gt;0, rate1(1,$L$52,$L$51,$L$54,L313,$L$53,$L$50,P313),"")</f>
        <v>1916.1415732423068</v>
      </c>
      <c r="S313" s="323">
        <f t="shared" si="185"/>
        <v>3.1487794082952489</v>
      </c>
      <c r="T313" s="323">
        <f t="shared" si="186"/>
        <v>3.5209685033458935E-2</v>
      </c>
      <c r="U313" s="328">
        <f t="shared" si="187"/>
        <v>5.4938917516821162</v>
      </c>
      <c r="V313" s="336">
        <f t="shared" si="188"/>
        <v>5.4938917516821162</v>
      </c>
      <c r="W313" s="328">
        <f t="shared" si="189"/>
        <v>1.8160222051832875E-3</v>
      </c>
      <c r="X313" s="328">
        <f t="shared" si="190"/>
        <v>7844.7762202712474</v>
      </c>
      <c r="Y313" s="328">
        <f t="shared" si="141"/>
        <v>90.580598069667829</v>
      </c>
      <c r="Z313" s="108">
        <f>IF(H313&gt;0, rate1(1,$L$52,$L$51,$L$54,U313,$L$53,$L$50,Y313),"")</f>
        <v>1917.7705641409661</v>
      </c>
      <c r="AA313" s="336">
        <f t="shared" si="191"/>
        <v>3.1652267652136077</v>
      </c>
      <c r="AB313" s="336">
        <f t="shared" si="192"/>
        <v>-8.3872148375374904E-4</v>
      </c>
      <c r="AC313" s="328">
        <f t="shared" si="193"/>
        <v>3.5209685033458935E-2</v>
      </c>
      <c r="AD313" s="328">
        <f t="shared" si="194"/>
        <v>-0.56802552993571143</v>
      </c>
      <c r="AE313" s="328">
        <f t="shared" si="195"/>
        <v>-0.34202415058805891</v>
      </c>
      <c r="AF313" s="328">
        <f t="shared" si="196"/>
        <v>2897.6573909229796</v>
      </c>
      <c r="AG313" s="328">
        <f t="shared" si="197"/>
        <v>2887.083437563771</v>
      </c>
      <c r="AH313" s="328">
        <f t="shared" si="198"/>
        <v>5.4743418884308035</v>
      </c>
      <c r="AI313" s="328">
        <f t="shared" si="199"/>
        <v>18.375304583512879</v>
      </c>
      <c r="AJ313" s="328">
        <f t="shared" si="200"/>
        <v>8.8408905152601776</v>
      </c>
      <c r="AK313" s="337">
        <f t="shared" si="201"/>
        <v>568.61308980061324</v>
      </c>
      <c r="AL313" s="42">
        <f t="shared" si="202"/>
        <v>27.037505967800147</v>
      </c>
    </row>
    <row r="314" spans="1:38" ht="15" x14ac:dyDescent="0.15">
      <c r="A314" s="40"/>
      <c r="B314" s="328">
        <f t="shared" si="172"/>
        <v>2897.6573909229796</v>
      </c>
      <c r="C314" s="328">
        <f t="shared" si="173"/>
        <v>2887.083437563771</v>
      </c>
      <c r="D314" s="328">
        <f t="shared" si="174"/>
        <v>5.4743418884308035</v>
      </c>
      <c r="E314" s="328">
        <f t="shared" si="139"/>
        <v>185.74517602620119</v>
      </c>
      <c r="F314" s="328">
        <f t="shared" si="175"/>
        <v>185.74517602620119</v>
      </c>
      <c r="G314" s="328">
        <f t="shared" si="176"/>
        <v>8509.7198765898829</v>
      </c>
      <c r="H314" s="313">
        <f t="shared" si="177"/>
        <v>0.02</v>
      </c>
      <c r="I314" s="328">
        <f t="shared" si="178"/>
        <v>8.4591626873669163</v>
      </c>
      <c r="J314" s="328">
        <f t="shared" si="137"/>
        <v>850</v>
      </c>
      <c r="K314" s="335">
        <f t="shared" si="179"/>
        <v>-1</v>
      </c>
      <c r="L314" s="323">
        <f t="shared" si="180"/>
        <v>5.4543418884308039</v>
      </c>
      <c r="M314" s="323">
        <f t="shared" si="181"/>
        <v>5.4643418884308037</v>
      </c>
      <c r="N314" s="328">
        <f t="shared" si="182"/>
        <v>-7.5394807936291386E-2</v>
      </c>
      <c r="O314" s="328">
        <f t="shared" si="183"/>
        <v>1.2624168612127611</v>
      </c>
      <c r="P314" s="332">
        <f t="shared" si="140"/>
        <v>89.821810469515142</v>
      </c>
      <c r="Q314" s="328">
        <f t="shared" si="184"/>
        <v>7705.2303406139235</v>
      </c>
      <c r="R314" s="277">
        <f>IF(H314&gt;0, rate1(1,$L$52,$L$51,$L$54,L314,$L$53,$L$50,P314),"")</f>
        <v>1914.0049516380079</v>
      </c>
      <c r="S314" s="323">
        <f t="shared" si="185"/>
        <v>3.1888917916229946</v>
      </c>
      <c r="T314" s="323">
        <f t="shared" si="186"/>
        <v>3.4444282821485893E-2</v>
      </c>
      <c r="U314" s="328">
        <f t="shared" si="187"/>
        <v>5.4743418884308035</v>
      </c>
      <c r="V314" s="336">
        <f t="shared" si="188"/>
        <v>5.4743418884308035</v>
      </c>
      <c r="W314" s="328">
        <f t="shared" si="189"/>
        <v>1.8031206704733904E-3</v>
      </c>
      <c r="X314" s="328">
        <f t="shared" si="190"/>
        <v>7752.2857584631602</v>
      </c>
      <c r="Y314" s="328">
        <f t="shared" si="141"/>
        <v>90.150867477118823</v>
      </c>
      <c r="Z314" s="108">
        <f>IF(H314&gt;0, rate1(1,$L$52,$L$51,$L$54,U314,$L$53,$L$50,Y314),"")</f>
        <v>1915.6439176840684</v>
      </c>
      <c r="AA314" s="336">
        <f t="shared" si="191"/>
        <v>3.2056211989113637</v>
      </c>
      <c r="AB314" s="336">
        <f t="shared" si="192"/>
        <v>-8.1751148899156538E-4</v>
      </c>
      <c r="AC314" s="328">
        <f t="shared" si="193"/>
        <v>3.4444282821485893E-2</v>
      </c>
      <c r="AD314" s="328">
        <f t="shared" si="194"/>
        <v>-0.5806478858524603</v>
      </c>
      <c r="AE314" s="328">
        <f t="shared" si="195"/>
        <v>-0.36243034834813925</v>
      </c>
      <c r="AF314" s="328">
        <f t="shared" si="196"/>
        <v>2897.5475518322219</v>
      </c>
      <c r="AG314" s="328">
        <f t="shared" si="197"/>
        <v>2887.0489932809496</v>
      </c>
      <c r="AH314" s="328">
        <f t="shared" si="198"/>
        <v>5.454790292914204</v>
      </c>
      <c r="AI314" s="328">
        <f t="shared" si="199"/>
        <v>17.995921479726807</v>
      </c>
      <c r="AJ314" s="328">
        <f t="shared" si="200"/>
        <v>8.8458893823378801</v>
      </c>
      <c r="AK314" s="337">
        <f t="shared" si="201"/>
        <v>568.7711459452978</v>
      </c>
      <c r="AL314" s="42">
        <f t="shared" si="202"/>
        <v>27.053124976696132</v>
      </c>
    </row>
    <row r="315" spans="1:38" ht="15" x14ac:dyDescent="0.15">
      <c r="A315" s="40"/>
      <c r="B315" s="328">
        <f t="shared" si="172"/>
        <v>2897.5475518322219</v>
      </c>
      <c r="C315" s="328">
        <f t="shared" si="173"/>
        <v>2887.0489932809496</v>
      </c>
      <c r="D315" s="328">
        <f t="shared" si="174"/>
        <v>5.454790292914204</v>
      </c>
      <c r="E315" s="328">
        <f t="shared" si="139"/>
        <v>185.74517602620119</v>
      </c>
      <c r="F315" s="328">
        <f t="shared" si="175"/>
        <v>185.74517602620119</v>
      </c>
      <c r="G315" s="328">
        <f t="shared" si="176"/>
        <v>8418.5352874882756</v>
      </c>
      <c r="H315" s="313">
        <f t="shared" si="177"/>
        <v>0.02</v>
      </c>
      <c r="I315" s="328">
        <f t="shared" si="178"/>
        <v>8.3988468410178037</v>
      </c>
      <c r="J315" s="328">
        <f t="shared" si="137"/>
        <v>850</v>
      </c>
      <c r="K315" s="335">
        <f t="shared" si="179"/>
        <v>-1</v>
      </c>
      <c r="L315" s="323">
        <f t="shared" si="180"/>
        <v>5.4347902929142045</v>
      </c>
      <c r="M315" s="323">
        <f t="shared" si="181"/>
        <v>5.4447902929142042</v>
      </c>
      <c r="N315" s="328">
        <f t="shared" si="182"/>
        <v>-7.5131700395257184E-2</v>
      </c>
      <c r="O315" s="328">
        <f t="shared" si="183"/>
        <v>1.2327634921996062</v>
      </c>
      <c r="P315" s="332">
        <f t="shared" si="140"/>
        <v>89.392948204885812</v>
      </c>
      <c r="Q315" s="328">
        <f t="shared" si="184"/>
        <v>7613.7258400621195</v>
      </c>
      <c r="R315" s="277">
        <f>IF(H315&gt;0, rate1(1,$L$52,$L$51,$L$54,L315,$L$53,$L$50,P315),"")</f>
        <v>1911.855025852394</v>
      </c>
      <c r="S315" s="323">
        <f t="shared" si="185"/>
        <v>3.2304462017478301</v>
      </c>
      <c r="T315" s="323">
        <f t="shared" si="186"/>
        <v>3.3684605500182978E-2</v>
      </c>
      <c r="U315" s="328">
        <f t="shared" si="187"/>
        <v>5.454790292914204</v>
      </c>
      <c r="V315" s="336">
        <f t="shared" si="188"/>
        <v>5.454790292914204</v>
      </c>
      <c r="W315" s="328">
        <f t="shared" si="189"/>
        <v>1.7902639902871442E-3</v>
      </c>
      <c r="X315" s="328">
        <f t="shared" si="190"/>
        <v>7660.4454354837817</v>
      </c>
      <c r="Y315" s="328">
        <f t="shared" si="141"/>
        <v>89.721611142267875</v>
      </c>
      <c r="Z315" s="108">
        <f>IF(H315&gt;0, rate1(1,$L$52,$L$51,$L$54,U315,$L$53,$L$50,Y315),"")</f>
        <v>1913.5040515988089</v>
      </c>
      <c r="AA315" s="336">
        <f t="shared" si="191"/>
        <v>3.2474679448269232</v>
      </c>
      <c r="AB315" s="336">
        <f t="shared" si="192"/>
        <v>-7.9656931010200095E-4</v>
      </c>
      <c r="AC315" s="328">
        <f t="shared" si="193"/>
        <v>3.3684605500182978E-2</v>
      </c>
      <c r="AD315" s="328">
        <f t="shared" si="194"/>
        <v>-0.59374303789579363</v>
      </c>
      <c r="AE315" s="328">
        <f t="shared" si="195"/>
        <v>-0.38442288920097734</v>
      </c>
      <c r="AF315" s="328">
        <f t="shared" si="196"/>
        <v>2897.4387355263266</v>
      </c>
      <c r="AG315" s="328">
        <f t="shared" si="197"/>
        <v>2887.0153086754494</v>
      </c>
      <c r="AH315" s="328">
        <f t="shared" si="198"/>
        <v>5.4352369645078733</v>
      </c>
      <c r="AI315" s="328">
        <f t="shared" si="199"/>
        <v>17.618807412013268</v>
      </c>
      <c r="AJ315" s="328">
        <f t="shared" si="200"/>
        <v>8.8507834955078835</v>
      </c>
      <c r="AK315" s="337">
        <f t="shared" si="201"/>
        <v>568.92428619601139</v>
      </c>
      <c r="AL315" s="42">
        <f t="shared" si="202"/>
        <v>27.0684215099539</v>
      </c>
    </row>
    <row r="316" spans="1:38" ht="15" x14ac:dyDescent="0.15">
      <c r="A316" s="40"/>
      <c r="B316" s="328">
        <f t="shared" si="172"/>
        <v>2897.4387355263266</v>
      </c>
      <c r="C316" s="328">
        <f t="shared" si="173"/>
        <v>2887.0153086754494</v>
      </c>
      <c r="D316" s="328">
        <f t="shared" si="174"/>
        <v>5.4352369645078733</v>
      </c>
      <c r="E316" s="328">
        <f t="shared" si="139"/>
        <v>185.74517602620119</v>
      </c>
      <c r="F316" s="328">
        <f t="shared" si="175"/>
        <v>185.74517602620119</v>
      </c>
      <c r="G316" s="328">
        <f t="shared" si="176"/>
        <v>8327.9964218534842</v>
      </c>
      <c r="H316" s="313">
        <f t="shared" si="177"/>
        <v>0.02</v>
      </c>
      <c r="I316" s="328">
        <f t="shared" si="178"/>
        <v>8.3387414807017191</v>
      </c>
      <c r="J316" s="328">
        <f t="shared" si="137"/>
        <v>850</v>
      </c>
      <c r="K316" s="335">
        <f t="shared" si="179"/>
        <v>-1</v>
      </c>
      <c r="L316" s="323">
        <f t="shared" si="180"/>
        <v>5.4152369645078737</v>
      </c>
      <c r="M316" s="323">
        <f t="shared" si="181"/>
        <v>5.4252369645078735</v>
      </c>
      <c r="N316" s="328">
        <f t="shared" si="182"/>
        <v>-7.4868523528717645E-2</v>
      </c>
      <c r="O316" s="328">
        <f t="shared" si="183"/>
        <v>1.2033851967249309</v>
      </c>
      <c r="P316" s="332">
        <f t="shared" si="140"/>
        <v>88.964562522424984</v>
      </c>
      <c r="Q316" s="328">
        <f t="shared" si="184"/>
        <v>7522.8681257438984</v>
      </c>
      <c r="R316" s="277">
        <f>IF(H316&gt;0, rate1(1,$L$52,$L$51,$L$54,L316,$L$53,$L$50,P316),"")</f>
        <v>1909.691682079153</v>
      </c>
      <c r="S316" s="323">
        <f t="shared" si="185"/>
        <v>3.2735239866453489</v>
      </c>
      <c r="T316" s="323">
        <f t="shared" si="186"/>
        <v>3.2930606392760492E-2</v>
      </c>
      <c r="U316" s="328">
        <f t="shared" si="187"/>
        <v>5.4352369645078733</v>
      </c>
      <c r="V316" s="336">
        <f t="shared" si="188"/>
        <v>5.4352369645078733</v>
      </c>
      <c r="W316" s="328">
        <f t="shared" si="189"/>
        <v>1.77745217644798E-3</v>
      </c>
      <c r="X316" s="328">
        <f t="shared" si="190"/>
        <v>7569.2530717682021</v>
      </c>
      <c r="Y316" s="328">
        <f t="shared" si="141"/>
        <v>89.292830410121226</v>
      </c>
      <c r="Z316" s="108">
        <f>IF(H316&gt;0, rate1(1,$L$52,$L$51,$L$54,U316,$L$53,$L$50,Y316),"")</f>
        <v>1911.3508529711755</v>
      </c>
      <c r="AA316" s="336">
        <f t="shared" si="191"/>
        <v>3.2908489322438217</v>
      </c>
      <c r="AB316" s="336">
        <f t="shared" si="192"/>
        <v>-7.7589235651039459E-4</v>
      </c>
      <c r="AC316" s="328">
        <f t="shared" si="193"/>
        <v>3.2930606392760492E-2</v>
      </c>
      <c r="AD316" s="328">
        <f t="shared" si="194"/>
        <v>-0.60733773807447489</v>
      </c>
      <c r="AE316" s="328">
        <f t="shared" si="195"/>
        <v>-0.40815602900217851</v>
      </c>
      <c r="AF316" s="328">
        <f t="shared" si="196"/>
        <v>2897.3309363964049</v>
      </c>
      <c r="AG316" s="328">
        <f t="shared" si="197"/>
        <v>2886.9823780690567</v>
      </c>
      <c r="AH316" s="328">
        <f t="shared" si="198"/>
        <v>5.4156819025818024</v>
      </c>
      <c r="AI316" s="328">
        <f t="shared" si="199"/>
        <v>17.243938747697587</v>
      </c>
      <c r="AJ316" s="328">
        <f t="shared" si="200"/>
        <v>8.8555734784933549</v>
      </c>
      <c r="AK316" s="337">
        <f t="shared" si="201"/>
        <v>569.07261074793291</v>
      </c>
      <c r="AL316" s="42">
        <f t="shared" si="202"/>
        <v>27.083397496254111</v>
      </c>
    </row>
    <row r="317" spans="1:38" ht="15" x14ac:dyDescent="0.15">
      <c r="A317" s="40"/>
      <c r="B317" s="328">
        <f t="shared" si="172"/>
        <v>2897.3309363964049</v>
      </c>
      <c r="C317" s="328">
        <f t="shared" si="173"/>
        <v>2886.9823780690567</v>
      </c>
      <c r="D317" s="328">
        <f t="shared" si="174"/>
        <v>5.4156819025818024</v>
      </c>
      <c r="E317" s="328">
        <f t="shared" si="139"/>
        <v>185.74517602620119</v>
      </c>
      <c r="F317" s="328">
        <f t="shared" si="175"/>
        <v>185.74517602620119</v>
      </c>
      <c r="G317" s="328">
        <f t="shared" si="176"/>
        <v>8238.1010979535822</v>
      </c>
      <c r="H317" s="313">
        <f t="shared" si="177"/>
        <v>0.02</v>
      </c>
      <c r="I317" s="328">
        <f t="shared" si="178"/>
        <v>8.2788466618785606</v>
      </c>
      <c r="J317" s="328">
        <f t="shared" si="137"/>
        <v>850</v>
      </c>
      <c r="K317" s="335">
        <f t="shared" si="179"/>
        <v>-1</v>
      </c>
      <c r="L317" s="323">
        <f t="shared" si="180"/>
        <v>5.3956819025818028</v>
      </c>
      <c r="M317" s="323">
        <f t="shared" si="181"/>
        <v>5.4056819025818026</v>
      </c>
      <c r="N317" s="328">
        <f t="shared" si="182"/>
        <v>-7.4605277315964003E-2</v>
      </c>
      <c r="O317" s="328">
        <f t="shared" si="183"/>
        <v>1.1742804621081375</v>
      </c>
      <c r="P317" s="332">
        <f t="shared" si="140"/>
        <v>88.536654781017646</v>
      </c>
      <c r="Q317" s="328">
        <f t="shared" si="184"/>
        <v>7432.655016608338</v>
      </c>
      <c r="R317" s="277">
        <f>IF(H317&gt;0, rate1(1,$L$52,$L$51,$L$54,L317,$L$53,$L$50,P317),"")</f>
        <v>1907.5148053023088</v>
      </c>
      <c r="S317" s="323">
        <f t="shared" si="185"/>
        <v>3.3182127150937757</v>
      </c>
      <c r="T317" s="323">
        <f t="shared" si="186"/>
        <v>3.2182239718647254E-2</v>
      </c>
      <c r="U317" s="328">
        <f t="shared" si="187"/>
        <v>5.4156819025818024</v>
      </c>
      <c r="V317" s="336">
        <f t="shared" si="188"/>
        <v>5.4156819025818024</v>
      </c>
      <c r="W317" s="328">
        <f t="shared" si="189"/>
        <v>1.7646852407651181E-3</v>
      </c>
      <c r="X317" s="328">
        <f t="shared" si="190"/>
        <v>7478.7064865745833</v>
      </c>
      <c r="Y317" s="328">
        <f t="shared" si="141"/>
        <v>88.864526633615597</v>
      </c>
      <c r="Z317" s="108">
        <f>IF(H317&gt;0, rate1(1,$L$52,$L$51,$L$54,U317,$L$53,$L$50,Y317),"")</f>
        <v>1909.1842076884334</v>
      </c>
      <c r="AA317" s="336">
        <f t="shared" si="191"/>
        <v>3.3358523557876731</v>
      </c>
      <c r="AB317" s="336">
        <f t="shared" si="192"/>
        <v>-7.5547807479897351E-4</v>
      </c>
      <c r="AC317" s="328">
        <f t="shared" si="193"/>
        <v>3.2182239718647254E-2</v>
      </c>
      <c r="AD317" s="328">
        <f t="shared" si="194"/>
        <v>-0.62146078628615342</v>
      </c>
      <c r="AE317" s="328">
        <f t="shared" si="195"/>
        <v>-0.4338022081699231</v>
      </c>
      <c r="AF317" s="328">
        <f t="shared" si="196"/>
        <v>2897.2241488793702</v>
      </c>
      <c r="AG317" s="328">
        <f t="shared" si="197"/>
        <v>2886.9501958293381</v>
      </c>
      <c r="AH317" s="328">
        <f t="shared" si="198"/>
        <v>5.3961251065009117</v>
      </c>
      <c r="AI317" s="328">
        <f t="shared" si="199"/>
        <v>16.871292232799689</v>
      </c>
      <c r="AJ317" s="328">
        <f t="shared" si="200"/>
        <v>8.8602599485580207</v>
      </c>
      <c r="AK317" s="337">
        <f t="shared" si="201"/>
        <v>569.21621820812243</v>
      </c>
      <c r="AL317" s="42">
        <f t="shared" si="202"/>
        <v>27.098054844189654</v>
      </c>
    </row>
    <row r="318" spans="1:38" ht="15" x14ac:dyDescent="0.15">
      <c r="A318" s="40"/>
      <c r="B318" s="328">
        <f t="shared" ref="B318:B381" si="203">IF(H318&gt;0, AF317,"")</f>
        <v>2897.2241488793702</v>
      </c>
      <c r="C318" s="328">
        <f t="shared" ref="C318:C381" si="204">IF(H318&gt;0, AG317,"")</f>
        <v>2886.9501958293381</v>
      </c>
      <c r="D318" s="328">
        <f t="shared" ref="D318:D381" si="205">IF(H318&gt;0, AH317,"")</f>
        <v>5.3961251065009117</v>
      </c>
      <c r="E318" s="328">
        <f t="shared" si="139"/>
        <v>185.74517602620119</v>
      </c>
      <c r="F318" s="328">
        <f t="shared" ref="F318:F381" si="206">IF(H318&gt;0, (E318+E317)/2,"")</f>
        <v>185.74517602620119</v>
      </c>
      <c r="G318" s="328">
        <f t="shared" ref="G318:G381" si="207">IF(H318&gt;0, F318*$S$53*$C$55*(B318-C318+N318)^1.5,"")</f>
        <v>8148.8471328815085</v>
      </c>
      <c r="H318" s="313">
        <f t="shared" ref="H318:H381" si="208">dv(S317)</f>
        <v>0.02</v>
      </c>
      <c r="I318" s="328">
        <f t="shared" ref="I318:I381" si="209">IF(H318&gt;0, (B318-C318)*B$19,"")</f>
        <v>8.2191624400256842</v>
      </c>
      <c r="J318" s="328">
        <f t="shared" ref="J318:J381" si="210">$B$7</f>
        <v>850</v>
      </c>
      <c r="K318" s="335">
        <f t="shared" ref="K318:K381" si="211">IF(H318&gt;0, IF((1-S317-0.015)&gt;0,1,-1),"")</f>
        <v>-1</v>
      </c>
      <c r="L318" s="323">
        <f t="shared" ref="L318:L381" si="212">IF(H318&gt;0, D318+K318*H318,"")</f>
        <v>5.3761251065009121</v>
      </c>
      <c r="M318" s="323">
        <f t="shared" ref="M318:M381" si="213">IF(H318&gt;0, (D318+L318)/2,"")</f>
        <v>5.3861251065009119</v>
      </c>
      <c r="N318" s="328">
        <f t="shared" ref="N318:N381" si="214">IF(H318&gt;0, 2*($P$53*M318/$S$52/$S$51)^2-(B318-C318)*2,"")</f>
        <v>-7.434196173619867E-2</v>
      </c>
      <c r="O318" s="328">
        <f t="shared" ref="O318:O381" si="215">IF(wh(B317,$F$51,$F$52,$F$53)&gt;0,wh(B317,$F$51,$F$52,$F$53),O317)</f>
        <v>1.1454477881584246</v>
      </c>
      <c r="P318" s="332">
        <f t="shared" si="140"/>
        <v>88.109226347626318</v>
      </c>
      <c r="Q318" s="328">
        <f t="shared" ref="Q318:Q381" si="216">IF(H318&gt;0, M318/$S$54*(B318-C318+N318/2)*E318-J318,"")</f>
        <v>7343.0843304296723</v>
      </c>
      <c r="R318" s="277">
        <f>IF(H318&gt;0, rate1(1,$L$52,$L$51,$L$54,L318,$L$53,$L$50,P318),"")</f>
        <v>1905.3242792813519</v>
      </c>
      <c r="S318" s="323">
        <f t="shared" ref="S318:S381" si="217">IF(H318&gt;0, Q318/O318/R318,"")</f>
        <v>3.3646067837625897</v>
      </c>
      <c r="T318" s="323">
        <f t="shared" ref="T318:T381" si="218">IF(H318&gt;0, N318/(1-S318),"")</f>
        <v>3.1439460567691035E-2</v>
      </c>
      <c r="U318" s="328">
        <f t="shared" ref="U318:U381" si="219">L318-K318*H318</f>
        <v>5.3961251065009117</v>
      </c>
      <c r="V318" s="336">
        <f t="shared" ref="V318:V381" si="220">IF(H318&gt;0, (D318+U318)/2,"")</f>
        <v>5.3961251065009117</v>
      </c>
      <c r="W318" s="328">
        <f t="shared" ref="W318:W381" si="221">IF(H318&gt;0, 2*($P$53*V318/$S$52/$S$51)^2-(B318-C318)*2,"")</f>
        <v>1.7519631950833059E-3</v>
      </c>
      <c r="X318" s="328">
        <f t="shared" ref="X318:X381" si="222">IF(H318&gt;0, V318/$S$54*(B318-C318+W318/2)*F318-J318,"")</f>
        <v>7388.8034979863369</v>
      </c>
      <c r="Y318" s="328">
        <f t="shared" si="141"/>
        <v>88.436701173706965</v>
      </c>
      <c r="Z318" s="108">
        <f>IF(H318&gt;0, rate1(1,$L$52,$L$51,$L$54,U318,$L$53,$L$50,Y318),"")</f>
        <v>1907.0040004243999</v>
      </c>
      <c r="AA318" s="336">
        <f t="shared" ref="AA318:AA381" si="223">IF(H318&gt;0, X318/O318/Z318,"")</f>
        <v>3.3825732868628515</v>
      </c>
      <c r="AB318" s="336">
        <f t="shared" ref="AB318:AB381" si="224">IF(H318&gt;0, W318/(1-AA318),"")</f>
        <v>-7.3532394774312537E-4</v>
      </c>
      <c r="AC318" s="328">
        <f t="shared" ref="AC318:AC381" si="225">IF(H318&gt;0, delta_z(N318,S318,H318,AE317,AB318),"")</f>
        <v>3.1439460567691035E-2</v>
      </c>
      <c r="AD318" s="328">
        <f t="shared" ref="AD318:AD381" si="226">IF(H318&gt;0, H318/AC318*K318,"")</f>
        <v>-0.63614323015939811</v>
      </c>
      <c r="AE318" s="328">
        <f t="shared" ref="AE318:AE381" si="227">IF(H318&gt;0, (AD318-AD317)/(AC318+AC317)*2,"")</f>
        <v>-0.46155458930409948</v>
      </c>
      <c r="AF318" s="328">
        <f t="shared" ref="AF318:AF381" si="228">IF(H318&gt;0, B318-(AC318-N318),"")</f>
        <v>2897.1183674570661</v>
      </c>
      <c r="AG318" s="328">
        <f t="shared" ref="AG318:AG381" si="229">IF(H318&gt;0, C318-AC318,"")</f>
        <v>2886.9187563687706</v>
      </c>
      <c r="AH318" s="328">
        <f t="shared" ref="AH318:AH381" si="230">IF(H318&gt;0, $S$54*$S$53*$C$55*SQRT(AF318-AG318),"")</f>
        <v>5.3765665756244774</v>
      </c>
      <c r="AI318" s="328">
        <f t="shared" ref="AI318:AI381" si="231">IF(H318&gt;0, AC318/R318*1000000,"")</f>
        <v>16.500844979285802</v>
      </c>
      <c r="AJ318" s="328">
        <f t="shared" ref="AJ318:AJ381" si="232">IF(H318&gt;0, AJ317+AI318/3600,"")</f>
        <v>8.8648435166078219</v>
      </c>
      <c r="AK318" s="337">
        <f t="shared" ref="AK318:AK381" si="233">IF(H318&gt;0, AK317+AI317*G317/1000000,"")</f>
        <v>569.35520561918941</v>
      </c>
      <c r="AL318" s="42">
        <f t="shared" ref="AL318:AL381" si="234">IF(H318&gt;0, AL317+AI317*J317/1000000,"")</f>
        <v>27.112395442587534</v>
      </c>
    </row>
    <row r="319" spans="1:38" ht="15" x14ac:dyDescent="0.15">
      <c r="A319" s="40"/>
      <c r="B319" s="328">
        <f t="shared" si="203"/>
        <v>2897.1183674570661</v>
      </c>
      <c r="C319" s="328">
        <f t="shared" si="204"/>
        <v>2886.9187563687706</v>
      </c>
      <c r="D319" s="328">
        <f t="shared" si="205"/>
        <v>5.3765665756244774</v>
      </c>
      <c r="E319" s="328">
        <f t="shared" ref="E319:E382" si="235">IF(H319&gt;0,IF(AND(C319&lt;$B$6,C319&gt;$K$12),bb2wang($B$6,$K$12,C319,$H$8,$H$9,I319,$H$10,$H$11,$K$10,$K$11,$H$13),E318)," ")</f>
        <v>185.74517602620119</v>
      </c>
      <c r="F319" s="328">
        <f t="shared" si="206"/>
        <v>185.74517602620119</v>
      </c>
      <c r="G319" s="328">
        <f t="shared" si="207"/>
        <v>8060.2323425522636</v>
      </c>
      <c r="H319" s="313">
        <f t="shared" si="208"/>
        <v>0.02</v>
      </c>
      <c r="I319" s="328">
        <f t="shared" si="209"/>
        <v>8.1596888706364563</v>
      </c>
      <c r="J319" s="328">
        <f t="shared" si="210"/>
        <v>850</v>
      </c>
      <c r="K319" s="335">
        <f t="shared" si="211"/>
        <v>-1</v>
      </c>
      <c r="L319" s="323">
        <f t="shared" si="212"/>
        <v>5.3565665756244778</v>
      </c>
      <c r="M319" s="323">
        <f t="shared" si="213"/>
        <v>5.3665665756244776</v>
      </c>
      <c r="N319" s="328">
        <f t="shared" si="214"/>
        <v>-7.4078576768556559E-2</v>
      </c>
      <c r="O319" s="328">
        <f t="shared" si="215"/>
        <v>1.1168856869355386</v>
      </c>
      <c r="P319" s="332">
        <f t="shared" ref="P319:P382" si="236">IF(H319&gt;0, $C$54*$L$55*$L$55*M319*M319/(($B$19*(B319-C319))^0.333)*1000,"")</f>
        <v>87.682278597358689</v>
      </c>
      <c r="Q319" s="328">
        <f t="shared" si="216"/>
        <v>7254.1538838045008</v>
      </c>
      <c r="R319" s="277">
        <f>IF(H319&gt;0, rate1(1,$L$52,$L$51,$L$54,L319,$L$53,$L$50,P319),"")</f>
        <v>1903.1199865360488</v>
      </c>
      <c r="S319" s="323">
        <f t="shared" si="217"/>
        <v>3.4128080968031838</v>
      </c>
      <c r="T319" s="323">
        <f t="shared" si="218"/>
        <v>3.0702224875117888E-2</v>
      </c>
      <c r="U319" s="328">
        <f t="shared" si="219"/>
        <v>5.3765665756244774</v>
      </c>
      <c r="V319" s="336">
        <f t="shared" si="220"/>
        <v>5.3765665756244774</v>
      </c>
      <c r="W319" s="328">
        <f t="shared" si="221"/>
        <v>1.7392860512259745E-3</v>
      </c>
      <c r="X319" s="328">
        <f t="shared" si="222"/>
        <v>7299.5419229093259</v>
      </c>
      <c r="Y319" s="328">
        <f t="shared" ref="Y319:Y382" si="237">IF(H319&gt;0, $C$54*$L$55*$L$55*V319*V319/(($B$19*(B319-C319))^0.333)*1000,"")</f>
        <v>88.009355399437382</v>
      </c>
      <c r="Z319" s="108">
        <f>IF(H319&gt;0, rate1(1,$L$52,$L$51,$L$54,U319,$L$53,$L$50,Y319),"")</f>
        <v>1904.8101146244051</v>
      </c>
      <c r="AA319" s="336">
        <f t="shared" si="223"/>
        <v>3.4311143581105479</v>
      </c>
      <c r="AB319" s="336">
        <f t="shared" si="224"/>
        <v>-7.1542749333179884E-4</v>
      </c>
      <c r="AC319" s="328">
        <f t="shared" si="225"/>
        <v>3.0702224875117888E-2</v>
      </c>
      <c r="AD319" s="328">
        <f t="shared" si="226"/>
        <v>-0.65141858876190661</v>
      </c>
      <c r="AE319" s="328">
        <f t="shared" si="227"/>
        <v>-0.49163000628835307</v>
      </c>
      <c r="AF319" s="328">
        <f t="shared" si="228"/>
        <v>2897.0135866554224</v>
      </c>
      <c r="AG319" s="328">
        <f t="shared" si="229"/>
        <v>2886.8880541438953</v>
      </c>
      <c r="AH319" s="328">
        <f t="shared" si="230"/>
        <v>5.3570063093065077</v>
      </c>
      <c r="AI319" s="328">
        <f t="shared" si="231"/>
        <v>16.132574452649376</v>
      </c>
      <c r="AJ319" s="328">
        <f t="shared" si="232"/>
        <v>8.8693247872891128</v>
      </c>
      <c r="AK319" s="337">
        <f t="shared" si="233"/>
        <v>569.48966848248904</v>
      </c>
      <c r="AL319" s="42">
        <f t="shared" si="234"/>
        <v>27.126421160819927</v>
      </c>
    </row>
    <row r="320" spans="1:38" ht="15" x14ac:dyDescent="0.15">
      <c r="A320" s="40"/>
      <c r="B320" s="328">
        <f t="shared" si="203"/>
        <v>2897.0135866554224</v>
      </c>
      <c r="C320" s="328">
        <f t="shared" si="204"/>
        <v>2886.8880541438953</v>
      </c>
      <c r="D320" s="328">
        <f t="shared" si="205"/>
        <v>5.3570063093065077</v>
      </c>
      <c r="E320" s="328">
        <f t="shared" si="235"/>
        <v>185.74517602620119</v>
      </c>
      <c r="F320" s="328">
        <f t="shared" si="206"/>
        <v>185.74517602620119</v>
      </c>
      <c r="G320" s="328">
        <f t="shared" si="207"/>
        <v>7972.2545417045476</v>
      </c>
      <c r="H320" s="313">
        <f t="shared" si="208"/>
        <v>0.02</v>
      </c>
      <c r="I320" s="328">
        <f t="shared" si="209"/>
        <v>8.1004260092217013</v>
      </c>
      <c r="J320" s="328">
        <f t="shared" si="210"/>
        <v>850</v>
      </c>
      <c r="K320" s="335">
        <f t="shared" si="211"/>
        <v>-1</v>
      </c>
      <c r="L320" s="323">
        <f t="shared" si="212"/>
        <v>5.3370063093065081</v>
      </c>
      <c r="M320" s="323">
        <f t="shared" si="213"/>
        <v>5.3470063093065079</v>
      </c>
      <c r="N320" s="328">
        <f t="shared" si="214"/>
        <v>-7.3815122392080212E-2</v>
      </c>
      <c r="O320" s="328">
        <f t="shared" si="215"/>
        <v>1.0885926825166119</v>
      </c>
      <c r="P320" s="332">
        <f t="shared" si="236"/>
        <v>87.255812913556937</v>
      </c>
      <c r="Q320" s="328">
        <f t="shared" si="216"/>
        <v>7165.861492153399</v>
      </c>
      <c r="R320" s="277">
        <f>IF(H320&gt;0, rate1(1,$L$52,$L$51,$L$54,L320,$L$53,$L$50,P320),"")</f>
        <v>1900.9018083311569</v>
      </c>
      <c r="S320" s="323">
        <f t="shared" si="217"/>
        <v>3.4629268282585906</v>
      </c>
      <c r="T320" s="323">
        <f t="shared" si="218"/>
        <v>2.9970489397068732E-2</v>
      </c>
      <c r="U320" s="328">
        <f t="shared" si="219"/>
        <v>5.3570063093065077</v>
      </c>
      <c r="V320" s="336">
        <f t="shared" si="220"/>
        <v>5.3570063093065077</v>
      </c>
      <c r="W320" s="328">
        <f t="shared" si="221"/>
        <v>1.7266538210236604E-3</v>
      </c>
      <c r="X320" s="328">
        <f t="shared" si="222"/>
        <v>7210.9195770734868</v>
      </c>
      <c r="Y320" s="328">
        <f t="shared" si="237"/>
        <v>87.582490688023725</v>
      </c>
      <c r="Z320" s="108">
        <f>IF(H320&gt;0, rate1(1,$L$52,$L$51,$L$54,U320,$L$53,$L$50,Y320),"")</f>
        <v>1902.6024324901528</v>
      </c>
      <c r="AA320" s="336">
        <f t="shared" si="223"/>
        <v>3.4815865312791465</v>
      </c>
      <c r="AB320" s="336">
        <f t="shared" si="224"/>
        <v>-6.9578626385179794E-4</v>
      </c>
      <c r="AC320" s="328">
        <f t="shared" si="225"/>
        <v>2.9970489397068732E-2</v>
      </c>
      <c r="AD320" s="328">
        <f t="shared" si="226"/>
        <v>-0.66732310357121172</v>
      </c>
      <c r="AE320" s="328">
        <f t="shared" si="227"/>
        <v>-0.52427240152649623</v>
      </c>
      <c r="AF320" s="328">
        <f t="shared" si="228"/>
        <v>2896.9098010436333</v>
      </c>
      <c r="AG320" s="328">
        <f t="shared" si="229"/>
        <v>2886.8580836544984</v>
      </c>
      <c r="AH320" s="328">
        <f t="shared" si="230"/>
        <v>5.3374443068950406</v>
      </c>
      <c r="AI320" s="328">
        <f t="shared" si="231"/>
        <v>15.76645845972469</v>
      </c>
      <c r="AJ320" s="328">
        <f t="shared" si="232"/>
        <v>8.8737043590834812</v>
      </c>
      <c r="AK320" s="337">
        <f t="shared" si="233"/>
        <v>569.61970078086097</v>
      </c>
      <c r="AL320" s="42">
        <f t="shared" si="234"/>
        <v>27.140133849104679</v>
      </c>
    </row>
    <row r="321" spans="1:38" ht="15" x14ac:dyDescent="0.15">
      <c r="A321" s="40"/>
      <c r="B321" s="328">
        <f t="shared" si="203"/>
        <v>2896.9098010436333</v>
      </c>
      <c r="C321" s="328">
        <f t="shared" si="204"/>
        <v>2886.8580836544984</v>
      </c>
      <c r="D321" s="328">
        <f t="shared" si="205"/>
        <v>5.3374443068950406</v>
      </c>
      <c r="E321" s="328">
        <f t="shared" si="235"/>
        <v>185.74517602620119</v>
      </c>
      <c r="F321" s="328">
        <f t="shared" si="206"/>
        <v>185.74517602620119</v>
      </c>
      <c r="G321" s="328">
        <f t="shared" si="207"/>
        <v>7884.9115438974077</v>
      </c>
      <c r="H321" s="313">
        <f t="shared" si="208"/>
        <v>0.02</v>
      </c>
      <c r="I321" s="328">
        <f t="shared" si="209"/>
        <v>8.0413739113078915</v>
      </c>
      <c r="J321" s="328">
        <f t="shared" si="210"/>
        <v>850</v>
      </c>
      <c r="K321" s="335">
        <f t="shared" si="211"/>
        <v>-1</v>
      </c>
      <c r="L321" s="323">
        <f t="shared" si="212"/>
        <v>5.317444306895041</v>
      </c>
      <c r="M321" s="323">
        <f t="shared" si="213"/>
        <v>5.3274443068950408</v>
      </c>
      <c r="N321" s="328">
        <f t="shared" si="214"/>
        <v>-7.3551598585737565E-2</v>
      </c>
      <c r="O321" s="328">
        <f t="shared" si="215"/>
        <v>1.0605673107702955</v>
      </c>
      <c r="P321" s="332">
        <f t="shared" si="236"/>
        <v>86.829830687864629</v>
      </c>
      <c r="Q321" s="328">
        <f t="shared" si="216"/>
        <v>7078.204969717608</v>
      </c>
      <c r="R321" s="277">
        <f>IF(H321&gt;0, rate1(1,$L$52,$L$51,$L$54,L321,$L$53,$L$50,P321),"")</f>
        <v>1898.6696246608071</v>
      </c>
      <c r="S321" s="323">
        <f t="shared" si="217"/>
        <v>3.5150822793031562</v>
      </c>
      <c r="T321" s="323">
        <f t="shared" si="218"/>
        <v>2.9244211686830467E-2</v>
      </c>
      <c r="U321" s="328">
        <f t="shared" si="219"/>
        <v>5.3374443068950406</v>
      </c>
      <c r="V321" s="336">
        <f t="shared" si="220"/>
        <v>5.3374443068950406</v>
      </c>
      <c r="W321" s="328">
        <f t="shared" si="221"/>
        <v>1.7140665163069002E-3</v>
      </c>
      <c r="X321" s="328">
        <f t="shared" si="222"/>
        <v>7122.9342750295118</v>
      </c>
      <c r="Y321" s="328">
        <f t="shared" si="237"/>
        <v>87.156108424923474</v>
      </c>
      <c r="Z321" s="108">
        <f>IF(H321&gt;0, rate1(1,$L$52,$L$51,$L$54,U321,$L$53,$L$50,Y321),"")</f>
        <v>1900.3808349642588</v>
      </c>
      <c r="AA321" s="336">
        <f t="shared" si="223"/>
        <v>3.5341099606038218</v>
      </c>
      <c r="AB321" s="336">
        <f t="shared" si="224"/>
        <v>-6.7639784498478377E-4</v>
      </c>
      <c r="AC321" s="328">
        <f t="shared" si="225"/>
        <v>2.9244211686830467E-2</v>
      </c>
      <c r="AD321" s="328">
        <f t="shared" si="226"/>
        <v>-0.68389602066129862</v>
      </c>
      <c r="AE321" s="328">
        <f t="shared" si="227"/>
        <v>-0.55975684371370305</v>
      </c>
      <c r="AF321" s="328">
        <f t="shared" si="228"/>
        <v>2896.8070052333605</v>
      </c>
      <c r="AG321" s="328">
        <f t="shared" si="229"/>
        <v>2886.8288394428114</v>
      </c>
      <c r="AH321" s="328">
        <f t="shared" si="230"/>
        <v>5.3178805677327583</v>
      </c>
      <c r="AI321" s="328">
        <f t="shared" si="231"/>
        <v>15.402475136797365</v>
      </c>
      <c r="AJ321" s="328">
        <f t="shared" si="232"/>
        <v>8.8779828243992576</v>
      </c>
      <c r="AK321" s="337">
        <f t="shared" si="233"/>
        <v>569.74539500092305</v>
      </c>
      <c r="AL321" s="42">
        <f t="shared" si="234"/>
        <v>27.153535338795443</v>
      </c>
    </row>
    <row r="322" spans="1:38" ht="15" x14ac:dyDescent="0.15">
      <c r="A322" s="40"/>
      <c r="B322" s="328">
        <f t="shared" si="203"/>
        <v>2896.8070052333605</v>
      </c>
      <c r="C322" s="328">
        <f t="shared" si="204"/>
        <v>2886.8288394428114</v>
      </c>
      <c r="D322" s="328">
        <f t="shared" si="205"/>
        <v>5.3178805677327583</v>
      </c>
      <c r="E322" s="328">
        <f t="shared" si="235"/>
        <v>185.74517602620119</v>
      </c>
      <c r="F322" s="328">
        <f t="shared" si="206"/>
        <v>185.74517602620119</v>
      </c>
      <c r="G322" s="328">
        <f t="shared" si="207"/>
        <v>7798.2011615129513</v>
      </c>
      <c r="H322" s="313">
        <f t="shared" si="208"/>
        <v>0.02</v>
      </c>
      <c r="I322" s="328">
        <f t="shared" si="209"/>
        <v>7.9825326324393249</v>
      </c>
      <c r="J322" s="328">
        <f t="shared" si="210"/>
        <v>850</v>
      </c>
      <c r="K322" s="335">
        <f t="shared" si="211"/>
        <v>-1</v>
      </c>
      <c r="L322" s="323">
        <f t="shared" si="212"/>
        <v>5.2978805677327587</v>
      </c>
      <c r="M322" s="323">
        <f t="shared" si="213"/>
        <v>5.3078805677327585</v>
      </c>
      <c r="N322" s="328">
        <f t="shared" si="214"/>
        <v>-7.3288005328407735E-2</v>
      </c>
      <c r="O322" s="328">
        <f t="shared" si="215"/>
        <v>1.032808119137095</v>
      </c>
      <c r="P322" s="332">
        <f t="shared" si="236"/>
        <v>86.404333320323587</v>
      </c>
      <c r="Q322" s="328">
        <f t="shared" si="216"/>
        <v>6991.1821295617083</v>
      </c>
      <c r="R322" s="277">
        <f>IF(H322&gt;0, rate1(1,$L$52,$L$51,$L$54,L322,$L$53,$L$50,P322),"")</f>
        <v>1896.4233142328294</v>
      </c>
      <c r="S322" s="323">
        <f t="shared" si="217"/>
        <v>3.5694038443736229</v>
      </c>
      <c r="T322" s="323">
        <f t="shared" si="218"/>
        <v>2.8523350071609357E-2</v>
      </c>
      <c r="U322" s="328">
        <f t="shared" si="219"/>
        <v>5.3178805677327583</v>
      </c>
      <c r="V322" s="336">
        <f t="shared" si="220"/>
        <v>5.3178805677327583</v>
      </c>
      <c r="W322" s="328">
        <f t="shared" si="221"/>
        <v>1.7015241489239941E-3</v>
      </c>
      <c r="X322" s="328">
        <f t="shared" si="222"/>
        <v>7035.5838301515305</v>
      </c>
      <c r="Y322" s="328">
        <f t="shared" si="237"/>
        <v>86.730210003930992</v>
      </c>
      <c r="Z322" s="108">
        <f>IF(H322&gt;0, rate1(1,$L$52,$L$51,$L$54,U322,$L$53,$L$50,Y322),"")</f>
        <v>1898.145201714729</v>
      </c>
      <c r="AA322" s="336">
        <f t="shared" si="223"/>
        <v>3.5888149658575408</v>
      </c>
      <c r="AB322" s="336">
        <f t="shared" si="224"/>
        <v>-6.5725985493921425E-4</v>
      </c>
      <c r="AC322" s="328">
        <f t="shared" si="225"/>
        <v>2.8523350071609357E-2</v>
      </c>
      <c r="AD322" s="328">
        <f t="shared" si="226"/>
        <v>-0.70117990873403568</v>
      </c>
      <c r="AE322" s="328">
        <f t="shared" si="227"/>
        <v>-0.59839423879481612</v>
      </c>
      <c r="AF322" s="328">
        <f t="shared" si="228"/>
        <v>2896.7051938779605</v>
      </c>
      <c r="AG322" s="328">
        <f t="shared" si="229"/>
        <v>2886.8003160927396</v>
      </c>
      <c r="AH322" s="328">
        <f t="shared" si="230"/>
        <v>5.2983150911564012</v>
      </c>
      <c r="AI322" s="328">
        <f t="shared" si="231"/>
        <v>15.040602937930061</v>
      </c>
      <c r="AJ322" s="328">
        <f t="shared" si="232"/>
        <v>8.8821607696597944</v>
      </c>
      <c r="AK322" s="337">
        <f t="shared" si="233"/>
        <v>569.86684215493381</v>
      </c>
      <c r="AL322" s="42">
        <f t="shared" si="234"/>
        <v>27.166627442661721</v>
      </c>
    </row>
    <row r="323" spans="1:38" ht="15" x14ac:dyDescent="0.15">
      <c r="A323" s="40"/>
      <c r="B323" s="328">
        <f t="shared" si="203"/>
        <v>2896.7051938779605</v>
      </c>
      <c r="C323" s="328">
        <f t="shared" si="204"/>
        <v>2886.8003160927396</v>
      </c>
      <c r="D323" s="328">
        <f t="shared" si="205"/>
        <v>5.2983150911564012</v>
      </c>
      <c r="E323" s="328">
        <f t="shared" si="235"/>
        <v>185.74517602620119</v>
      </c>
      <c r="F323" s="328">
        <f t="shared" si="206"/>
        <v>185.74517602620119</v>
      </c>
      <c r="G323" s="328">
        <f t="shared" si="207"/>
        <v>7712.1212057535649</v>
      </c>
      <c r="H323" s="313">
        <f t="shared" si="208"/>
        <v>0.02</v>
      </c>
      <c r="I323" s="328">
        <f t="shared" si="209"/>
        <v>7.9239022281766669</v>
      </c>
      <c r="J323" s="328">
        <f t="shared" si="210"/>
        <v>850</v>
      </c>
      <c r="K323" s="335">
        <f t="shared" si="211"/>
        <v>-1</v>
      </c>
      <c r="L323" s="323">
        <f t="shared" si="212"/>
        <v>5.2783150911564016</v>
      </c>
      <c r="M323" s="323">
        <f t="shared" si="213"/>
        <v>5.2883150911564014</v>
      </c>
      <c r="N323" s="328">
        <f t="shared" si="214"/>
        <v>-7.3024342598888126E-2</v>
      </c>
      <c r="O323" s="328">
        <f t="shared" si="215"/>
        <v>1.0053136664161539</v>
      </c>
      <c r="P323" s="332">
        <f t="shared" si="236"/>
        <v>85.979322219445535</v>
      </c>
      <c r="Q323" s="328">
        <f t="shared" si="216"/>
        <v>6904.7907835708584</v>
      </c>
      <c r="R323" s="277">
        <f>IF(H323&gt;0, rate1(1,$L$52,$L$51,$L$54,L323,$L$53,$L$50,P323),"")</f>
        <v>1894.1627544527298</v>
      </c>
      <c r="S323" s="323">
        <f t="shared" si="217"/>
        <v>3.6260321026716094</v>
      </c>
      <c r="T323" s="323">
        <f t="shared" si="218"/>
        <v>2.7807863629921499E-2</v>
      </c>
      <c r="U323" s="328">
        <f t="shared" si="219"/>
        <v>5.2983150911564012</v>
      </c>
      <c r="V323" s="336">
        <f t="shared" si="220"/>
        <v>5.2983150911564012</v>
      </c>
      <c r="W323" s="328">
        <f t="shared" si="221"/>
        <v>1.6890267307125839E-3</v>
      </c>
      <c r="X323" s="328">
        <f t="shared" si="222"/>
        <v>6948.8660546343426</v>
      </c>
      <c r="Y323" s="328">
        <f t="shared" si="237"/>
        <v>86.304796827248268</v>
      </c>
      <c r="Z323" s="108">
        <f>IF(H323&gt;0, rate1(1,$L$52,$L$51,$L$54,U323,$L$53,$L$50,Y323),"")</f>
        <v>1895.8954111190926</v>
      </c>
      <c r="AA323" s="336">
        <f t="shared" si="223"/>
        <v>3.6458431316715294</v>
      </c>
      <c r="AB323" s="336">
        <f t="shared" si="224"/>
        <v>-6.3836994358978862E-4</v>
      </c>
      <c r="AC323" s="328">
        <f t="shared" si="225"/>
        <v>2.7807863629921499E-2</v>
      </c>
      <c r="AD323" s="328">
        <f t="shared" si="226"/>
        <v>-0.71922101842012165</v>
      </c>
      <c r="AE323" s="328">
        <f t="shared" si="227"/>
        <v>-0.64053687114487579</v>
      </c>
      <c r="AF323" s="328">
        <f t="shared" si="228"/>
        <v>2896.6043616717316</v>
      </c>
      <c r="AG323" s="328">
        <f t="shared" si="229"/>
        <v>2886.7725082291099</v>
      </c>
      <c r="AH323" s="328">
        <f t="shared" si="230"/>
        <v>5.2787478764967766</v>
      </c>
      <c r="AI323" s="328">
        <f t="shared" si="231"/>
        <v>14.680820623545559</v>
      </c>
      <c r="AJ323" s="328">
        <f t="shared" si="232"/>
        <v>8.8862387753885574</v>
      </c>
      <c r="AK323" s="337">
        <f t="shared" si="233"/>
        <v>569.98413180223417</v>
      </c>
      <c r="AL323" s="42">
        <f t="shared" si="234"/>
        <v>27.179411955158962</v>
      </c>
    </row>
    <row r="324" spans="1:38" ht="15" x14ac:dyDescent="0.15">
      <c r="A324" s="40"/>
      <c r="B324" s="328">
        <f t="shared" si="203"/>
        <v>2896.6043616717316</v>
      </c>
      <c r="C324" s="328">
        <f t="shared" si="204"/>
        <v>2886.7725082291099</v>
      </c>
      <c r="D324" s="328">
        <f t="shared" si="205"/>
        <v>5.2787478764967766</v>
      </c>
      <c r="E324" s="328">
        <f t="shared" si="235"/>
        <v>185.74517602620119</v>
      </c>
      <c r="F324" s="328">
        <f t="shared" si="206"/>
        <v>185.74517602620119</v>
      </c>
      <c r="G324" s="328">
        <f t="shared" si="207"/>
        <v>7626.669486641882</v>
      </c>
      <c r="H324" s="313">
        <f t="shared" si="208"/>
        <v>0.02</v>
      </c>
      <c r="I324" s="328">
        <f t="shared" si="209"/>
        <v>7.8654827540973207</v>
      </c>
      <c r="J324" s="328">
        <f t="shared" si="210"/>
        <v>850</v>
      </c>
      <c r="K324" s="335">
        <f t="shared" si="211"/>
        <v>-1</v>
      </c>
      <c r="L324" s="323">
        <f t="shared" si="212"/>
        <v>5.258747876496777</v>
      </c>
      <c r="M324" s="323">
        <f t="shared" si="213"/>
        <v>5.2687478764967768</v>
      </c>
      <c r="N324" s="328">
        <f t="shared" si="214"/>
        <v>-7.276061037589443E-2</v>
      </c>
      <c r="O324" s="328">
        <f t="shared" si="215"/>
        <v>0.9780825225584846</v>
      </c>
      <c r="P324" s="332">
        <f t="shared" si="236"/>
        <v>85.554798802298109</v>
      </c>
      <c r="Q324" s="328">
        <f t="shared" si="216"/>
        <v>6819.0287424507533</v>
      </c>
      <c r="R324" s="277">
        <f>IF(H324&gt;0, rate1(1,$L$52,$L$51,$L$54,L324,$L$53,$L$50,P324),"")</f>
        <v>1891.8878214075196</v>
      </c>
      <c r="S324" s="323">
        <f t="shared" si="217"/>
        <v>3.6851200544420739</v>
      </c>
      <c r="T324" s="323">
        <f t="shared" si="218"/>
        <v>2.709771216952642E-2</v>
      </c>
      <c r="U324" s="328">
        <f t="shared" si="219"/>
        <v>5.2787478764967766</v>
      </c>
      <c r="V324" s="336">
        <f t="shared" si="220"/>
        <v>5.2787478764967766</v>
      </c>
      <c r="W324" s="328">
        <f t="shared" si="221"/>
        <v>1.6765742735174172E-3</v>
      </c>
      <c r="X324" s="328">
        <f t="shared" si="222"/>
        <v>6862.7787594933807</v>
      </c>
      <c r="Y324" s="328">
        <f t="shared" si="237"/>
        <v>85.879870305569966</v>
      </c>
      <c r="Z324" s="108">
        <f>IF(H324&gt;0, rate1(1,$L$52,$L$51,$L$54,U324,$L$53,$L$50,Y324),"")</f>
        <v>1893.6313402483884</v>
      </c>
      <c r="AA324" s="336">
        <f t="shared" si="223"/>
        <v>3.7053485526687755</v>
      </c>
      <c r="AB324" s="336">
        <f t="shared" si="224"/>
        <v>-6.1972579165945479E-4</v>
      </c>
      <c r="AC324" s="328">
        <f t="shared" si="225"/>
        <v>2.709771216952642E-2</v>
      </c>
      <c r="AD324" s="328">
        <f t="shared" si="226"/>
        <v>-0.73806968923714622</v>
      </c>
      <c r="AE324" s="328">
        <f t="shared" si="227"/>
        <v>-0.68658494306197937</v>
      </c>
      <c r="AF324" s="328">
        <f t="shared" si="228"/>
        <v>2896.5045033491861</v>
      </c>
      <c r="AG324" s="328">
        <f t="shared" si="229"/>
        <v>2886.7454105169404</v>
      </c>
      <c r="AH324" s="328">
        <f t="shared" si="230"/>
        <v>5.2591789230790127</v>
      </c>
      <c r="AI324" s="328">
        <f t="shared" si="231"/>
        <v>14.323107249227053</v>
      </c>
      <c r="AJ324" s="328">
        <f t="shared" si="232"/>
        <v>8.8902174162911205</v>
      </c>
      <c r="AK324" s="337">
        <f t="shared" si="233"/>
        <v>570.09735207028291</v>
      </c>
      <c r="AL324" s="42">
        <f t="shared" si="234"/>
        <v>27.191890652688976</v>
      </c>
    </row>
    <row r="325" spans="1:38" ht="15" x14ac:dyDescent="0.15">
      <c r="A325" s="40"/>
      <c r="B325" s="328">
        <f t="shared" si="203"/>
        <v>2896.5045033491861</v>
      </c>
      <c r="C325" s="328">
        <f t="shared" si="204"/>
        <v>2886.7454105169404</v>
      </c>
      <c r="D325" s="328">
        <f t="shared" si="205"/>
        <v>5.2591789230790127</v>
      </c>
      <c r="E325" s="328">
        <f t="shared" si="235"/>
        <v>185.74517602620119</v>
      </c>
      <c r="F325" s="328">
        <f t="shared" si="206"/>
        <v>185.74517602620119</v>
      </c>
      <c r="G325" s="328">
        <f t="shared" si="207"/>
        <v>7541.8438130217864</v>
      </c>
      <c r="H325" s="313">
        <f t="shared" si="208"/>
        <v>0.02</v>
      </c>
      <c r="I325" s="328">
        <f t="shared" si="209"/>
        <v>7.8072742657965142</v>
      </c>
      <c r="J325" s="328">
        <f t="shared" si="210"/>
        <v>850</v>
      </c>
      <c r="K325" s="335">
        <f t="shared" si="211"/>
        <v>-1</v>
      </c>
      <c r="L325" s="323">
        <f t="shared" si="212"/>
        <v>5.2391789230790131</v>
      </c>
      <c r="M325" s="323">
        <f t="shared" si="213"/>
        <v>5.2491789230790129</v>
      </c>
      <c r="N325" s="328">
        <f t="shared" si="214"/>
        <v>-7.2496808638035759E-2</v>
      </c>
      <c r="O325" s="328">
        <f t="shared" si="215"/>
        <v>0.95111326846579081</v>
      </c>
      <c r="P325" s="332">
        <f t="shared" si="236"/>
        <v>85.130764494597159</v>
      </c>
      <c r="Q325" s="328">
        <f t="shared" si="216"/>
        <v>6733.8938157286466</v>
      </c>
      <c r="R325" s="277">
        <f>IF(H325&gt;0, rate1(1,$L$52,$L$51,$L$54,L325,$L$53,$L$50,P325),"")</f>
        <v>1889.5983898493569</v>
      </c>
      <c r="S325" s="323">
        <f t="shared" si="217"/>
        <v>3.7468345249403439</v>
      </c>
      <c r="T325" s="323">
        <f t="shared" si="218"/>
        <v>2.6392856205857632E-2</v>
      </c>
      <c r="U325" s="328">
        <f t="shared" si="219"/>
        <v>5.2591789230790127</v>
      </c>
      <c r="V325" s="336">
        <f t="shared" si="220"/>
        <v>5.2591789230790127</v>
      </c>
      <c r="W325" s="328">
        <f t="shared" si="221"/>
        <v>1.6641667891903467E-3</v>
      </c>
      <c r="X325" s="328">
        <f t="shared" si="222"/>
        <v>6777.3197545657222</v>
      </c>
      <c r="Y325" s="328">
        <f t="shared" si="237"/>
        <v>85.45543185817499</v>
      </c>
      <c r="Z325" s="108">
        <f>IF(H325&gt;0, rate1(1,$L$52,$L$51,$L$54,U325,$L$53,$L$50,Y325),"")</f>
        <v>1891.3528648509671</v>
      </c>
      <c r="AA325" s="336">
        <f t="shared" si="223"/>
        <v>3.7674992474872653</v>
      </c>
      <c r="AB325" s="336">
        <f t="shared" si="224"/>
        <v>-6.0132510991694652E-4</v>
      </c>
      <c r="AC325" s="328">
        <f t="shared" si="225"/>
        <v>2.6392856205857632E-2</v>
      </c>
      <c r="AD325" s="328">
        <f t="shared" si="226"/>
        <v>-0.75778081174712719</v>
      </c>
      <c r="AE325" s="328">
        <f t="shared" si="227"/>
        <v>-0.73699431913503011</v>
      </c>
      <c r="AF325" s="328">
        <f t="shared" si="228"/>
        <v>2896.4056136843424</v>
      </c>
      <c r="AG325" s="328">
        <f t="shared" si="229"/>
        <v>2886.7190176607346</v>
      </c>
      <c r="AH325" s="328">
        <f t="shared" si="230"/>
        <v>5.2396082302220846</v>
      </c>
      <c r="AI325" s="328">
        <f t="shared" si="231"/>
        <v>13.967442154711897</v>
      </c>
      <c r="AJ325" s="328">
        <f t="shared" si="232"/>
        <v>8.8940972613340961</v>
      </c>
      <c r="AK325" s="337">
        <f t="shared" si="233"/>
        <v>570.20658967529448</v>
      </c>
      <c r="AL325" s="42">
        <f t="shared" si="234"/>
        <v>27.204065293850817</v>
      </c>
    </row>
    <row r="326" spans="1:38" ht="15.75" thickBot="1" x14ac:dyDescent="0.2">
      <c r="A326" s="43"/>
      <c r="B326" s="328">
        <f t="shared" si="203"/>
        <v>2896.4056136843424</v>
      </c>
      <c r="C326" s="328">
        <f t="shared" si="204"/>
        <v>2886.7190176607346</v>
      </c>
      <c r="D326" s="328">
        <f t="shared" si="205"/>
        <v>5.2396082302220846</v>
      </c>
      <c r="E326" s="328">
        <f t="shared" si="235"/>
        <v>185.74517602620119</v>
      </c>
      <c r="F326" s="328">
        <f t="shared" si="206"/>
        <v>185.74517602620119</v>
      </c>
      <c r="G326" s="328">
        <f t="shared" si="207"/>
        <v>7457.641992556195</v>
      </c>
      <c r="H326" s="313">
        <f t="shared" si="208"/>
        <v>0.02</v>
      </c>
      <c r="I326" s="328">
        <f t="shared" si="209"/>
        <v>7.7492768188862104</v>
      </c>
      <c r="J326" s="328">
        <f t="shared" si="210"/>
        <v>850</v>
      </c>
      <c r="K326" s="335">
        <f t="shared" si="211"/>
        <v>-1</v>
      </c>
      <c r="L326" s="323">
        <f t="shared" si="212"/>
        <v>5.219608230222085</v>
      </c>
      <c r="M326" s="323">
        <f t="shared" si="213"/>
        <v>5.2296082302220848</v>
      </c>
      <c r="N326" s="328">
        <f t="shared" si="214"/>
        <v>-7.2232937363857275E-2</v>
      </c>
      <c r="O326" s="328">
        <f t="shared" si="215"/>
        <v>0.92440449579561701</v>
      </c>
      <c r="P326" s="332">
        <f t="shared" si="236"/>
        <v>84.707220730784499</v>
      </c>
      <c r="Q326" s="328">
        <f t="shared" si="216"/>
        <v>6649.3838117511168</v>
      </c>
      <c r="R326" s="277">
        <f>IF(H326&gt;0, rate1(1,$L$52,$L$51,$L$54,L326,$L$53,$L$50,P326),"")</f>
        <v>1887.2943331788792</v>
      </c>
      <c r="S326" s="323">
        <f t="shared" si="217"/>
        <v>3.8113577632326083</v>
      </c>
      <c r="T326" s="323">
        <f t="shared" si="218"/>
        <v>2.5693256941016655E-2</v>
      </c>
      <c r="U326" s="328">
        <f t="shared" si="219"/>
        <v>5.2396082302220846</v>
      </c>
      <c r="V326" s="336">
        <f t="shared" si="220"/>
        <v>5.2396082302220846</v>
      </c>
      <c r="W326" s="328">
        <f t="shared" si="221"/>
        <v>1.6518042895903307E-3</v>
      </c>
      <c r="X326" s="328">
        <f t="shared" si="222"/>
        <v>6692.4868485078805</v>
      </c>
      <c r="Y326" s="328">
        <f t="shared" si="237"/>
        <v>85.031482913003231</v>
      </c>
      <c r="Z326" s="108">
        <f>IF(H326&gt;0, rate1(1,$L$52,$L$51,$L$54,U326,$L$53,$L$50,Y326),"")</f>
        <v>1889.0598593359882</v>
      </c>
      <c r="AA326" s="336">
        <f t="shared" si="223"/>
        <v>3.8324787690323481</v>
      </c>
      <c r="AB326" s="336">
        <f t="shared" si="224"/>
        <v>-5.8316563839757641E-4</v>
      </c>
      <c r="AC326" s="328">
        <f t="shared" si="225"/>
        <v>2.5693256941016655E-2</v>
      </c>
      <c r="AD326" s="328">
        <f t="shared" si="226"/>
        <v>-0.77841435384830671</v>
      </c>
      <c r="AE326" s="328">
        <f t="shared" si="227"/>
        <v>-0.79228573047853712</v>
      </c>
      <c r="AF326" s="328">
        <f t="shared" si="228"/>
        <v>2896.3076874900376</v>
      </c>
      <c r="AG326" s="328">
        <f t="shared" si="229"/>
        <v>2886.6933244037937</v>
      </c>
      <c r="AH326" s="328">
        <f t="shared" si="230"/>
        <v>5.2200357972386939</v>
      </c>
      <c r="AI326" s="328">
        <f t="shared" si="231"/>
        <v>13.613804953115084</v>
      </c>
      <c r="AJ326" s="328">
        <f t="shared" si="232"/>
        <v>8.8978788738210728</v>
      </c>
      <c r="AK326" s="337">
        <f t="shared" si="233"/>
        <v>570.31192994249272</v>
      </c>
      <c r="AL326" s="42">
        <f t="shared" si="234"/>
        <v>27.215937619682322</v>
      </c>
    </row>
    <row r="327" spans="1:38" ht="15" x14ac:dyDescent="0.15">
      <c r="B327" s="328">
        <f t="shared" si="203"/>
        <v>2896.3076874900376</v>
      </c>
      <c r="C327" s="328">
        <f t="shared" si="204"/>
        <v>2886.6933244037937</v>
      </c>
      <c r="D327" s="328">
        <f t="shared" si="205"/>
        <v>5.2200357972386939</v>
      </c>
      <c r="E327" s="328">
        <f t="shared" si="235"/>
        <v>185.74517602620119</v>
      </c>
      <c r="F327" s="328">
        <f t="shared" si="206"/>
        <v>185.74517602620119</v>
      </c>
      <c r="G327" s="328">
        <f t="shared" si="207"/>
        <v>7374.0618317265107</v>
      </c>
      <c r="H327" s="313">
        <f t="shared" si="208"/>
        <v>0.02</v>
      </c>
      <c r="I327" s="328">
        <f t="shared" si="209"/>
        <v>7.6914904689951076</v>
      </c>
      <c r="J327" s="328">
        <f t="shared" si="210"/>
        <v>850</v>
      </c>
      <c r="K327" s="335">
        <f t="shared" si="211"/>
        <v>-1</v>
      </c>
      <c r="L327" s="323">
        <f t="shared" si="212"/>
        <v>5.2000357972386944</v>
      </c>
      <c r="M327" s="323">
        <f t="shared" si="213"/>
        <v>5.2100357972386941</v>
      </c>
      <c r="N327" s="328">
        <f t="shared" si="214"/>
        <v>-7.19689965317869E-2</v>
      </c>
      <c r="O327" s="328">
        <f t="shared" si="215"/>
        <v>0.89795480677209349</v>
      </c>
      <c r="P327" s="332">
        <f t="shared" si="236"/>
        <v>84.284168954114719</v>
      </c>
      <c r="Q327" s="328">
        <f t="shared" si="216"/>
        <v>6565.4965376835144</v>
      </c>
      <c r="R327" s="277">
        <f>IF(H327&gt;0, rate1(1,$L$52,$L$51,$L$54,L327,$L$53,$L$50,P327),"")</f>
        <v>1884.9755234283616</v>
      </c>
      <c r="S327" s="323">
        <f t="shared" si="217"/>
        <v>3.8788892681270899</v>
      </c>
      <c r="T327" s="323">
        <f t="shared" si="218"/>
        <v>2.4998876243200401E-2</v>
      </c>
      <c r="U327" s="328">
        <f t="shared" si="219"/>
        <v>5.2200357972386939</v>
      </c>
      <c r="V327" s="336">
        <f t="shared" si="220"/>
        <v>5.2200357972386939</v>
      </c>
      <c r="W327" s="328">
        <f t="shared" si="221"/>
        <v>1.639486786569222E-3</v>
      </c>
      <c r="X327" s="328">
        <f t="shared" si="222"/>
        <v>6608.2778487952182</v>
      </c>
      <c r="Y327" s="328">
        <f t="shared" si="237"/>
        <v>84.608024906741576</v>
      </c>
      <c r="Z327" s="108">
        <f>IF(H327&gt;0, rate1(1,$L$52,$L$51,$L$54,U327,$L$53,$L$50,Y327),"")</f>
        <v>1886.7521967567397</v>
      </c>
      <c r="AA327" s="336">
        <f t="shared" si="223"/>
        <v>3.9004880434867268</v>
      </c>
      <c r="AB327" s="336">
        <f t="shared" si="224"/>
        <v>-5.6524514564051313E-4</v>
      </c>
      <c r="AC327" s="328">
        <f t="shared" si="225"/>
        <v>2.4998876243200401E-2</v>
      </c>
      <c r="AD327" s="328">
        <f t="shared" si="226"/>
        <v>-0.80003596183408143</v>
      </c>
      <c r="AE327" s="328">
        <f t="shared" si="227"/>
        <v>-0.85305575550356172</v>
      </c>
      <c r="AF327" s="328">
        <f t="shared" si="228"/>
        <v>2896.2107196172624</v>
      </c>
      <c r="AG327" s="328">
        <f t="shared" si="229"/>
        <v>2886.6683255275507</v>
      </c>
      <c r="AH327" s="328">
        <f t="shared" si="230"/>
        <v>5.2004616234353973</v>
      </c>
      <c r="AI327" s="328">
        <f t="shared" si="231"/>
        <v>13.262175520312788</v>
      </c>
      <c r="AJ327" s="328">
        <f t="shared" si="232"/>
        <v>8.9015628114656042</v>
      </c>
      <c r="AK327" s="337">
        <f t="shared" si="233"/>
        <v>570.41345682598956</v>
      </c>
      <c r="AL327" s="42">
        <f t="shared" si="234"/>
        <v>27.227509353892469</v>
      </c>
    </row>
    <row r="328" spans="1:38" ht="15" x14ac:dyDescent="0.15">
      <c r="B328" s="328">
        <f t="shared" si="203"/>
        <v>2896.2107196172624</v>
      </c>
      <c r="C328" s="328">
        <f t="shared" si="204"/>
        <v>2886.6683255275507</v>
      </c>
      <c r="D328" s="328">
        <f t="shared" si="205"/>
        <v>5.2004616234353973</v>
      </c>
      <c r="E328" s="328">
        <f t="shared" si="235"/>
        <v>185.74517602620119</v>
      </c>
      <c r="F328" s="328">
        <f t="shared" si="206"/>
        <v>185.74517602620119</v>
      </c>
      <c r="G328" s="328">
        <f t="shared" si="207"/>
        <v>7291.1011358330261</v>
      </c>
      <c r="H328" s="313">
        <f t="shared" si="208"/>
        <v>0.02</v>
      </c>
      <c r="I328" s="328">
        <f t="shared" si="209"/>
        <v>7.6339152717693652</v>
      </c>
      <c r="J328" s="328">
        <f t="shared" si="210"/>
        <v>850</v>
      </c>
      <c r="K328" s="335">
        <f t="shared" si="211"/>
        <v>-1</v>
      </c>
      <c r="L328" s="323">
        <f t="shared" si="212"/>
        <v>5.1804616234353977</v>
      </c>
      <c r="M328" s="323">
        <f t="shared" si="213"/>
        <v>5.1904616234353975</v>
      </c>
      <c r="N328" s="328">
        <f t="shared" si="214"/>
        <v>-7.170498612019216E-2</v>
      </c>
      <c r="O328" s="328">
        <f t="shared" si="215"/>
        <v>0.87176281400203148</v>
      </c>
      <c r="P328" s="332">
        <f t="shared" si="236"/>
        <v>83.861610616748479</v>
      </c>
      <c r="Q328" s="328">
        <f t="shared" si="216"/>
        <v>6482.2297995103945</v>
      </c>
      <c r="R328" s="277">
        <f>IF(H328&gt;0, rate1(1,$L$52,$L$51,$L$54,L328,$L$53,$L$50,P328),"")</f>
        <v>1882.6418312446692</v>
      </c>
      <c r="S328" s="323">
        <f t="shared" si="217"/>
        <v>3.9496478797946386</v>
      </c>
      <c r="T328" s="323">
        <f t="shared" si="218"/>
        <v>2.4309676626616337E-2</v>
      </c>
      <c r="U328" s="328">
        <f t="shared" si="219"/>
        <v>5.2004616234353973</v>
      </c>
      <c r="V328" s="336">
        <f t="shared" si="220"/>
        <v>5.2004616234353973</v>
      </c>
      <c r="W328" s="328">
        <f t="shared" si="221"/>
        <v>1.6272142919895316E-3</v>
      </c>
      <c r="X328" s="328">
        <f t="shared" si="222"/>
        <v>6524.6905617224211</v>
      </c>
      <c r="Y328" s="328">
        <f t="shared" si="237"/>
        <v>84.185059284916164</v>
      </c>
      <c r="Z328" s="108">
        <f>IF(H328&gt;0, rate1(1,$L$52,$L$51,$L$54,U328,$L$53,$L$50,Y328),"")</f>
        <v>1884.429748793757</v>
      </c>
      <c r="AA328" s="336">
        <f t="shared" si="223"/>
        <v>3.9717474769131043</v>
      </c>
      <c r="AB328" s="336">
        <f t="shared" si="224"/>
        <v>-5.4756142795813747E-4</v>
      </c>
      <c r="AC328" s="328">
        <f t="shared" si="225"/>
        <v>2.4309676626616337E-2</v>
      </c>
      <c r="AD328" s="328">
        <f t="shared" si="226"/>
        <v>-0.82271764890949928</v>
      </c>
      <c r="AE328" s="328">
        <f t="shared" si="227"/>
        <v>-0.91998997152893502</v>
      </c>
      <c r="AF328" s="328">
        <f t="shared" si="228"/>
        <v>2896.1147049545157</v>
      </c>
      <c r="AG328" s="328">
        <f t="shared" si="229"/>
        <v>2886.644015850924</v>
      </c>
      <c r="AH328" s="328">
        <f t="shared" si="230"/>
        <v>5.1808857081127329</v>
      </c>
      <c r="AI328" s="328">
        <f t="shared" si="231"/>
        <v>12.912533984514996</v>
      </c>
      <c r="AJ328" s="328">
        <f t="shared" si="232"/>
        <v>8.9051496264613021</v>
      </c>
      <c r="AK328" s="337">
        <f t="shared" si="233"/>
        <v>570.51125292829954</v>
      </c>
      <c r="AL328" s="42">
        <f t="shared" si="234"/>
        <v>27.238782203084735</v>
      </c>
    </row>
    <row r="329" spans="1:38" ht="15" x14ac:dyDescent="0.15">
      <c r="B329" s="328">
        <f t="shared" si="203"/>
        <v>2896.1147049545157</v>
      </c>
      <c r="C329" s="328">
        <f t="shared" si="204"/>
        <v>2886.644015850924</v>
      </c>
      <c r="D329" s="328">
        <f t="shared" si="205"/>
        <v>5.1808857081127329</v>
      </c>
      <c r="E329" s="328">
        <f t="shared" si="235"/>
        <v>185.74517602620119</v>
      </c>
      <c r="F329" s="328">
        <f t="shared" si="206"/>
        <v>185.74517602620119</v>
      </c>
      <c r="G329" s="328">
        <f t="shared" si="207"/>
        <v>7208.7577089954184</v>
      </c>
      <c r="H329" s="313">
        <f t="shared" si="208"/>
        <v>0.02</v>
      </c>
      <c r="I329" s="328">
        <f t="shared" si="209"/>
        <v>7.5765512828733339</v>
      </c>
      <c r="J329" s="328">
        <f t="shared" si="210"/>
        <v>850</v>
      </c>
      <c r="K329" s="335">
        <f t="shared" si="211"/>
        <v>-1</v>
      </c>
      <c r="L329" s="323">
        <f t="shared" si="212"/>
        <v>5.1608857081127333</v>
      </c>
      <c r="M329" s="323">
        <f t="shared" si="213"/>
        <v>5.1708857081127331</v>
      </c>
      <c r="N329" s="328">
        <f t="shared" si="214"/>
        <v>-7.1440906107326896E-2</v>
      </c>
      <c r="O329" s="328">
        <f t="shared" si="215"/>
        <v>0.84582714029710004</v>
      </c>
      <c r="P329" s="332">
        <f t="shared" si="236"/>
        <v>83.439547179846841</v>
      </c>
      <c r="Q329" s="328">
        <f t="shared" si="216"/>
        <v>6399.5814020359867</v>
      </c>
      <c r="R329" s="277">
        <f>IF(H329&gt;0, rate1(1,$L$52,$L$51,$L$54,L329,$L$53,$L$50,P329),"")</f>
        <v>1880.2931258719882</v>
      </c>
      <c r="S329" s="323">
        <f t="shared" si="217"/>
        <v>4.0238741832997142</v>
      </c>
      <c r="T329" s="323">
        <f t="shared" si="218"/>
        <v>2.3625621231822911E-2</v>
      </c>
      <c r="U329" s="328">
        <f t="shared" si="219"/>
        <v>5.1808857081127329</v>
      </c>
      <c r="V329" s="336">
        <f t="shared" si="220"/>
        <v>5.1808857081127329</v>
      </c>
      <c r="W329" s="328">
        <f t="shared" si="221"/>
        <v>1.6149868177137705E-3</v>
      </c>
      <c r="X329" s="328">
        <f t="shared" si="222"/>
        <v>6441.7227924039225</v>
      </c>
      <c r="Y329" s="328">
        <f t="shared" si="237"/>
        <v>83.762587501985976</v>
      </c>
      <c r="Z329" s="108">
        <f>IF(H329&gt;0, rate1(1,$L$52,$L$51,$L$54,U329,$L$53,$L$50,Y329),"")</f>
        <v>1882.0923857377229</v>
      </c>
      <c r="AA329" s="336">
        <f t="shared" si="223"/>
        <v>4.0464993760014512</v>
      </c>
      <c r="AB329" s="336">
        <f t="shared" si="224"/>
        <v>-5.3011230871593032E-4</v>
      </c>
      <c r="AC329" s="328">
        <f t="shared" si="225"/>
        <v>2.3625621231822911E-2</v>
      </c>
      <c r="AD329" s="328">
        <f t="shared" si="226"/>
        <v>-0.84653858638268009</v>
      </c>
      <c r="AE329" s="328">
        <f t="shared" si="227"/>
        <v>-0.99387877148601123</v>
      </c>
      <c r="AF329" s="328">
        <f t="shared" si="228"/>
        <v>2896.0196384271767</v>
      </c>
      <c r="AG329" s="328">
        <f t="shared" si="229"/>
        <v>2886.620390229692</v>
      </c>
      <c r="AH329" s="328">
        <f t="shared" si="230"/>
        <v>5.1613080505644904</v>
      </c>
      <c r="AI329" s="328">
        <f t="shared" si="231"/>
        <v>12.564860715994216</v>
      </c>
      <c r="AJ329" s="328">
        <f t="shared" si="232"/>
        <v>8.9086398655490786</v>
      </c>
      <c r="AK329" s="337">
        <f t="shared" si="233"/>
        <v>570.60539951950057</v>
      </c>
      <c r="AL329" s="42">
        <f t="shared" si="234"/>
        <v>27.249757856971573</v>
      </c>
    </row>
    <row r="330" spans="1:38" ht="15" x14ac:dyDescent="0.15">
      <c r="B330" s="328">
        <f t="shared" si="203"/>
        <v>2896.0196384271767</v>
      </c>
      <c r="C330" s="328">
        <f t="shared" si="204"/>
        <v>2886.620390229692</v>
      </c>
      <c r="D330" s="328">
        <f t="shared" si="205"/>
        <v>5.1613080505644904</v>
      </c>
      <c r="E330" s="328">
        <f t="shared" si="235"/>
        <v>185.74517602620119</v>
      </c>
      <c r="F330" s="328">
        <f t="shared" si="206"/>
        <v>185.74517602620119</v>
      </c>
      <c r="G330" s="328">
        <f t="shared" si="207"/>
        <v>7127.0293541494821</v>
      </c>
      <c r="H330" s="313">
        <f t="shared" si="208"/>
        <v>0.02</v>
      </c>
      <c r="I330" s="328">
        <f t="shared" si="209"/>
        <v>7.519398557987734</v>
      </c>
      <c r="J330" s="328">
        <f t="shared" si="210"/>
        <v>850</v>
      </c>
      <c r="K330" s="335">
        <f t="shared" si="211"/>
        <v>-1</v>
      </c>
      <c r="L330" s="323">
        <f t="shared" si="212"/>
        <v>5.1413080505644908</v>
      </c>
      <c r="M330" s="323">
        <f t="shared" si="213"/>
        <v>5.1513080505644906</v>
      </c>
      <c r="N330" s="328">
        <f t="shared" si="214"/>
        <v>-7.1176756471356128E-2</v>
      </c>
      <c r="O330" s="328">
        <f t="shared" si="215"/>
        <v>0.82014641850111314</v>
      </c>
      <c r="P330" s="332">
        <f t="shared" si="236"/>
        <v>83.01798011364906</v>
      </c>
      <c r="Q330" s="328">
        <f t="shared" si="216"/>
        <v>6317.5491488809421</v>
      </c>
      <c r="R330" s="277">
        <f>IF(H330&gt;0, rate1(1,$L$52,$L$51,$L$54,L330,$L$53,$L$50,P330),"")</f>
        <v>1877.9292751342159</v>
      </c>
      <c r="S330" s="323">
        <f t="shared" si="217"/>
        <v>4.1018332796935422</v>
      </c>
      <c r="T330" s="323">
        <f t="shared" si="218"/>
        <v>2.2946673806526544E-2</v>
      </c>
      <c r="U330" s="328">
        <f t="shared" si="219"/>
        <v>5.1613080505644904</v>
      </c>
      <c r="V330" s="336">
        <f t="shared" si="220"/>
        <v>5.1613080505644904</v>
      </c>
      <c r="W330" s="328">
        <f t="shared" si="221"/>
        <v>1.6028043756186605E-3</v>
      </c>
      <c r="X330" s="328">
        <f t="shared" si="222"/>
        <v>6359.372344770698</v>
      </c>
      <c r="Y330" s="328">
        <f t="shared" si="237"/>
        <v>83.340611021419406</v>
      </c>
      <c r="Z330" s="108">
        <f>IF(H330&gt;0, rate1(1,$L$52,$L$51,$L$54,U330,$L$53,$L$50,Y330),"")</f>
        <v>1879.7399764720312</v>
      </c>
      <c r="AA330" s="336">
        <f t="shared" si="223"/>
        <v>4.1250107390114508</v>
      </c>
      <c r="AB330" s="336">
        <f t="shared" si="224"/>
        <v>-5.1289563764049116E-4</v>
      </c>
      <c r="AC330" s="328">
        <f t="shared" si="225"/>
        <v>2.2946673806526544E-2</v>
      </c>
      <c r="AD330" s="328">
        <f t="shared" si="226"/>
        <v>-0.87158601584825579</v>
      </c>
      <c r="AE330" s="328">
        <f t="shared" si="227"/>
        <v>-1.0756364677734118</v>
      </c>
      <c r="AF330" s="328">
        <f t="shared" si="228"/>
        <v>2895.925514996899</v>
      </c>
      <c r="AG330" s="328">
        <f t="shared" si="229"/>
        <v>2886.5974435558855</v>
      </c>
      <c r="AH330" s="328">
        <f t="shared" si="230"/>
        <v>5.1417286500779413</v>
      </c>
      <c r="AI330" s="328">
        <f t="shared" si="231"/>
        <v>12.21913631698752</v>
      </c>
      <c r="AJ330" s="328">
        <f t="shared" si="232"/>
        <v>8.9120340700815746</v>
      </c>
      <c r="AK330" s="337">
        <f t="shared" si="233"/>
        <v>570.69597655604946</v>
      </c>
      <c r="AL330" s="42">
        <f t="shared" si="234"/>
        <v>27.260437988580168</v>
      </c>
    </row>
    <row r="331" spans="1:38" ht="15" x14ac:dyDescent="0.15">
      <c r="B331" s="328">
        <f t="shared" si="203"/>
        <v>2895.925514996899</v>
      </c>
      <c r="C331" s="328">
        <f t="shared" si="204"/>
        <v>2886.5974435558855</v>
      </c>
      <c r="D331" s="328">
        <f t="shared" si="205"/>
        <v>5.1417286500779413</v>
      </c>
      <c r="E331" s="328">
        <f t="shared" si="235"/>
        <v>185.74517602620119</v>
      </c>
      <c r="F331" s="328">
        <f t="shared" si="206"/>
        <v>185.74517602620119</v>
      </c>
      <c r="G331" s="328">
        <f t="shared" si="207"/>
        <v>7045.9138730481354</v>
      </c>
      <c r="H331" s="313">
        <f t="shared" si="208"/>
        <v>0.02</v>
      </c>
      <c r="I331" s="328">
        <f t="shared" si="209"/>
        <v>7.4624571528107486</v>
      </c>
      <c r="J331" s="328">
        <f t="shared" si="210"/>
        <v>850</v>
      </c>
      <c r="K331" s="335">
        <f t="shared" si="211"/>
        <v>-1</v>
      </c>
      <c r="L331" s="323">
        <f t="shared" si="212"/>
        <v>5.1217286500779418</v>
      </c>
      <c r="M331" s="323">
        <f t="shared" si="213"/>
        <v>5.1317286500779415</v>
      </c>
      <c r="N331" s="328">
        <f t="shared" si="214"/>
        <v>-7.0912537190348957E-2</v>
      </c>
      <c r="O331" s="328">
        <f t="shared" si="215"/>
        <v>0.794719291322179</v>
      </c>
      <c r="P331" s="332">
        <f t="shared" si="236"/>
        <v>82.596910897571448</v>
      </c>
      <c r="Q331" s="328">
        <f t="shared" si="216"/>
        <v>6236.1308424833232</v>
      </c>
      <c r="R331" s="277">
        <f>IF(H331&gt;0, rate1(1,$L$52,$L$51,$L$54,L331,$L$53,$L$50,P331),"")</f>
        <v>1875.5501454172361</v>
      </c>
      <c r="S331" s="323">
        <f t="shared" si="217"/>
        <v>4.1838179919697218</v>
      </c>
      <c r="T331" s="323">
        <f t="shared" si="218"/>
        <v>2.2272798686735776E-2</v>
      </c>
      <c r="U331" s="328">
        <f t="shared" si="219"/>
        <v>5.1417286500779413</v>
      </c>
      <c r="V331" s="336">
        <f t="shared" si="220"/>
        <v>5.1417286500779413</v>
      </c>
      <c r="W331" s="328">
        <f t="shared" si="221"/>
        <v>1.5906669775667126E-3</v>
      </c>
      <c r="X331" s="328">
        <f t="shared" si="222"/>
        <v>6277.6370215712077</v>
      </c>
      <c r="Y331" s="328">
        <f t="shared" si="237"/>
        <v>82.91913131579237</v>
      </c>
      <c r="Z331" s="108">
        <f>IF(H331&gt;0, rate1(1,$L$52,$L$51,$L$54,U331,$L$53,$L$50,Y331),"")</f>
        <v>1877.372388455231</v>
      </c>
      <c r="AA331" s="336">
        <f t="shared" si="223"/>
        <v>4.2075764846923613</v>
      </c>
      <c r="AB331" s="336">
        <f t="shared" si="224"/>
        <v>-4.9590929013163454E-4</v>
      </c>
      <c r="AC331" s="328">
        <f t="shared" si="225"/>
        <v>2.2272798686735776E-2</v>
      </c>
      <c r="AD331" s="328">
        <f t="shared" si="226"/>
        <v>-0.89795630451734354</v>
      </c>
      <c r="AE331" s="328">
        <f t="shared" si="227"/>
        <v>-1.1663244710789986</v>
      </c>
      <c r="AF331" s="328">
        <f t="shared" si="228"/>
        <v>2895.832329661022</v>
      </c>
      <c r="AG331" s="328">
        <f t="shared" si="229"/>
        <v>2886.575170757199</v>
      </c>
      <c r="AH331" s="328">
        <f t="shared" si="230"/>
        <v>5.1221475059338522</v>
      </c>
      <c r="AI331" s="328">
        <f t="shared" si="231"/>
        <v>11.875341611717321</v>
      </c>
      <c r="AJ331" s="328">
        <f t="shared" si="232"/>
        <v>8.9153327760848295</v>
      </c>
      <c r="AK331" s="337">
        <f t="shared" si="233"/>
        <v>570.78306269926293</v>
      </c>
      <c r="AL331" s="42">
        <f t="shared" si="234"/>
        <v>27.270824254449607</v>
      </c>
    </row>
    <row r="332" spans="1:38" ht="15" x14ac:dyDescent="0.15">
      <c r="B332" s="328">
        <f t="shared" si="203"/>
        <v>2895.832329661022</v>
      </c>
      <c r="C332" s="328">
        <f t="shared" si="204"/>
        <v>2886.575170757199</v>
      </c>
      <c r="D332" s="328">
        <f t="shared" si="205"/>
        <v>5.1221475059338522</v>
      </c>
      <c r="E332" s="328">
        <f t="shared" si="235"/>
        <v>185.74517602620119</v>
      </c>
      <c r="F332" s="328">
        <f t="shared" si="206"/>
        <v>185.74517602620119</v>
      </c>
      <c r="G332" s="328">
        <f t="shared" si="207"/>
        <v>6965.4090662613335</v>
      </c>
      <c r="H332" s="313">
        <f t="shared" si="208"/>
        <v>0.02</v>
      </c>
      <c r="I332" s="328">
        <f t="shared" si="209"/>
        <v>7.4057271230583872</v>
      </c>
      <c r="J332" s="328">
        <f t="shared" si="210"/>
        <v>850</v>
      </c>
      <c r="K332" s="335">
        <f t="shared" si="211"/>
        <v>-1</v>
      </c>
      <c r="L332" s="323">
        <f t="shared" si="212"/>
        <v>5.1021475059338526</v>
      </c>
      <c r="M332" s="323">
        <f t="shared" si="213"/>
        <v>5.1121475059338524</v>
      </c>
      <c r="N332" s="328">
        <f t="shared" si="214"/>
        <v>-7.0648248242257239E-2</v>
      </c>
      <c r="O332" s="328">
        <f t="shared" si="215"/>
        <v>0.76954441117056893</v>
      </c>
      <c r="P332" s="332">
        <f t="shared" si="236"/>
        <v>82.176341020303937</v>
      </c>
      <c r="Q332" s="328">
        <f t="shared" si="216"/>
        <v>6155.324284098524</v>
      </c>
      <c r="R332" s="277">
        <f>IF(H332&gt;0, rate1(1,$L$52,$L$51,$L$54,L332,$L$53,$L$50,P332),"")</f>
        <v>1873.1556016509287</v>
      </c>
      <c r="S332" s="323">
        <f t="shared" si="217"/>
        <v>4.2701525876286439</v>
      </c>
      <c r="T332" s="323">
        <f t="shared" si="218"/>
        <v>2.1603960778321944E-2</v>
      </c>
      <c r="U332" s="328">
        <f t="shared" si="219"/>
        <v>5.1221475059338522</v>
      </c>
      <c r="V332" s="336">
        <f t="shared" si="220"/>
        <v>5.1221475059338522</v>
      </c>
      <c r="W332" s="328">
        <f t="shared" si="221"/>
        <v>1.5785746354559649E-3</v>
      </c>
      <c r="X332" s="328">
        <f t="shared" si="222"/>
        <v>6196.5146243713543</v>
      </c>
      <c r="Y332" s="328">
        <f t="shared" si="237"/>
        <v>82.498149866883807</v>
      </c>
      <c r="Z332" s="108">
        <f>IF(H332&gt;0, rate1(1,$L$52,$L$51,$L$54,U332,$L$53,$L$50,Y332),"")</f>
        <v>1874.9894877032109</v>
      </c>
      <c r="AA332" s="336">
        <f t="shared" si="223"/>
        <v>4.2945232015123427</v>
      </c>
      <c r="AB332" s="336">
        <f t="shared" si="224"/>
        <v>-4.7915116661838172E-4</v>
      </c>
      <c r="AC332" s="328">
        <f t="shared" si="225"/>
        <v>2.1603960778321944E-2</v>
      </c>
      <c r="AD332" s="328">
        <f t="shared" si="226"/>
        <v>-0.92575617060315141</v>
      </c>
      <c r="AE332" s="328">
        <f t="shared" si="227"/>
        <v>-1.2671795467460145</v>
      </c>
      <c r="AF332" s="328">
        <f t="shared" si="228"/>
        <v>2895.7400774520015</v>
      </c>
      <c r="AG332" s="328">
        <f t="shared" si="229"/>
        <v>2886.5535667964205</v>
      </c>
      <c r="AH332" s="328">
        <f t="shared" si="230"/>
        <v>5.1025646174064718</v>
      </c>
      <c r="AI332" s="328">
        <f t="shared" si="231"/>
        <v>11.533457636557811</v>
      </c>
      <c r="AJ332" s="328">
        <f t="shared" si="232"/>
        <v>8.9185365143172071</v>
      </c>
      <c r="AK332" s="337">
        <f t="shared" si="233"/>
        <v>570.86673533347209</v>
      </c>
      <c r="AL332" s="42">
        <f t="shared" si="234"/>
        <v>27.280918294819568</v>
      </c>
    </row>
    <row r="333" spans="1:38" ht="15" x14ac:dyDescent="0.15">
      <c r="B333" s="328">
        <f t="shared" si="203"/>
        <v>2895.7400774520015</v>
      </c>
      <c r="C333" s="328">
        <f t="shared" si="204"/>
        <v>2886.5535667964205</v>
      </c>
      <c r="D333" s="328">
        <f t="shared" si="205"/>
        <v>5.1025646174064718</v>
      </c>
      <c r="E333" s="328">
        <f t="shared" si="235"/>
        <v>185.74517602620119</v>
      </c>
      <c r="F333" s="328">
        <f t="shared" si="206"/>
        <v>185.74517602620119</v>
      </c>
      <c r="G333" s="328">
        <f t="shared" si="207"/>
        <v>6885.5127331758822</v>
      </c>
      <c r="H333" s="313">
        <f t="shared" si="208"/>
        <v>0.02</v>
      </c>
      <c r="I333" s="328">
        <f t="shared" si="209"/>
        <v>7.3492085244648484</v>
      </c>
      <c r="J333" s="328">
        <f t="shared" si="210"/>
        <v>850</v>
      </c>
      <c r="K333" s="335">
        <f t="shared" si="211"/>
        <v>-1</v>
      </c>
      <c r="L333" s="323">
        <f t="shared" si="212"/>
        <v>5.0825646174064723</v>
      </c>
      <c r="M333" s="323">
        <f t="shared" si="213"/>
        <v>5.092564617406472</v>
      </c>
      <c r="N333" s="328">
        <f t="shared" si="214"/>
        <v>-7.0383889604990202E-2</v>
      </c>
      <c r="O333" s="328">
        <f t="shared" si="215"/>
        <v>0.74462044000132721</v>
      </c>
      <c r="P333" s="332">
        <f t="shared" si="236"/>
        <v>81.756271979906472</v>
      </c>
      <c r="Q333" s="328">
        <f t="shared" si="216"/>
        <v>6075.1272737991294</v>
      </c>
      <c r="R333" s="277">
        <f>IF(H333&gt;0, rate1(1,$L$52,$L$51,$L$54,L333,$L$53,$L$50,P333),"")</f>
        <v>1870.7455072909318</v>
      </c>
      <c r="S333" s="323">
        <f t="shared" si="217"/>
        <v>4.3611971176593327</v>
      </c>
      <c r="T333" s="323">
        <f t="shared" si="218"/>
        <v>2.0940125538963947E-2</v>
      </c>
      <c r="U333" s="328">
        <f t="shared" si="219"/>
        <v>5.1025646174064718</v>
      </c>
      <c r="V333" s="336">
        <f t="shared" si="220"/>
        <v>5.1025646174064718</v>
      </c>
      <c r="W333" s="328">
        <f t="shared" si="221"/>
        <v>1.5665273611382702E-3</v>
      </c>
      <c r="X333" s="328">
        <f t="shared" si="222"/>
        <v>6116.0029535543363</v>
      </c>
      <c r="Y333" s="328">
        <f t="shared" si="237"/>
        <v>82.077668165771016</v>
      </c>
      <c r="Z333" s="108">
        <f>IF(H333&gt;0, rate1(1,$L$52,$L$51,$L$54,U333,$L$53,$L$50,Y333),"")</f>
        <v>1872.5911387711426</v>
      </c>
      <c r="AA333" s="336">
        <f t="shared" si="223"/>
        <v>4.3862135177207318</v>
      </c>
      <c r="AB333" s="336">
        <f t="shared" si="224"/>
        <v>-4.6261919189097782E-4</v>
      </c>
      <c r="AC333" s="328">
        <f t="shared" si="225"/>
        <v>2.0940125538963947E-2</v>
      </c>
      <c r="AD333" s="328">
        <f t="shared" si="226"/>
        <v>-0.95510411161506048</v>
      </c>
      <c r="AE333" s="328">
        <f t="shared" si="227"/>
        <v>-1.3796484330648253</v>
      </c>
      <c r="AF333" s="328">
        <f t="shared" si="228"/>
        <v>2895.6487534368575</v>
      </c>
      <c r="AG333" s="328">
        <f t="shared" si="229"/>
        <v>2886.5326266708817</v>
      </c>
      <c r="AH333" s="328">
        <f t="shared" si="230"/>
        <v>5.082979983762776</v>
      </c>
      <c r="AI333" s="328">
        <f t="shared" si="231"/>
        <v>11.19346563033462</v>
      </c>
      <c r="AJ333" s="328">
        <f t="shared" si="232"/>
        <v>8.921645810325634</v>
      </c>
      <c r="AK333" s="337">
        <f t="shared" si="233"/>
        <v>570.94707058385916</v>
      </c>
      <c r="AL333" s="42">
        <f t="shared" si="234"/>
        <v>27.290721733810642</v>
      </c>
    </row>
    <row r="334" spans="1:38" ht="15" x14ac:dyDescent="0.15">
      <c r="B334" s="328">
        <f t="shared" si="203"/>
        <v>2895.6487534368575</v>
      </c>
      <c r="C334" s="328">
        <f t="shared" si="204"/>
        <v>2886.5326266708817</v>
      </c>
      <c r="D334" s="328">
        <f t="shared" si="205"/>
        <v>5.082979983762776</v>
      </c>
      <c r="E334" s="328">
        <f t="shared" si="235"/>
        <v>185.74517602620119</v>
      </c>
      <c r="F334" s="328">
        <f t="shared" si="206"/>
        <v>185.74517602620119</v>
      </c>
      <c r="G334" s="328">
        <f t="shared" si="207"/>
        <v>6806.2226719923783</v>
      </c>
      <c r="H334" s="313">
        <f t="shared" si="208"/>
        <v>0.02</v>
      </c>
      <c r="I334" s="328">
        <f t="shared" si="209"/>
        <v>7.2929014127807026</v>
      </c>
      <c r="J334" s="328">
        <f t="shared" si="210"/>
        <v>850</v>
      </c>
      <c r="K334" s="335">
        <f t="shared" si="211"/>
        <v>-1</v>
      </c>
      <c r="L334" s="323">
        <f t="shared" si="212"/>
        <v>5.0629799837627765</v>
      </c>
      <c r="M334" s="323">
        <f t="shared" si="213"/>
        <v>5.0729799837627763</v>
      </c>
      <c r="N334" s="328">
        <f t="shared" si="214"/>
        <v>-7.0119461256304305E-2</v>
      </c>
      <c r="O334" s="328">
        <f t="shared" si="215"/>
        <v>0.71994604916199245</v>
      </c>
      <c r="P334" s="332">
        <f t="shared" si="236"/>
        <v>81.33670528389159</v>
      </c>
      <c r="Q334" s="328">
        <f t="shared" si="216"/>
        <v>5995.5376104717752</v>
      </c>
      <c r="R334" s="277">
        <f>IF(H334&gt;0, rate1(1,$L$52,$L$51,$L$54,L334,$L$53,$L$50,P334),"")</f>
        <v>1868.3197243000759</v>
      </c>
      <c r="S334" s="323">
        <f t="shared" si="217"/>
        <v>4.4573524943993679</v>
      </c>
      <c r="T334" s="323">
        <f t="shared" si="218"/>
        <v>2.0281258960401689E-2</v>
      </c>
      <c r="U334" s="328">
        <f t="shared" si="219"/>
        <v>5.082979983762776</v>
      </c>
      <c r="V334" s="336">
        <f t="shared" si="220"/>
        <v>5.082979983762776</v>
      </c>
      <c r="W334" s="328">
        <f t="shared" si="221"/>
        <v>1.5545251665045612E-3</v>
      </c>
      <c r="X334" s="328">
        <f t="shared" si="222"/>
        <v>6036.0998083174863</v>
      </c>
      <c r="Y334" s="328">
        <f t="shared" si="237"/>
        <v>81.657687712911311</v>
      </c>
      <c r="Z334" s="108">
        <f>IF(H334&gt;0, rate1(1,$L$52,$L$51,$L$54,U334,$L$53,$L$50,Y334),"")</f>
        <v>1870.1772047350892</v>
      </c>
      <c r="AA334" s="336">
        <f t="shared" si="223"/>
        <v>4.4830512155812077</v>
      </c>
      <c r="AB334" s="336">
        <f t="shared" si="224"/>
        <v>-4.4631131450220771E-4</v>
      </c>
      <c r="AC334" s="328">
        <f t="shared" si="225"/>
        <v>2.0281258960401689E-2</v>
      </c>
      <c r="AD334" s="328">
        <f t="shared" si="226"/>
        <v>-0.98613207587601759</v>
      </c>
      <c r="AE334" s="328">
        <f t="shared" si="227"/>
        <v>-1.5054304768164497</v>
      </c>
      <c r="AF334" s="328">
        <f t="shared" si="228"/>
        <v>2895.5583527166409</v>
      </c>
      <c r="AG334" s="328">
        <f t="shared" si="229"/>
        <v>2886.5123454119212</v>
      </c>
      <c r="AH334" s="328">
        <f t="shared" si="230"/>
        <v>5.0633936042633421</v>
      </c>
      <c r="AI334" s="328">
        <f t="shared" si="231"/>
        <v>10.855347024717414</v>
      </c>
      <c r="AJ334" s="328">
        <f t="shared" si="232"/>
        <v>8.9246611844991666</v>
      </c>
      <c r="AK334" s="337">
        <f t="shared" si="233"/>
        <v>571.02414333398519</v>
      </c>
      <c r="AL334" s="42">
        <f t="shared" si="234"/>
        <v>27.300236179596425</v>
      </c>
    </row>
    <row r="335" spans="1:38" ht="15" x14ac:dyDescent="0.15">
      <c r="B335" s="328">
        <f t="shared" si="203"/>
        <v>2895.5583527166409</v>
      </c>
      <c r="C335" s="328">
        <f t="shared" si="204"/>
        <v>2886.5123454119212</v>
      </c>
      <c r="D335" s="328">
        <f t="shared" si="205"/>
        <v>5.0633936042633421</v>
      </c>
      <c r="E335" s="328">
        <f t="shared" si="235"/>
        <v>185.74517602620119</v>
      </c>
      <c r="F335" s="328">
        <f t="shared" si="206"/>
        <v>185.74517602620119</v>
      </c>
      <c r="G335" s="328">
        <f t="shared" si="207"/>
        <v>6727.5366797286442</v>
      </c>
      <c r="H335" s="313">
        <f t="shared" si="208"/>
        <v>0.02</v>
      </c>
      <c r="I335" s="328">
        <f t="shared" si="209"/>
        <v>7.2368058437758016</v>
      </c>
      <c r="J335" s="328">
        <f t="shared" si="210"/>
        <v>850</v>
      </c>
      <c r="K335" s="335">
        <f t="shared" si="211"/>
        <v>-1</v>
      </c>
      <c r="L335" s="323">
        <f t="shared" si="212"/>
        <v>5.0433936042633425</v>
      </c>
      <c r="M335" s="323">
        <f t="shared" si="213"/>
        <v>5.0533936042633423</v>
      </c>
      <c r="N335" s="328">
        <f t="shared" si="214"/>
        <v>-6.9854963173870743E-2</v>
      </c>
      <c r="O335" s="328">
        <f t="shared" si="215"/>
        <v>0.69551991924481538</v>
      </c>
      <c r="P335" s="332">
        <f t="shared" si="236"/>
        <v>80.917642449343077</v>
      </c>
      <c r="Q335" s="328">
        <f t="shared" si="216"/>
        <v>5916.5530918206296</v>
      </c>
      <c r="R335" s="277">
        <f>IF(H335&gt;0, rate1(1,$L$52,$L$51,$L$54,L335,$L$53,$L$50,P335),"")</f>
        <v>1865.878113129764</v>
      </c>
      <c r="S335" s="323">
        <f t="shared" si="217"/>
        <v>4.5590664593656136</v>
      </c>
      <c r="T335" s="323">
        <f t="shared" si="218"/>
        <v>1.9627327551034843E-2</v>
      </c>
      <c r="U335" s="328">
        <f t="shared" si="219"/>
        <v>5.0633936042633421</v>
      </c>
      <c r="V335" s="336">
        <f t="shared" si="220"/>
        <v>5.0633936042633421</v>
      </c>
      <c r="W335" s="328">
        <f t="shared" si="221"/>
        <v>1.5425680634493233E-3</v>
      </c>
      <c r="X335" s="328">
        <f t="shared" si="222"/>
        <v>5956.8029866757797</v>
      </c>
      <c r="Y335" s="328">
        <f t="shared" si="237"/>
        <v>81.238210018259508</v>
      </c>
      <c r="Z335" s="108">
        <f>IF(H335&gt;0, rate1(1,$L$52,$L$51,$L$54,U335,$L$53,$L$50,Y335),"")</f>
        <v>1867.7475471735706</v>
      </c>
      <c r="AA335" s="336">
        <f t="shared" si="223"/>
        <v>4.5854872419508528</v>
      </c>
      <c r="AB335" s="336">
        <f t="shared" si="224"/>
        <v>-4.302255061462767E-4</v>
      </c>
      <c r="AC335" s="328">
        <f t="shared" si="225"/>
        <v>1.9627327551034843E-2</v>
      </c>
      <c r="AD335" s="328">
        <f t="shared" si="226"/>
        <v>-1.0189874269941304</v>
      </c>
      <c r="AE335" s="328">
        <f t="shared" si="227"/>
        <v>-1.6465304331787085</v>
      </c>
      <c r="AF335" s="328">
        <f t="shared" si="228"/>
        <v>2895.4688704259161</v>
      </c>
      <c r="AG335" s="328">
        <f t="shared" si="229"/>
        <v>2886.4927180843702</v>
      </c>
      <c r="AH335" s="328">
        <f t="shared" si="230"/>
        <v>5.0438054781613264</v>
      </c>
      <c r="AI335" s="328">
        <f t="shared" si="231"/>
        <v>10.519083434722644</v>
      </c>
      <c r="AJ335" s="328">
        <f t="shared" si="232"/>
        <v>8.9275831521199223</v>
      </c>
      <c r="AK335" s="337">
        <f t="shared" si="233"/>
        <v>571.09802724301721</v>
      </c>
      <c r="AL335" s="42">
        <f t="shared" si="234"/>
        <v>27.309463224567434</v>
      </c>
    </row>
    <row r="336" spans="1:38" ht="15" x14ac:dyDescent="0.15">
      <c r="B336" s="328">
        <f t="shared" si="203"/>
        <v>2895.4688704259161</v>
      </c>
      <c r="C336" s="328">
        <f t="shared" si="204"/>
        <v>2886.4927180843702</v>
      </c>
      <c r="D336" s="328">
        <f t="shared" si="205"/>
        <v>5.0438054781613264</v>
      </c>
      <c r="E336" s="328">
        <f t="shared" si="235"/>
        <v>185.74517602620119</v>
      </c>
      <c r="F336" s="328">
        <f t="shared" si="206"/>
        <v>185.74517602620119</v>
      </c>
      <c r="G336" s="328">
        <f t="shared" si="207"/>
        <v>6649.4525522155127</v>
      </c>
      <c r="H336" s="313">
        <f t="shared" si="208"/>
        <v>0.02</v>
      </c>
      <c r="I336" s="328">
        <f t="shared" si="209"/>
        <v>7.1809218732367306</v>
      </c>
      <c r="J336" s="328">
        <f t="shared" si="210"/>
        <v>850</v>
      </c>
      <c r="K336" s="335">
        <f t="shared" si="211"/>
        <v>-1</v>
      </c>
      <c r="L336" s="323">
        <f t="shared" si="212"/>
        <v>5.0238054781613268</v>
      </c>
      <c r="M336" s="323">
        <f t="shared" si="213"/>
        <v>5.0338054781613266</v>
      </c>
      <c r="N336" s="328">
        <f t="shared" si="214"/>
        <v>-6.9590395335250577E-2</v>
      </c>
      <c r="O336" s="328">
        <f t="shared" si="215"/>
        <v>0.67134073994420973</v>
      </c>
      <c r="P336" s="332">
        <f t="shared" si="236"/>
        <v>80.499085002995287</v>
      </c>
      <c r="Q336" s="328">
        <f t="shared" si="216"/>
        <v>5838.1715143631855</v>
      </c>
      <c r="R336" s="277">
        <f>IF(H336&gt;0, rate1(1,$L$52,$L$51,$L$54,L336,$L$53,$L$50,P336),"")</f>
        <v>1863.4205327008715</v>
      </c>
      <c r="S336" s="323">
        <f t="shared" si="217"/>
        <v>4.6668406284938087</v>
      </c>
      <c r="T336" s="323">
        <f t="shared" si="218"/>
        <v>1.8978298318854267E-2</v>
      </c>
      <c r="U336" s="328">
        <f t="shared" si="219"/>
        <v>5.0438054781613264</v>
      </c>
      <c r="V336" s="336">
        <f t="shared" si="220"/>
        <v>5.0438054781613264</v>
      </c>
      <c r="W336" s="328">
        <f t="shared" si="221"/>
        <v>1.5306560638634892E-3</v>
      </c>
      <c r="X336" s="328">
        <f t="shared" si="222"/>
        <v>5878.1102854576084</v>
      </c>
      <c r="Y336" s="328">
        <f t="shared" si="237"/>
        <v>80.819236601346319</v>
      </c>
      <c r="Z336" s="108">
        <f>IF(H336&gt;0, rate1(1,$L$52,$L$51,$L$54,U336,$L$53,$L$50,Y336),"")</f>
        <v>1865.3020261486454</v>
      </c>
      <c r="AA336" s="336">
        <f t="shared" si="223"/>
        <v>4.6940268039858779</v>
      </c>
      <c r="AB336" s="336">
        <f t="shared" si="224"/>
        <v>-4.1435976106397003E-4</v>
      </c>
      <c r="AC336" s="328">
        <f t="shared" si="225"/>
        <v>1.8978298318854267E-2</v>
      </c>
      <c r="AD336" s="328">
        <f t="shared" si="226"/>
        <v>-1.053835262992505</v>
      </c>
      <c r="AE336" s="328">
        <f t="shared" si="227"/>
        <v>-1.8053242351682508</v>
      </c>
      <c r="AF336" s="328">
        <f t="shared" si="228"/>
        <v>2895.3803017322621</v>
      </c>
      <c r="AG336" s="328">
        <f t="shared" si="229"/>
        <v>2886.4737397860513</v>
      </c>
      <c r="AH336" s="328">
        <f t="shared" si="230"/>
        <v>5.0242156047029569</v>
      </c>
      <c r="AI336" s="328">
        <f t="shared" si="231"/>
        <v>10.184656649321566</v>
      </c>
      <c r="AJ336" s="328">
        <f t="shared" si="232"/>
        <v>8.9304122234114001</v>
      </c>
      <c r="AK336" s="337">
        <f t="shared" si="233"/>
        <v>571.16879476266149</v>
      </c>
      <c r="AL336" s="42">
        <f t="shared" si="234"/>
        <v>27.318404445486948</v>
      </c>
    </row>
    <row r="337" spans="2:38" ht="15" x14ac:dyDescent="0.15">
      <c r="B337" s="328">
        <f t="shared" si="203"/>
        <v>2895.3803017322621</v>
      </c>
      <c r="C337" s="328">
        <f t="shared" si="204"/>
        <v>2886.4737397860513</v>
      </c>
      <c r="D337" s="328">
        <f t="shared" si="205"/>
        <v>5.0242156047029569</v>
      </c>
      <c r="E337" s="328">
        <f t="shared" si="235"/>
        <v>185.74517602620119</v>
      </c>
      <c r="F337" s="328">
        <f t="shared" si="206"/>
        <v>185.74517602620119</v>
      </c>
      <c r="G337" s="328">
        <f t="shared" si="207"/>
        <v>6571.9680840987576</v>
      </c>
      <c r="H337" s="313">
        <f t="shared" si="208"/>
        <v>0.02</v>
      </c>
      <c r="I337" s="328">
        <f t="shared" si="209"/>
        <v>7.1252495569686296</v>
      </c>
      <c r="J337" s="328">
        <f t="shared" si="210"/>
        <v>850</v>
      </c>
      <c r="K337" s="335">
        <f t="shared" si="211"/>
        <v>-1</v>
      </c>
      <c r="L337" s="323">
        <f t="shared" si="212"/>
        <v>5.0042156047029573</v>
      </c>
      <c r="M337" s="323">
        <f t="shared" si="213"/>
        <v>5.0142156047029571</v>
      </c>
      <c r="N337" s="328">
        <f t="shared" si="214"/>
        <v>-6.9325757717933811E-2</v>
      </c>
      <c r="O337" s="328">
        <f t="shared" si="215"/>
        <v>0.64740720991833767</v>
      </c>
      <c r="P337" s="332">
        <f t="shared" si="236"/>
        <v>80.081034481346634</v>
      </c>
      <c r="Q337" s="328">
        <f t="shared" si="216"/>
        <v>5760.3906734321845</v>
      </c>
      <c r="R337" s="277">
        <f>IF(H337&gt;0, rate1(1,$L$52,$L$51,$L$54,L337,$L$53,$L$50,P337),"")</f>
        <v>1860.9468403845801</v>
      </c>
      <c r="S337" s="323">
        <f t="shared" si="217"/>
        <v>4.7812388487774582</v>
      </c>
      <c r="T337" s="323">
        <f t="shared" si="218"/>
        <v>1.8334138754643351E-2</v>
      </c>
      <c r="U337" s="328">
        <f t="shared" si="219"/>
        <v>5.0242156047029569</v>
      </c>
      <c r="V337" s="336">
        <f t="shared" si="220"/>
        <v>5.0242156047029569</v>
      </c>
      <c r="W337" s="328">
        <f t="shared" si="221"/>
        <v>1.518789179645097E-3</v>
      </c>
      <c r="X337" s="328">
        <f t="shared" si="222"/>
        <v>5800.0195003067274</v>
      </c>
      <c r="Y337" s="328">
        <f t="shared" si="237"/>
        <v>80.400768991390677</v>
      </c>
      <c r="Z337" s="108">
        <f>IF(H337&gt;0, rate1(1,$L$52,$L$51,$L$54,U337,$L$53,$L$50,Y337),"")</f>
        <v>1862.840500186931</v>
      </c>
      <c r="AA337" s="336">
        <f t="shared" si="223"/>
        <v>4.8092377856405735</v>
      </c>
      <c r="AB337" s="336">
        <f t="shared" si="224"/>
        <v>-3.9871209546707062E-4</v>
      </c>
      <c r="AC337" s="328">
        <f t="shared" si="225"/>
        <v>1.8334138754643351E-2</v>
      </c>
      <c r="AD337" s="328">
        <f t="shared" si="226"/>
        <v>-1.090861167118349</v>
      </c>
      <c r="AE337" s="328">
        <f t="shared" si="227"/>
        <v>-1.9846414241402055</v>
      </c>
      <c r="AF337" s="328">
        <f t="shared" si="228"/>
        <v>2895.2926418357897</v>
      </c>
      <c r="AG337" s="328">
        <f t="shared" si="229"/>
        <v>2886.4554056472966</v>
      </c>
      <c r="AH337" s="328">
        <f t="shared" si="230"/>
        <v>5.0046239831271411</v>
      </c>
      <c r="AI337" s="328">
        <f t="shared" si="231"/>
        <v>9.8520486221167118</v>
      </c>
      <c r="AJ337" s="328">
        <f t="shared" si="232"/>
        <v>8.9331489035842111</v>
      </c>
      <c r="AK337" s="337">
        <f t="shared" si="233"/>
        <v>571.23651715381175</v>
      </c>
      <c r="AL337" s="42">
        <f t="shared" si="234"/>
        <v>27.327061403638872</v>
      </c>
    </row>
    <row r="338" spans="2:38" ht="15" x14ac:dyDescent="0.15">
      <c r="B338" s="328">
        <f t="shared" si="203"/>
        <v>2895.2926418357897</v>
      </c>
      <c r="C338" s="328">
        <f t="shared" si="204"/>
        <v>2886.4554056472966</v>
      </c>
      <c r="D338" s="328">
        <f t="shared" si="205"/>
        <v>5.0046239831271411</v>
      </c>
      <c r="E338" s="328">
        <f t="shared" si="235"/>
        <v>185.74517602620119</v>
      </c>
      <c r="F338" s="328">
        <f t="shared" si="206"/>
        <v>185.74517602620119</v>
      </c>
      <c r="G338" s="328">
        <f t="shared" si="207"/>
        <v>6495.0810688375195</v>
      </c>
      <c r="H338" s="313">
        <f t="shared" si="208"/>
        <v>0.02</v>
      </c>
      <c r="I338" s="328">
        <f t="shared" si="209"/>
        <v>7.0697889507944645</v>
      </c>
      <c r="J338" s="328">
        <f t="shared" si="210"/>
        <v>850</v>
      </c>
      <c r="K338" s="335">
        <f t="shared" si="211"/>
        <v>-1</v>
      </c>
      <c r="L338" s="323">
        <f t="shared" si="212"/>
        <v>4.9846239831271415</v>
      </c>
      <c r="M338" s="323">
        <f t="shared" si="213"/>
        <v>4.9946239831271413</v>
      </c>
      <c r="N338" s="328">
        <f t="shared" si="214"/>
        <v>-6.9061050299250581E-2</v>
      </c>
      <c r="O338" s="328">
        <f t="shared" si="215"/>
        <v>0.62371803665568226</v>
      </c>
      <c r="P338" s="332">
        <f t="shared" si="236"/>
        <v>79.663492430755483</v>
      </c>
      <c r="Q338" s="328">
        <f t="shared" si="216"/>
        <v>5683.2083631740088</v>
      </c>
      <c r="R338" s="277">
        <f>IF(H338&gt;0, rate1(1,$L$52,$L$51,$L$54,L338,$L$53,$L$50,P338),"")</f>
        <v>1858.4568919828425</v>
      </c>
      <c r="S338" s="323">
        <f t="shared" si="217"/>
        <v>4.9028971601979032</v>
      </c>
      <c r="T338" s="323">
        <f t="shared" si="218"/>
        <v>1.7694816815452222E-2</v>
      </c>
      <c r="U338" s="328">
        <f t="shared" si="219"/>
        <v>5.0046239831271411</v>
      </c>
      <c r="V338" s="336">
        <f t="shared" si="220"/>
        <v>5.0046239831271411</v>
      </c>
      <c r="W338" s="328">
        <f t="shared" si="221"/>
        <v>1.5069674226815266E-3</v>
      </c>
      <c r="X338" s="328">
        <f t="shared" si="222"/>
        <v>5722.5284256806099</v>
      </c>
      <c r="Y338" s="328">
        <f t="shared" si="237"/>
        <v>79.982808727394541</v>
      </c>
      <c r="Z338" s="108">
        <f>IF(H338&gt;0, rate1(1,$L$52,$L$51,$L$54,U338,$L$53,$L$50,Y338),"")</f>
        <v>1860.362826260257</v>
      </c>
      <c r="AA338" s="336">
        <f t="shared" si="223"/>
        <v>4.9317607809565756</v>
      </c>
      <c r="AB338" s="336">
        <f t="shared" si="224"/>
        <v>-3.832805469703296E-4</v>
      </c>
      <c r="AC338" s="328">
        <f t="shared" si="225"/>
        <v>1.7694816815452222E-2</v>
      </c>
      <c r="AD338" s="328">
        <f t="shared" si="226"/>
        <v>-1.1302744870766195</v>
      </c>
      <c r="AE338" s="328">
        <f t="shared" si="227"/>
        <v>-2.1878691366220981</v>
      </c>
      <c r="AF338" s="328">
        <f t="shared" si="228"/>
        <v>2895.2058859686749</v>
      </c>
      <c r="AG338" s="328">
        <f t="shared" si="229"/>
        <v>2886.4377108304811</v>
      </c>
      <c r="AH338" s="328">
        <f t="shared" si="230"/>
        <v>4.9850306126653168</v>
      </c>
      <c r="AI338" s="328">
        <f t="shared" si="231"/>
        <v>9.5212414620890673</v>
      </c>
      <c r="AJ338" s="328">
        <f t="shared" si="232"/>
        <v>8.9357936928792352</v>
      </c>
      <c r="AK338" s="337">
        <f t="shared" si="233"/>
        <v>571.30126450291925</v>
      </c>
      <c r="AL338" s="42">
        <f t="shared" si="234"/>
        <v>27.335435644967671</v>
      </c>
    </row>
    <row r="339" spans="2:38" ht="15" x14ac:dyDescent="0.15">
      <c r="B339" s="328">
        <f t="shared" si="203"/>
        <v>2895.2058859686749</v>
      </c>
      <c r="C339" s="328">
        <f t="shared" si="204"/>
        <v>2886.4377108304811</v>
      </c>
      <c r="D339" s="328">
        <f t="shared" si="205"/>
        <v>4.9850306126653168</v>
      </c>
      <c r="E339" s="328">
        <f t="shared" si="235"/>
        <v>185.74517602620119</v>
      </c>
      <c r="F339" s="328">
        <f t="shared" si="206"/>
        <v>185.74517602620119</v>
      </c>
      <c r="G339" s="328">
        <f t="shared" si="207"/>
        <v>6418.7892987035975</v>
      </c>
      <c r="H339" s="313">
        <f t="shared" si="208"/>
        <v>0.02</v>
      </c>
      <c r="I339" s="328">
        <f t="shared" si="209"/>
        <v>7.0145401105550267</v>
      </c>
      <c r="J339" s="328">
        <f t="shared" si="210"/>
        <v>850</v>
      </c>
      <c r="K339" s="335">
        <f t="shared" si="211"/>
        <v>-1</v>
      </c>
      <c r="L339" s="323">
        <f t="shared" si="212"/>
        <v>4.9650306126653172</v>
      </c>
      <c r="M339" s="323">
        <f t="shared" si="213"/>
        <v>4.975030612665317</v>
      </c>
      <c r="N339" s="328">
        <f t="shared" si="214"/>
        <v>-6.8796273056463519E-2</v>
      </c>
      <c r="O339" s="328">
        <f t="shared" si="215"/>
        <v>0.60027193634587483</v>
      </c>
      <c r="P339" s="332">
        <f t="shared" si="236"/>
        <v>79.246460407542926</v>
      </c>
      <c r="Q339" s="328">
        <f t="shared" si="216"/>
        <v>5606.6223765480327</v>
      </c>
      <c r="R339" s="277">
        <f>IF(H339&gt;0, rate1(1,$L$52,$L$51,$L$54,L339,$L$53,$L$50,P339),"")</f>
        <v>1855.9505417086223</v>
      </c>
      <c r="S339" s="323">
        <f t="shared" si="217"/>
        <v>5.03253573462512</v>
      </c>
      <c r="T339" s="323">
        <f t="shared" si="218"/>
        <v>1.7060300908371018E-2</v>
      </c>
      <c r="U339" s="328">
        <f t="shared" si="219"/>
        <v>4.9850306126653168</v>
      </c>
      <c r="V339" s="336">
        <f t="shared" si="220"/>
        <v>4.9850306126653168</v>
      </c>
      <c r="W339" s="328">
        <f t="shared" si="221"/>
        <v>1.4951908048921325E-3</v>
      </c>
      <c r="X339" s="328">
        <f t="shared" si="222"/>
        <v>5645.6348548498418</v>
      </c>
      <c r="Y339" s="328">
        <f t="shared" si="237"/>
        <v>79.565357358244484</v>
      </c>
      <c r="Z339" s="108">
        <f>IF(H339&gt;0, rate1(1,$L$52,$L$51,$L$54,U339,$L$53,$L$50,Y339),"")</f>
        <v>1857.8688597660955</v>
      </c>
      <c r="AA339" s="336">
        <f t="shared" si="223"/>
        <v>5.0623211184845518</v>
      </c>
      <c r="AB339" s="336">
        <f t="shared" si="224"/>
        <v>-3.6806317405304315E-4</v>
      </c>
      <c r="AC339" s="328">
        <f t="shared" si="225"/>
        <v>1.7060300908371018E-2</v>
      </c>
      <c r="AD339" s="328">
        <f t="shared" si="226"/>
        <v>-1.1723122650308326</v>
      </c>
      <c r="AE339" s="328">
        <f t="shared" si="227"/>
        <v>-2.4190841929099807</v>
      </c>
      <c r="AF339" s="328">
        <f t="shared" si="228"/>
        <v>2895.1200293947099</v>
      </c>
      <c r="AG339" s="328">
        <f t="shared" si="229"/>
        <v>2886.4206505295729</v>
      </c>
      <c r="AH339" s="328">
        <f t="shared" si="230"/>
        <v>4.9654354925415616</v>
      </c>
      <c r="AI339" s="328">
        <f t="shared" si="231"/>
        <v>9.1922174244282342</v>
      </c>
      <c r="AJ339" s="328">
        <f t="shared" si="232"/>
        <v>8.9383470866082426</v>
      </c>
      <c r="AK339" s="337">
        <f t="shared" si="233"/>
        <v>571.36310573809146</v>
      </c>
      <c r="AL339" s="42">
        <f t="shared" si="234"/>
        <v>27.343528700210445</v>
      </c>
    </row>
    <row r="340" spans="2:38" ht="15" x14ac:dyDescent="0.15">
      <c r="B340" s="328">
        <f t="shared" si="203"/>
        <v>2895.1200293947099</v>
      </c>
      <c r="C340" s="328">
        <f t="shared" si="204"/>
        <v>2886.4206505295729</v>
      </c>
      <c r="D340" s="328">
        <f t="shared" si="205"/>
        <v>4.9654354925415616</v>
      </c>
      <c r="E340" s="328">
        <f t="shared" si="235"/>
        <v>185.74517602620119</v>
      </c>
      <c r="F340" s="328">
        <f t="shared" si="206"/>
        <v>185.74517602620119</v>
      </c>
      <c r="G340" s="328">
        <f t="shared" si="207"/>
        <v>6343.0905647818845</v>
      </c>
      <c r="H340" s="313">
        <f t="shared" si="208"/>
        <v>0.02</v>
      </c>
      <c r="I340" s="328">
        <f t="shared" si="209"/>
        <v>6.9595030921096628</v>
      </c>
      <c r="J340" s="328">
        <f t="shared" si="210"/>
        <v>850</v>
      </c>
      <c r="K340" s="335">
        <f t="shared" si="211"/>
        <v>-1</v>
      </c>
      <c r="L340" s="323">
        <f t="shared" si="212"/>
        <v>4.945435492541562</v>
      </c>
      <c r="M340" s="323">
        <f t="shared" si="213"/>
        <v>4.9554354925415618</v>
      </c>
      <c r="N340" s="328">
        <f t="shared" si="214"/>
        <v>-6.8531425966718018E-2</v>
      </c>
      <c r="O340" s="328">
        <f t="shared" si="215"/>
        <v>0.57706763375490588</v>
      </c>
      <c r="P340" s="332">
        <f t="shared" si="236"/>
        <v>78.829939978102303</v>
      </c>
      <c r="Q340" s="328">
        <f t="shared" si="216"/>
        <v>5530.6305053270153</v>
      </c>
      <c r="R340" s="277">
        <f>IF(H340&gt;0, rate1(1,$L$52,$L$51,$L$54,L340,$L$53,$L$50,P340),"")</f>
        <v>1853.4276421658992</v>
      </c>
      <c r="S340" s="323">
        <f t="shared" si="217"/>
        <v>5.1709732650713303</v>
      </c>
      <c r="T340" s="323">
        <f t="shared" si="218"/>
        <v>1.6430559874505937E-2</v>
      </c>
      <c r="U340" s="328">
        <f t="shared" si="219"/>
        <v>4.9654354925415616</v>
      </c>
      <c r="V340" s="336">
        <f t="shared" si="220"/>
        <v>4.9654354925415616</v>
      </c>
      <c r="W340" s="328">
        <f t="shared" si="221"/>
        <v>1.4834593381642946E-3</v>
      </c>
      <c r="X340" s="328">
        <f t="shared" si="222"/>
        <v>5569.3365798984869</v>
      </c>
      <c r="Y340" s="328">
        <f t="shared" si="237"/>
        <v>79.148416442820249</v>
      </c>
      <c r="Z340" s="108">
        <f>IF(H340&gt;0, rate1(1,$L$52,$L$51,$L$54,U340,$L$53,$L$50,Y340),"")</f>
        <v>1855.3584545077567</v>
      </c>
      <c r="AA340" s="336">
        <f t="shared" si="223"/>
        <v>5.2017433536112385</v>
      </c>
      <c r="AB340" s="336">
        <f t="shared" si="224"/>
        <v>-3.5305805550672623E-4</v>
      </c>
      <c r="AC340" s="328">
        <f t="shared" si="225"/>
        <v>1.6430559874505937E-2</v>
      </c>
      <c r="AD340" s="328">
        <f t="shared" si="226"/>
        <v>-1.2172439742015422</v>
      </c>
      <c r="AE340" s="328">
        <f t="shared" si="227"/>
        <v>-2.6832221161471019</v>
      </c>
      <c r="AF340" s="328">
        <f t="shared" si="228"/>
        <v>2895.0350674088686</v>
      </c>
      <c r="AG340" s="328">
        <f t="shared" si="229"/>
        <v>2886.4042199696983</v>
      </c>
      <c r="AH340" s="328">
        <f t="shared" si="230"/>
        <v>4.9458386219724462</v>
      </c>
      <c r="AI340" s="328">
        <f t="shared" si="231"/>
        <v>8.8649589013927361</v>
      </c>
      <c r="AJ340" s="328">
        <f t="shared" si="232"/>
        <v>8.9408095751919632</v>
      </c>
      <c r="AK340" s="337">
        <f t="shared" si="233"/>
        <v>571.42210864492677</v>
      </c>
      <c r="AL340" s="42">
        <f t="shared" si="234"/>
        <v>27.351342085021209</v>
      </c>
    </row>
    <row r="341" spans="2:38" ht="15" x14ac:dyDescent="0.15">
      <c r="B341" s="328">
        <f t="shared" si="203"/>
        <v>2895.0350674088686</v>
      </c>
      <c r="C341" s="328">
        <f t="shared" si="204"/>
        <v>2886.4042199696983</v>
      </c>
      <c r="D341" s="328">
        <f t="shared" si="205"/>
        <v>4.9458386219724462</v>
      </c>
      <c r="E341" s="328">
        <f t="shared" si="235"/>
        <v>185.74517602620119</v>
      </c>
      <c r="F341" s="328">
        <f t="shared" si="206"/>
        <v>185.74517602620119</v>
      </c>
      <c r="G341" s="328">
        <f t="shared" si="207"/>
        <v>6267.9826569697143</v>
      </c>
      <c r="H341" s="313">
        <f t="shared" si="208"/>
        <v>0.02</v>
      </c>
      <c r="I341" s="328">
        <f t="shared" si="209"/>
        <v>6.9046779513362715</v>
      </c>
      <c r="J341" s="328">
        <f t="shared" si="210"/>
        <v>850</v>
      </c>
      <c r="K341" s="335">
        <f t="shared" si="211"/>
        <v>-1</v>
      </c>
      <c r="L341" s="323">
        <f t="shared" si="212"/>
        <v>4.9258386219724466</v>
      </c>
      <c r="M341" s="323">
        <f t="shared" si="213"/>
        <v>4.9358386219724464</v>
      </c>
      <c r="N341" s="328">
        <f t="shared" si="214"/>
        <v>-6.8266509007045784E-2</v>
      </c>
      <c r="O341" s="328">
        <f t="shared" si="215"/>
        <v>0.55410386210507401</v>
      </c>
      <c r="P341" s="332">
        <f t="shared" si="236"/>
        <v>78.413932719005274</v>
      </c>
      <c r="Q341" s="328">
        <f t="shared" si="216"/>
        <v>5455.2305400964715</v>
      </c>
      <c r="R341" s="277">
        <f>IF(H341&gt;0, rate1(1,$L$52,$L$51,$L$54,L341,$L$53,$L$50,P341),"")</f>
        <v>1850.8880443293795</v>
      </c>
      <c r="S341" s="323">
        <f t="shared" si="217"/>
        <v>5.3191444128071144</v>
      </c>
      <c r="T341" s="323">
        <f t="shared" si="218"/>
        <v>1.580556297321806E-2</v>
      </c>
      <c r="U341" s="328">
        <f t="shared" si="219"/>
        <v>4.9458386219724462</v>
      </c>
      <c r="V341" s="336">
        <f t="shared" si="220"/>
        <v>4.9458386219724462</v>
      </c>
      <c r="W341" s="328">
        <f t="shared" si="221"/>
        <v>1.4717730344209201E-3</v>
      </c>
      <c r="X341" s="328">
        <f t="shared" si="222"/>
        <v>5493.6313917234729</v>
      </c>
      <c r="Y341" s="328">
        <f t="shared" si="237"/>
        <v>78.731987550099447</v>
      </c>
      <c r="Z341" s="108">
        <f>IF(H341&gt;0, rate1(1,$L$52,$L$51,$L$54,U341,$L$53,$L$50,Y341),"")</f>
        <v>1852.8314626742986</v>
      </c>
      <c r="AA341" s="336">
        <f t="shared" si="223"/>
        <v>5.3509688406533957</v>
      </c>
      <c r="AB341" s="336">
        <f t="shared" si="224"/>
        <v>-3.3826328992967467E-4</v>
      </c>
      <c r="AC341" s="328">
        <f t="shared" si="225"/>
        <v>1.580556297321806E-2</v>
      </c>
      <c r="AD341" s="328">
        <f t="shared" si="226"/>
        <v>-1.2653772620367436</v>
      </c>
      <c r="AE341" s="328">
        <f t="shared" si="227"/>
        <v>-2.9862950989839554</v>
      </c>
      <c r="AF341" s="328">
        <f t="shared" si="228"/>
        <v>2894.9509953368884</v>
      </c>
      <c r="AG341" s="328">
        <f t="shared" si="229"/>
        <v>2886.3884144067251</v>
      </c>
      <c r="AH341" s="328">
        <f t="shared" si="230"/>
        <v>4.9262400001666187</v>
      </c>
      <c r="AI341" s="328">
        <f t="shared" si="231"/>
        <v>8.5394484132317086</v>
      </c>
      <c r="AJ341" s="328">
        <f t="shared" si="232"/>
        <v>8.9431816441956382</v>
      </c>
      <c r="AK341" s="337">
        <f t="shared" si="233"/>
        <v>571.4783398820914</v>
      </c>
      <c r="AL341" s="42">
        <f t="shared" si="234"/>
        <v>27.358877300087393</v>
      </c>
    </row>
    <row r="342" spans="2:38" ht="15" x14ac:dyDescent="0.15">
      <c r="B342" s="328">
        <f t="shared" si="203"/>
        <v>2894.9509953368884</v>
      </c>
      <c r="C342" s="328">
        <f t="shared" si="204"/>
        <v>2886.3884144067251</v>
      </c>
      <c r="D342" s="328">
        <f t="shared" si="205"/>
        <v>4.9262400001666187</v>
      </c>
      <c r="E342" s="328">
        <f t="shared" si="235"/>
        <v>185.74517602620119</v>
      </c>
      <c r="F342" s="328">
        <f t="shared" si="206"/>
        <v>185.74517602620119</v>
      </c>
      <c r="G342" s="328">
        <f t="shared" si="207"/>
        <v>6193.4633639752519</v>
      </c>
      <c r="H342" s="313">
        <f t="shared" si="208"/>
        <v>0.02</v>
      </c>
      <c r="I342" s="328">
        <f t="shared" si="209"/>
        <v>6.8500647441305773</v>
      </c>
      <c r="J342" s="328">
        <f t="shared" si="210"/>
        <v>850</v>
      </c>
      <c r="K342" s="335">
        <f t="shared" si="211"/>
        <v>-1</v>
      </c>
      <c r="L342" s="323">
        <f t="shared" si="212"/>
        <v>4.9062400001666191</v>
      </c>
      <c r="M342" s="323">
        <f t="shared" si="213"/>
        <v>4.9162400001666189</v>
      </c>
      <c r="N342" s="328">
        <f t="shared" si="214"/>
        <v>-6.800152215435773E-2</v>
      </c>
      <c r="O342" s="328">
        <f t="shared" si="215"/>
        <v>0.53137936295870869</v>
      </c>
      <c r="P342" s="332">
        <f t="shared" si="236"/>
        <v>77.998440217103393</v>
      </c>
      <c r="Q342" s="328">
        <f t="shared" si="216"/>
        <v>5380.4202702530329</v>
      </c>
      <c r="R342" s="277">
        <f>IF(H342&gt;0, rate1(1,$L$52,$L$51,$L$54,L342,$L$53,$L$50,P342),"")</f>
        <v>1848.3315975239011</v>
      </c>
      <c r="S342" s="323">
        <f t="shared" si="217"/>
        <v>5.4781210983216519</v>
      </c>
      <c r="T342" s="323">
        <f t="shared" si="218"/>
        <v>1.5185279866559195E-2</v>
      </c>
      <c r="U342" s="328">
        <f t="shared" si="219"/>
        <v>4.9262400001666187</v>
      </c>
      <c r="V342" s="336">
        <f t="shared" si="220"/>
        <v>4.9262400001666187</v>
      </c>
      <c r="W342" s="328">
        <f t="shared" si="221"/>
        <v>1.4601319055635997E-3</v>
      </c>
      <c r="X342" s="328">
        <f t="shared" si="222"/>
        <v>5418.5170800329361</v>
      </c>
      <c r="Y342" s="328">
        <f t="shared" si="237"/>
        <v>78.316072259258107</v>
      </c>
      <c r="Z342" s="108">
        <f>IF(H342&gt;0, rate1(1,$L$52,$L$51,$L$54,U342,$L$53,$L$50,Y342),"")</f>
        <v>1850.2877348201241</v>
      </c>
      <c r="AA342" s="336">
        <f t="shared" si="223"/>
        <v>5.5110771763305131</v>
      </c>
      <c r="AB342" s="336">
        <f t="shared" si="224"/>
        <v>-3.2367699520302335E-4</v>
      </c>
      <c r="AC342" s="328">
        <f t="shared" si="225"/>
        <v>1.5185279866559195E-2</v>
      </c>
      <c r="AD342" s="328">
        <f t="shared" si="226"/>
        <v>-1.3170649586803937</v>
      </c>
      <c r="AE342" s="328">
        <f t="shared" si="227"/>
        <v>-3.3356754387659397</v>
      </c>
      <c r="AF342" s="328">
        <f t="shared" si="228"/>
        <v>2894.8678085348674</v>
      </c>
      <c r="AG342" s="328">
        <f t="shared" si="229"/>
        <v>2886.3732291268584</v>
      </c>
      <c r="AH342" s="328">
        <f t="shared" si="230"/>
        <v>4.9066396263250409</v>
      </c>
      <c r="AI342" s="328">
        <f t="shared" si="231"/>
        <v>8.2156685991312397</v>
      </c>
      <c r="AJ342" s="328">
        <f t="shared" si="232"/>
        <v>8.9454637743620644</v>
      </c>
      <c r="AK342" s="337">
        <f t="shared" si="233"/>
        <v>571.5318649966456</v>
      </c>
      <c r="AL342" s="42">
        <f t="shared" si="234"/>
        <v>27.36613583123864</v>
      </c>
    </row>
    <row r="343" spans="2:38" ht="15" x14ac:dyDescent="0.15">
      <c r="B343" s="328">
        <f t="shared" si="203"/>
        <v>2894.8678085348674</v>
      </c>
      <c r="C343" s="328">
        <f t="shared" si="204"/>
        <v>2886.3732291268584</v>
      </c>
      <c r="D343" s="328">
        <f t="shared" si="205"/>
        <v>4.9066396263250409</v>
      </c>
      <c r="E343" s="328">
        <f t="shared" si="235"/>
        <v>185.74517602620119</v>
      </c>
      <c r="F343" s="328">
        <f t="shared" si="206"/>
        <v>185.74517602620119</v>
      </c>
      <c r="G343" s="328">
        <f t="shared" si="207"/>
        <v>6119.5304733183311</v>
      </c>
      <c r="H343" s="313">
        <f t="shared" si="208"/>
        <v>0.02</v>
      </c>
      <c r="I343" s="328">
        <f t="shared" si="209"/>
        <v>6.7956635264072247</v>
      </c>
      <c r="J343" s="328">
        <f t="shared" si="210"/>
        <v>850</v>
      </c>
      <c r="K343" s="335">
        <f t="shared" si="211"/>
        <v>-1</v>
      </c>
      <c r="L343" s="323">
        <f t="shared" si="212"/>
        <v>4.8866396263250413</v>
      </c>
      <c r="M343" s="323">
        <f t="shared" si="213"/>
        <v>4.8966396263250411</v>
      </c>
      <c r="N343" s="328">
        <f t="shared" si="214"/>
        <v>-6.7736465385454636E-2</v>
      </c>
      <c r="O343" s="328">
        <f t="shared" si="215"/>
        <v>0.50889288610639261</v>
      </c>
      <c r="P343" s="332">
        <f t="shared" si="236"/>
        <v>77.583464069645487</v>
      </c>
      <c r="Q343" s="328">
        <f t="shared" si="216"/>
        <v>5306.1974840053254</v>
      </c>
      <c r="R343" s="277">
        <f>IF(H343&gt;0, rate1(1,$L$52,$L$51,$L$54,L343,$L$53,$L$50,P343),"")</f>
        <v>1845.758149403649</v>
      </c>
      <c r="S343" s="323">
        <f t="shared" si="217"/>
        <v>5.6491386617812447</v>
      </c>
      <c r="T343" s="323">
        <f t="shared" si="218"/>
        <v>1.4569680603912654E-2</v>
      </c>
      <c r="U343" s="328">
        <f t="shared" si="219"/>
        <v>4.9066396263250409</v>
      </c>
      <c r="V343" s="336">
        <f t="shared" si="220"/>
        <v>4.9066396263250409</v>
      </c>
      <c r="W343" s="328">
        <f t="shared" si="221"/>
        <v>1.4485359635294515E-3</v>
      </c>
      <c r="X343" s="328">
        <f t="shared" si="222"/>
        <v>5343.9914333471233</v>
      </c>
      <c r="Y343" s="328">
        <f t="shared" si="237"/>
        <v>77.900672159786694</v>
      </c>
      <c r="Z343" s="108">
        <f>IF(H343&gt;0, rate1(1,$L$52,$L$51,$L$54,U343,$L$53,$L$50,Y343),"")</f>
        <v>1847.7271198444021</v>
      </c>
      <c r="AA343" s="336">
        <f t="shared" si="223"/>
        <v>5.6833125476174633</v>
      </c>
      <c r="AB343" s="336">
        <f t="shared" si="224"/>
        <v>-3.0929730800613843E-4</v>
      </c>
      <c r="AC343" s="328">
        <f t="shared" si="225"/>
        <v>1.4569680603912654E-2</v>
      </c>
      <c r="AD343" s="328">
        <f t="shared" si="226"/>
        <v>-1.3727136883583464</v>
      </c>
      <c r="AE343" s="328">
        <f t="shared" si="227"/>
        <v>-3.7404673908525061</v>
      </c>
      <c r="AF343" s="328">
        <f t="shared" si="228"/>
        <v>2894.7855023888783</v>
      </c>
      <c r="AG343" s="328">
        <f t="shared" si="229"/>
        <v>2886.3586594462545</v>
      </c>
      <c r="AH343" s="328">
        <f t="shared" si="230"/>
        <v>4.8870374996405621</v>
      </c>
      <c r="AI343" s="328">
        <f t="shared" si="231"/>
        <v>7.8936022081874651</v>
      </c>
      <c r="AJ343" s="328">
        <f t="shared" si="232"/>
        <v>8.9476564416421169</v>
      </c>
      <c r="AK343" s="337">
        <f t="shared" si="233"/>
        <v>571.58274843912488</v>
      </c>
      <c r="AL343" s="42">
        <f t="shared" si="234"/>
        <v>27.3731191495479</v>
      </c>
    </row>
    <row r="344" spans="2:38" ht="15" x14ac:dyDescent="0.15">
      <c r="B344" s="328">
        <f t="shared" si="203"/>
        <v>2894.7855023888783</v>
      </c>
      <c r="C344" s="328">
        <f t="shared" si="204"/>
        <v>2886.3586594462545</v>
      </c>
      <c r="D344" s="328">
        <f t="shared" si="205"/>
        <v>4.8870374996405621</v>
      </c>
      <c r="E344" s="328">
        <f t="shared" si="235"/>
        <v>185.74517602620119</v>
      </c>
      <c r="F344" s="328">
        <f t="shared" si="206"/>
        <v>185.74517602620119</v>
      </c>
      <c r="G344" s="328">
        <f t="shared" si="207"/>
        <v>6046.1817713288474</v>
      </c>
      <c r="H344" s="313">
        <f t="shared" si="208"/>
        <v>0.02</v>
      </c>
      <c r="I344" s="328">
        <f t="shared" si="209"/>
        <v>6.7414743540990463</v>
      </c>
      <c r="J344" s="328">
        <f t="shared" si="210"/>
        <v>850</v>
      </c>
      <c r="K344" s="335">
        <f t="shared" si="211"/>
        <v>-1</v>
      </c>
      <c r="L344" s="323">
        <f t="shared" si="212"/>
        <v>4.8670374996405625</v>
      </c>
      <c r="M344" s="323">
        <f t="shared" si="213"/>
        <v>4.8770374996405623</v>
      </c>
      <c r="N344" s="328">
        <f t="shared" si="214"/>
        <v>-6.747133867701649E-2</v>
      </c>
      <c r="O344" s="328">
        <f t="shared" si="215"/>
        <v>0.48664318945919716</v>
      </c>
      <c r="P344" s="332">
        <f t="shared" si="236"/>
        <v>77.169005884382358</v>
      </c>
      <c r="Q344" s="328">
        <f t="shared" si="216"/>
        <v>5232.5599683723176</v>
      </c>
      <c r="R344" s="277">
        <f>IF(H344&gt;0, rate1(1,$L$52,$L$51,$L$54,L344,$L$53,$L$50,P344),"")</f>
        <v>1843.1675459310143</v>
      </c>
      <c r="S344" s="323">
        <f t="shared" si="217"/>
        <v>5.8336282438125142</v>
      </c>
      <c r="T344" s="323">
        <f t="shared" si="218"/>
        <v>1.3958735606815846E-2</v>
      </c>
      <c r="U344" s="328">
        <f t="shared" si="219"/>
        <v>4.8870374996405621</v>
      </c>
      <c r="V344" s="336">
        <f t="shared" si="220"/>
        <v>4.8870374996405621</v>
      </c>
      <c r="W344" s="328">
        <f t="shared" si="221"/>
        <v>1.436985220234277E-3</v>
      </c>
      <c r="X344" s="328">
        <f t="shared" si="222"/>
        <v>5270.0522389967146</v>
      </c>
      <c r="Y344" s="328">
        <f t="shared" si="237"/>
        <v>77.485788851593753</v>
      </c>
      <c r="Z344" s="108">
        <f>IF(H344&gt;0, rate1(1,$L$52,$L$51,$L$54,U344,$L$53,$L$50,Y344),"")</f>
        <v>1845.1494649701217</v>
      </c>
      <c r="AA344" s="336">
        <f t="shared" si="223"/>
        <v>5.8691163444799601</v>
      </c>
      <c r="AB344" s="336">
        <f t="shared" si="224"/>
        <v>-2.9512238331773778E-4</v>
      </c>
      <c r="AC344" s="328">
        <f t="shared" si="225"/>
        <v>1.3958735606815846E-2</v>
      </c>
      <c r="AD344" s="328">
        <f t="shared" si="226"/>
        <v>-1.4327945283406824</v>
      </c>
      <c r="AE344" s="328">
        <f t="shared" si="227"/>
        <v>-4.2119996804969375</v>
      </c>
      <c r="AF344" s="328">
        <f t="shared" si="228"/>
        <v>2894.7040723145947</v>
      </c>
      <c r="AG344" s="328">
        <f t="shared" si="229"/>
        <v>2886.3447007106479</v>
      </c>
      <c r="AH344" s="328">
        <f t="shared" si="230"/>
        <v>4.8674336192978904</v>
      </c>
      <c r="AI344" s="328">
        <f t="shared" si="231"/>
        <v>7.5732320903930948</v>
      </c>
      <c r="AJ344" s="328">
        <f t="shared" si="232"/>
        <v>8.9497601172227821</v>
      </c>
      <c r="AK344" s="337">
        <f t="shared" si="233"/>
        <v>571.63105357838219</v>
      </c>
      <c r="AL344" s="42">
        <f t="shared" si="234"/>
        <v>27.37982871142486</v>
      </c>
    </row>
    <row r="345" spans="2:38" ht="15" x14ac:dyDescent="0.15">
      <c r="B345" s="328">
        <f t="shared" si="203"/>
        <v>2894.7040723145947</v>
      </c>
      <c r="C345" s="328">
        <f t="shared" si="204"/>
        <v>2886.3447007106479</v>
      </c>
      <c r="D345" s="328">
        <f t="shared" si="205"/>
        <v>4.8674336192978904</v>
      </c>
      <c r="E345" s="328">
        <f t="shared" si="235"/>
        <v>185.74517602620119</v>
      </c>
      <c r="F345" s="328">
        <f t="shared" si="206"/>
        <v>185.74517602620119</v>
      </c>
      <c r="G345" s="328">
        <f t="shared" si="207"/>
        <v>5973.4150431465714</v>
      </c>
      <c r="H345" s="313">
        <f t="shared" si="208"/>
        <v>0.02</v>
      </c>
      <c r="I345" s="328">
        <f t="shared" si="209"/>
        <v>6.6874972831574269</v>
      </c>
      <c r="J345" s="328">
        <f t="shared" si="210"/>
        <v>850</v>
      </c>
      <c r="K345" s="335">
        <f t="shared" si="211"/>
        <v>-1</v>
      </c>
      <c r="L345" s="323">
        <f t="shared" si="212"/>
        <v>4.8474336192978908</v>
      </c>
      <c r="M345" s="323">
        <f t="shared" si="213"/>
        <v>4.8574336192978906</v>
      </c>
      <c r="N345" s="328">
        <f t="shared" si="214"/>
        <v>-6.7206142005623803E-2</v>
      </c>
      <c r="O345" s="328">
        <f t="shared" si="215"/>
        <v>0.46462903894529939</v>
      </c>
      <c r="P345" s="332">
        <f t="shared" si="236"/>
        <v>76.755067279681938</v>
      </c>
      <c r="Q345" s="328">
        <f t="shared" si="216"/>
        <v>5159.5055091831964</v>
      </c>
      <c r="R345" s="277">
        <f>IF(H345&gt;0, rate1(1,$L$52,$L$51,$L$54,L345,$L$53,$L$50,P345),"")</f>
        <v>1840.5596313552178</v>
      </c>
      <c r="S345" s="323">
        <f t="shared" si="217"/>
        <v>6.0332571833681126</v>
      </c>
      <c r="T345" s="323">
        <f t="shared" si="218"/>
        <v>1.3352415653962543E-2</v>
      </c>
      <c r="U345" s="328">
        <f t="shared" si="219"/>
        <v>4.8674336192978904</v>
      </c>
      <c r="V345" s="336">
        <f t="shared" si="220"/>
        <v>4.8674336192978904</v>
      </c>
      <c r="W345" s="328">
        <f t="shared" si="221"/>
        <v>1.4254796876045361E-3</v>
      </c>
      <c r="X345" s="328">
        <f t="shared" si="222"/>
        <v>5196.6972831227249</v>
      </c>
      <c r="Y345" s="328">
        <f t="shared" si="237"/>
        <v>77.071423945119662</v>
      </c>
      <c r="Z345" s="108">
        <f>IF(H345&gt;0, rate1(1,$L$52,$L$51,$L$54,U345,$L$53,$L$50,Y345),"")</f>
        <v>1842.554615722926</v>
      </c>
      <c r="AA345" s="336">
        <f t="shared" si="223"/>
        <v>6.0701678471213194</v>
      </c>
      <c r="AB345" s="336">
        <f t="shared" si="224"/>
        <v>-2.8115039394876806E-4</v>
      </c>
      <c r="AC345" s="328">
        <f t="shared" si="225"/>
        <v>1.3352415653962543E-2</v>
      </c>
      <c r="AD345" s="328">
        <f t="shared" si="226"/>
        <v>-1.4978563069271049</v>
      </c>
      <c r="AE345" s="328">
        <f t="shared" si="227"/>
        <v>-4.7644845114865486</v>
      </c>
      <c r="AF345" s="328">
        <f t="shared" si="228"/>
        <v>2894.6235137569352</v>
      </c>
      <c r="AG345" s="328">
        <f t="shared" si="229"/>
        <v>2886.3313482949939</v>
      </c>
      <c r="AH345" s="328">
        <f t="shared" si="230"/>
        <v>4.8478279844736871</v>
      </c>
      <c r="AI345" s="328">
        <f t="shared" si="231"/>
        <v>7.2545411876338184</v>
      </c>
      <c r="AJ345" s="328">
        <f t="shared" si="232"/>
        <v>8.95177526755268</v>
      </c>
      <c r="AK345" s="337">
        <f t="shared" si="233"/>
        <v>571.67684271619714</v>
      </c>
      <c r="AL345" s="42">
        <f t="shared" si="234"/>
        <v>27.386265958701696</v>
      </c>
    </row>
    <row r="346" spans="2:38" ht="15" x14ac:dyDescent="0.15">
      <c r="B346" s="328">
        <f t="shared" si="203"/>
        <v>2894.6235137569352</v>
      </c>
      <c r="C346" s="328">
        <f t="shared" si="204"/>
        <v>2886.3313482949939</v>
      </c>
      <c r="D346" s="328">
        <f t="shared" si="205"/>
        <v>4.8478279844736871</v>
      </c>
      <c r="E346" s="328">
        <f t="shared" si="235"/>
        <v>185.74517602620119</v>
      </c>
      <c r="F346" s="328">
        <f t="shared" si="206"/>
        <v>185.74517602620119</v>
      </c>
      <c r="G346" s="328">
        <f t="shared" si="207"/>
        <v>5901.2280727215602</v>
      </c>
      <c r="H346" s="313">
        <f t="shared" si="208"/>
        <v>0.02</v>
      </c>
      <c r="I346" s="328">
        <f t="shared" si="209"/>
        <v>6.6337323695530364</v>
      </c>
      <c r="J346" s="328">
        <f t="shared" si="210"/>
        <v>850</v>
      </c>
      <c r="K346" s="335">
        <f t="shared" si="211"/>
        <v>-1</v>
      </c>
      <c r="L346" s="323">
        <f t="shared" si="212"/>
        <v>4.8278279844736876</v>
      </c>
      <c r="M346" s="323">
        <f t="shared" si="213"/>
        <v>4.8378279844736873</v>
      </c>
      <c r="N346" s="328">
        <f t="shared" si="214"/>
        <v>-6.6940875347707873E-2</v>
      </c>
      <c r="O346" s="328">
        <f t="shared" si="215"/>
        <v>0.44284920841024134</v>
      </c>
      <c r="P346" s="332">
        <f t="shared" si="236"/>
        <v>76.34164988464849</v>
      </c>
      <c r="Q346" s="328">
        <f t="shared" si="216"/>
        <v>5087.0318910777105</v>
      </c>
      <c r="R346" s="277">
        <f>IF(H346&gt;0, rate1(1,$L$52,$L$51,$L$54,L346,$L$53,$L$50,P346),"")</f>
        <v>1837.9342481906799</v>
      </c>
      <c r="S346" s="323">
        <f t="shared" si="217"/>
        <v>6.2499798481118614</v>
      </c>
      <c r="T346" s="323">
        <f t="shared" si="218"/>
        <v>1.2750691866328391E-2</v>
      </c>
      <c r="U346" s="328">
        <f t="shared" si="219"/>
        <v>4.8478279844736871</v>
      </c>
      <c r="V346" s="336">
        <f t="shared" si="220"/>
        <v>4.8478279844736871</v>
      </c>
      <c r="W346" s="328">
        <f t="shared" si="221"/>
        <v>1.414019377563136E-3</v>
      </c>
      <c r="X346" s="328">
        <f t="shared" si="222"/>
        <v>5123.9243506768198</v>
      </c>
      <c r="Y346" s="328">
        <f t="shared" si="237"/>
        <v>76.657579061454598</v>
      </c>
      <c r="Z346" s="108">
        <f>IF(H346&gt;0, rate1(1,$L$52,$L$51,$L$54,U346,$L$53,$L$50,Y346),"")</f>
        <v>1839.9424159096818</v>
      </c>
      <c r="AA346" s="336">
        <f t="shared" si="223"/>
        <v>6.2884354204799857</v>
      </c>
      <c r="AB346" s="336">
        <f t="shared" si="224"/>
        <v>-2.6737953007560742E-4</v>
      </c>
      <c r="AC346" s="328">
        <f t="shared" si="225"/>
        <v>1.2750691866328391E-2</v>
      </c>
      <c r="AD346" s="328">
        <f t="shared" si="226"/>
        <v>-1.5685423355586958</v>
      </c>
      <c r="AE346" s="328">
        <f t="shared" si="227"/>
        <v>-5.4159090887277674</v>
      </c>
      <c r="AF346" s="328">
        <f t="shared" si="228"/>
        <v>2894.5438221897211</v>
      </c>
      <c r="AG346" s="328">
        <f t="shared" si="229"/>
        <v>2886.3185976031277</v>
      </c>
      <c r="AH346" s="328">
        <f t="shared" si="230"/>
        <v>4.8282205943360035</v>
      </c>
      <c r="AI346" s="328">
        <f t="shared" si="231"/>
        <v>6.9375125246621696</v>
      </c>
      <c r="AJ346" s="328">
        <f t="shared" si="232"/>
        <v>8.9537023543650864</v>
      </c>
      <c r="AK346" s="337">
        <f t="shared" si="233"/>
        <v>571.72017710165846</v>
      </c>
      <c r="AL346" s="42">
        <f t="shared" si="234"/>
        <v>27.392432318711183</v>
      </c>
    </row>
    <row r="347" spans="2:38" ht="15" x14ac:dyDescent="0.15">
      <c r="B347" s="328">
        <f t="shared" si="203"/>
        <v>2894.5438221897211</v>
      </c>
      <c r="C347" s="328">
        <f t="shared" si="204"/>
        <v>2886.3185976031277</v>
      </c>
      <c r="D347" s="328">
        <f t="shared" si="205"/>
        <v>4.8282205943360035</v>
      </c>
      <c r="E347" s="328">
        <f t="shared" si="235"/>
        <v>185.74517602620119</v>
      </c>
      <c r="F347" s="328">
        <f t="shared" si="206"/>
        <v>185.74517602620119</v>
      </c>
      <c r="G347" s="328">
        <f t="shared" si="207"/>
        <v>5829.6186428119699</v>
      </c>
      <c r="H347" s="313">
        <f t="shared" si="208"/>
        <v>0.02</v>
      </c>
      <c r="I347" s="328">
        <f t="shared" si="209"/>
        <v>6.580179669274731</v>
      </c>
      <c r="J347" s="328">
        <f t="shared" si="210"/>
        <v>850</v>
      </c>
      <c r="K347" s="335">
        <f t="shared" si="211"/>
        <v>-1</v>
      </c>
      <c r="L347" s="323">
        <f t="shared" si="212"/>
        <v>4.8082205943360039</v>
      </c>
      <c r="M347" s="323">
        <f t="shared" si="213"/>
        <v>4.8182205943360037</v>
      </c>
      <c r="N347" s="328">
        <f t="shared" si="214"/>
        <v>-6.6675538679611179E-2</v>
      </c>
      <c r="O347" s="328">
        <f t="shared" si="215"/>
        <v>0.42130247952157607</v>
      </c>
      <c r="P347" s="332">
        <f t="shared" si="236"/>
        <v>75.928755339229895</v>
      </c>
      <c r="Q347" s="328">
        <f t="shared" si="216"/>
        <v>5015.1368975040368</v>
      </c>
      <c r="R347" s="277">
        <f>IF(H347&gt;0, rate1(1,$L$52,$L$51,$L$54,L347,$L$53,$L$50,P347),"")</f>
        <v>1835.2912371950049</v>
      </c>
      <c r="S347" s="323">
        <f t="shared" si="217"/>
        <v>6.4861021818436093</v>
      </c>
      <c r="T347" s="323">
        <f t="shared" si="218"/>
        <v>1.2153535692476805E-2</v>
      </c>
      <c r="U347" s="328">
        <f t="shared" si="219"/>
        <v>4.8282205943360035</v>
      </c>
      <c r="V347" s="336">
        <f t="shared" si="220"/>
        <v>4.8282205943360035</v>
      </c>
      <c r="W347" s="328">
        <f t="shared" si="221"/>
        <v>1.4026043020507473E-3</v>
      </c>
      <c r="X347" s="328">
        <f t="shared" si="222"/>
        <v>5051.7312254192148</v>
      </c>
      <c r="Y347" s="328">
        <f t="shared" si="237"/>
        <v>76.244255832444523</v>
      </c>
      <c r="Z347" s="108">
        <f>IF(H347&gt;0, rate1(1,$L$52,$L$51,$L$54,U347,$L$53,$L$50,Y347),"")</f>
        <v>1837.31270759668</v>
      </c>
      <c r="AA347" s="336">
        <f t="shared" si="223"/>
        <v>6.5262415240262239</v>
      </c>
      <c r="AB347" s="336">
        <f t="shared" si="224"/>
        <v>-2.5380799879134839E-4</v>
      </c>
      <c r="AC347" s="328">
        <f t="shared" si="225"/>
        <v>1.2153535692476805E-2</v>
      </c>
      <c r="AD347" s="328">
        <f t="shared" si="226"/>
        <v>-1.6456116562343466</v>
      </c>
      <c r="AE347" s="328">
        <f t="shared" si="227"/>
        <v>-6.1892560605359508</v>
      </c>
      <c r="AF347" s="328">
        <f t="shared" si="228"/>
        <v>2894.464993115349</v>
      </c>
      <c r="AG347" s="328">
        <f t="shared" si="229"/>
        <v>2886.3064440674352</v>
      </c>
      <c r="AH347" s="328">
        <f t="shared" si="230"/>
        <v>4.8086114480446351</v>
      </c>
      <c r="AI347" s="328">
        <f t="shared" si="231"/>
        <v>6.6221292000782634</v>
      </c>
      <c r="AJ347" s="328">
        <f t="shared" si="232"/>
        <v>8.9555418346984421</v>
      </c>
      <c r="AK347" s="337">
        <f t="shared" si="233"/>
        <v>571.76111694532381</v>
      </c>
      <c r="AL347" s="42">
        <f t="shared" si="234"/>
        <v>27.398329204357147</v>
      </c>
    </row>
    <row r="348" spans="2:38" ht="15" x14ac:dyDescent="0.15">
      <c r="B348" s="328">
        <f t="shared" si="203"/>
        <v>2894.464993115349</v>
      </c>
      <c r="C348" s="328">
        <f t="shared" si="204"/>
        <v>2886.3064440674352</v>
      </c>
      <c r="D348" s="328">
        <f t="shared" si="205"/>
        <v>4.8086114480446351</v>
      </c>
      <c r="E348" s="328">
        <f t="shared" si="235"/>
        <v>185.74517602620119</v>
      </c>
      <c r="F348" s="328">
        <f t="shared" si="206"/>
        <v>185.74517602620119</v>
      </c>
      <c r="G348" s="328">
        <f t="shared" si="207"/>
        <v>5758.5845349854017</v>
      </c>
      <c r="H348" s="313">
        <f t="shared" si="208"/>
        <v>0.02</v>
      </c>
      <c r="I348" s="328">
        <f t="shared" si="209"/>
        <v>6.5268392383310134</v>
      </c>
      <c r="J348" s="328">
        <f t="shared" si="210"/>
        <v>850</v>
      </c>
      <c r="K348" s="335">
        <f t="shared" si="211"/>
        <v>-1</v>
      </c>
      <c r="L348" s="323">
        <f t="shared" si="212"/>
        <v>4.7886114480446356</v>
      </c>
      <c r="M348" s="323">
        <f t="shared" si="213"/>
        <v>4.7986114480446354</v>
      </c>
      <c r="N348" s="328">
        <f t="shared" si="214"/>
        <v>-6.641013197753054E-2</v>
      </c>
      <c r="O348" s="328">
        <f t="shared" si="215"/>
        <v>0.39998764167740131</v>
      </c>
      <c r="P348" s="332">
        <f t="shared" si="236"/>
        <v>75.516385294345895</v>
      </c>
      <c r="Q348" s="328">
        <f t="shared" si="216"/>
        <v>4943.8183107201094</v>
      </c>
      <c r="R348" s="277">
        <f>IF(H348&gt;0, rate1(1,$L$52,$L$51,$L$54,L348,$L$53,$L$50,P348),"")</f>
        <v>1832.6304373468113</v>
      </c>
      <c r="S348" s="323">
        <f t="shared" si="217"/>
        <v>6.7443644909811891</v>
      </c>
      <c r="T348" s="323">
        <f t="shared" si="218"/>
        <v>1.1560918893951852E-2</v>
      </c>
      <c r="U348" s="328">
        <f t="shared" si="219"/>
        <v>4.8086114480446351</v>
      </c>
      <c r="V348" s="336">
        <f t="shared" si="220"/>
        <v>4.8086114480446351</v>
      </c>
      <c r="W348" s="328">
        <f t="shared" si="221"/>
        <v>1.3912344730044879E-3</v>
      </c>
      <c r="X348" s="328">
        <f t="shared" si="222"/>
        <v>4980.1156899199814</v>
      </c>
      <c r="Y348" s="328">
        <f t="shared" si="237"/>
        <v>75.83145590081817</v>
      </c>
      <c r="Z348" s="108">
        <f>IF(H348&gt;0, rate1(1,$L$52,$L$51,$L$54,U348,$L$53,$L$50,Y348),"")</f>
        <v>1834.6653310876688</v>
      </c>
      <c r="AA348" s="336">
        <f t="shared" si="223"/>
        <v>6.7863460912678697</v>
      </c>
      <c r="AB348" s="336">
        <f t="shared" si="224"/>
        <v>-2.4043402365855529E-4</v>
      </c>
      <c r="AC348" s="328">
        <f t="shared" si="225"/>
        <v>1.1560918893951852E-2</v>
      </c>
      <c r="AD348" s="328">
        <f t="shared" si="226"/>
        <v>-1.729966292771338</v>
      </c>
      <c r="AE348" s="328">
        <f t="shared" si="227"/>
        <v>-7.1141957939244334</v>
      </c>
      <c r="AF348" s="328">
        <f t="shared" si="228"/>
        <v>2894.3870220644776</v>
      </c>
      <c r="AG348" s="328">
        <f t="shared" si="229"/>
        <v>2886.2948831485414</v>
      </c>
      <c r="AH348" s="328">
        <f t="shared" si="230"/>
        <v>4.7890005447505501</v>
      </c>
      <c r="AI348" s="328">
        <f t="shared" si="231"/>
        <v>6.3083743772635135</v>
      </c>
      <c r="AJ348" s="328">
        <f t="shared" si="232"/>
        <v>8.9572941609143495</v>
      </c>
      <c r="AK348" s="337">
        <f t="shared" si="233"/>
        <v>571.79972143316365</v>
      </c>
      <c r="AL348" s="42">
        <f t="shared" si="234"/>
        <v>27.403958014177213</v>
      </c>
    </row>
    <row r="349" spans="2:38" ht="15" x14ac:dyDescent="0.15">
      <c r="B349" s="328">
        <f t="shared" si="203"/>
        <v>2894.3870220644776</v>
      </c>
      <c r="C349" s="328">
        <f t="shared" si="204"/>
        <v>2886.2948831485414</v>
      </c>
      <c r="D349" s="328">
        <f t="shared" si="205"/>
        <v>4.7890005447505501</v>
      </c>
      <c r="E349" s="328">
        <f t="shared" si="235"/>
        <v>185.74517602620119</v>
      </c>
      <c r="F349" s="328">
        <f t="shared" si="206"/>
        <v>185.74517602620119</v>
      </c>
      <c r="G349" s="328">
        <f t="shared" si="207"/>
        <v>5688.1235296168188</v>
      </c>
      <c r="H349" s="313">
        <f t="shared" si="208"/>
        <v>0.02</v>
      </c>
      <c r="I349" s="328">
        <f t="shared" si="209"/>
        <v>6.4737111327489405</v>
      </c>
      <c r="J349" s="328">
        <f t="shared" si="210"/>
        <v>850</v>
      </c>
      <c r="K349" s="335">
        <f t="shared" si="211"/>
        <v>-1</v>
      </c>
      <c r="L349" s="323">
        <f t="shared" si="212"/>
        <v>4.7690005447505506</v>
      </c>
      <c r="M349" s="323">
        <f t="shared" si="213"/>
        <v>4.7790005447505504</v>
      </c>
      <c r="N349" s="328">
        <f t="shared" si="214"/>
        <v>-6.614465521752777E-2</v>
      </c>
      <c r="O349" s="328">
        <f t="shared" si="215"/>
        <v>0.37890349191866335</v>
      </c>
      <c r="P349" s="332">
        <f t="shared" si="236"/>
        <v>75.10454141199898</v>
      </c>
      <c r="Q349" s="328">
        <f t="shared" si="216"/>
        <v>4873.0739117914973</v>
      </c>
      <c r="R349" s="277">
        <f>IF(H349&gt;0, rate1(1,$L$52,$L$51,$L$54,L349,$L$53,$L$50,P349),"")</f>
        <v>1829.9516858231375</v>
      </c>
      <c r="S349" s="323">
        <f t="shared" si="217"/>
        <v>7.0280487800038438</v>
      </c>
      <c r="T349" s="323">
        <f t="shared" si="218"/>
        <v>1.0972813530796544E-2</v>
      </c>
      <c r="U349" s="328">
        <f t="shared" si="219"/>
        <v>4.7890005447505501</v>
      </c>
      <c r="V349" s="336">
        <f t="shared" si="220"/>
        <v>4.7890005447505501</v>
      </c>
      <c r="W349" s="328">
        <f t="shared" si="221"/>
        <v>1.379909902372134E-3</v>
      </c>
      <c r="X349" s="328">
        <f t="shared" si="222"/>
        <v>4909.0755255569302</v>
      </c>
      <c r="Y349" s="328">
        <f t="shared" si="237"/>
        <v>75.419180920296398</v>
      </c>
      <c r="Z349" s="108">
        <f>IF(H349&gt;0, rate1(1,$L$52,$L$51,$L$54,U349,$L$53,$L$50,Y349),"")</f>
        <v>1832.0001249014795</v>
      </c>
      <c r="AA349" s="336">
        <f t="shared" si="223"/>
        <v>7.0720546340693913</v>
      </c>
      <c r="AB349" s="336">
        <f t="shared" si="224"/>
        <v>-2.2725584427874969E-4</v>
      </c>
      <c r="AC349" s="328">
        <f t="shared" si="225"/>
        <v>1.0972813530796544E-2</v>
      </c>
      <c r="AD349" s="328">
        <f t="shared" si="226"/>
        <v>-1.8226865829686756</v>
      </c>
      <c r="AE349" s="328">
        <f t="shared" si="227"/>
        <v>-8.229465802611962</v>
      </c>
      <c r="AF349" s="328">
        <f t="shared" si="228"/>
        <v>2894.3099045957292</v>
      </c>
      <c r="AG349" s="328">
        <f t="shared" si="229"/>
        <v>2886.2839103350107</v>
      </c>
      <c r="AH349" s="328">
        <f t="shared" si="230"/>
        <v>4.7693878835959698</v>
      </c>
      <c r="AI349" s="328">
        <f t="shared" si="231"/>
        <v>5.9962312752868234</v>
      </c>
      <c r="AJ349" s="328">
        <f t="shared" si="232"/>
        <v>8.958959780713041</v>
      </c>
      <c r="AK349" s="337">
        <f t="shared" si="233"/>
        <v>571.83604874029345</v>
      </c>
      <c r="AL349" s="42">
        <f t="shared" si="234"/>
        <v>27.409320132397887</v>
      </c>
    </row>
    <row r="350" spans="2:38" ht="15" x14ac:dyDescent="0.15">
      <c r="B350" s="328">
        <f t="shared" si="203"/>
        <v>2894.3099045957292</v>
      </c>
      <c r="C350" s="328">
        <f t="shared" si="204"/>
        <v>2886.2839103350107</v>
      </c>
      <c r="D350" s="328">
        <f t="shared" si="205"/>
        <v>4.7693878835959698</v>
      </c>
      <c r="E350" s="328">
        <f t="shared" si="235"/>
        <v>185.74517602620119</v>
      </c>
      <c r="F350" s="328">
        <f t="shared" si="206"/>
        <v>185.74517602620119</v>
      </c>
      <c r="G350" s="328">
        <f t="shared" si="207"/>
        <v>5618.2334058887773</v>
      </c>
      <c r="H350" s="313">
        <f t="shared" si="208"/>
        <v>0.02</v>
      </c>
      <c r="I350" s="328">
        <f t="shared" si="209"/>
        <v>6.4207954085748504</v>
      </c>
      <c r="J350" s="328">
        <f t="shared" si="210"/>
        <v>850</v>
      </c>
      <c r="K350" s="335">
        <f t="shared" si="211"/>
        <v>-1</v>
      </c>
      <c r="L350" s="323">
        <f t="shared" si="212"/>
        <v>4.7493878835959702</v>
      </c>
      <c r="M350" s="323">
        <f t="shared" si="213"/>
        <v>4.75938788359597</v>
      </c>
      <c r="N350" s="328">
        <f t="shared" si="214"/>
        <v>-6.5879108375559881E-2</v>
      </c>
      <c r="O350" s="328">
        <f t="shared" si="215"/>
        <v>0.35804883484559724</v>
      </c>
      <c r="P350" s="332">
        <f t="shared" si="236"/>
        <v>74.693225365400437</v>
      </c>
      <c r="Q350" s="328">
        <f t="shared" si="216"/>
        <v>4802.9014805917213</v>
      </c>
      <c r="R350" s="277">
        <f>IF(H350&gt;0, rate1(1,$L$52,$L$51,$L$54,L350,$L$53,$L$50,P350),"")</f>
        <v>1827.2548179766454</v>
      </c>
      <c r="S350" s="323">
        <f t="shared" si="217"/>
        <v>7.341119570277991</v>
      </c>
      <c r="T350" s="323">
        <f t="shared" si="218"/>
        <v>1.0389191947167743E-2</v>
      </c>
      <c r="U350" s="328">
        <f t="shared" si="219"/>
        <v>4.7693878835959698</v>
      </c>
      <c r="V350" s="336">
        <f t="shared" si="220"/>
        <v>4.7693878835959698</v>
      </c>
      <c r="W350" s="328">
        <f t="shared" si="221"/>
        <v>1.3686306020979089E-3</v>
      </c>
      <c r="X350" s="328">
        <f t="shared" si="222"/>
        <v>4838.6085125159316</v>
      </c>
      <c r="Y350" s="328">
        <f t="shared" si="237"/>
        <v>75.007432555717045</v>
      </c>
      <c r="Z350" s="108">
        <f>IF(H350&gt;0, rate1(1,$L$52,$L$51,$L$54,U350,$L$53,$L$50,Y350),"")</f>
        <v>1829.3169257494421</v>
      </c>
      <c r="AA350" s="336">
        <f t="shared" si="223"/>
        <v>7.3873600702051805</v>
      </c>
      <c r="AB350" s="336">
        <f t="shared" si="224"/>
        <v>-2.1427171586616762E-4</v>
      </c>
      <c r="AC350" s="328">
        <f t="shared" si="225"/>
        <v>1.0389191947167743E-2</v>
      </c>
      <c r="AD350" s="328">
        <f t="shared" si="226"/>
        <v>-1.9250775326614613</v>
      </c>
      <c r="AE350" s="328">
        <f t="shared" si="227"/>
        <v>-9.5862675251540264</v>
      </c>
      <c r="AF350" s="328">
        <f t="shared" si="228"/>
        <v>2894.2336362954065</v>
      </c>
      <c r="AG350" s="328">
        <f t="shared" si="229"/>
        <v>2886.2735211430636</v>
      </c>
      <c r="AH350" s="328">
        <f t="shared" si="230"/>
        <v>4.7497734637141873</v>
      </c>
      <c r="AI350" s="328">
        <f t="shared" si="231"/>
        <v>5.6856831597641628</v>
      </c>
      <c r="AJ350" s="328">
        <f t="shared" si="232"/>
        <v>8.9605391371463092</v>
      </c>
      <c r="AK350" s="337">
        <f t="shared" si="233"/>
        <v>571.87015604449948</v>
      </c>
      <c r="AL350" s="42">
        <f t="shared" si="234"/>
        <v>27.414416928981883</v>
      </c>
    </row>
    <row r="351" spans="2:38" ht="15" x14ac:dyDescent="0.15">
      <c r="B351" s="328">
        <f t="shared" si="203"/>
        <v>2894.2336362954065</v>
      </c>
      <c r="C351" s="328">
        <f t="shared" si="204"/>
        <v>2886.2735211430636</v>
      </c>
      <c r="D351" s="328">
        <f t="shared" si="205"/>
        <v>4.7497734637141873</v>
      </c>
      <c r="E351" s="328">
        <f t="shared" si="235"/>
        <v>185.74517602620119</v>
      </c>
      <c r="F351" s="328">
        <f t="shared" si="206"/>
        <v>185.74517602620119</v>
      </c>
      <c r="G351" s="328">
        <f t="shared" si="207"/>
        <v>5548.9119417908469</v>
      </c>
      <c r="H351" s="313">
        <f t="shared" si="208"/>
        <v>0.02</v>
      </c>
      <c r="I351" s="328">
        <f t="shared" si="209"/>
        <v>6.3680921218743611</v>
      </c>
      <c r="J351" s="328">
        <f t="shared" si="210"/>
        <v>850</v>
      </c>
      <c r="K351" s="335">
        <f t="shared" si="211"/>
        <v>-1</v>
      </c>
      <c r="L351" s="323">
        <f t="shared" si="212"/>
        <v>4.7297734637141877</v>
      </c>
      <c r="M351" s="323">
        <f t="shared" si="213"/>
        <v>4.7397734637141875</v>
      </c>
      <c r="N351" s="328">
        <f t="shared" si="214"/>
        <v>-6.5613491427443549E-2</v>
      </c>
      <c r="O351" s="328">
        <f t="shared" si="215"/>
        <v>0.33742248253769613</v>
      </c>
      <c r="P351" s="332">
        <f t="shared" si="236"/>
        <v>74.282438839093302</v>
      </c>
      <c r="Q351" s="328">
        <f t="shared" si="216"/>
        <v>4733.2987958015965</v>
      </c>
      <c r="R351" s="277">
        <f>IF(H351&gt;0, rate1(1,$L$52,$L$51,$L$54,L351,$L$53,$L$50,P351),"")</f>
        <v>1824.539667312491</v>
      </c>
      <c r="S351" s="323">
        <f t="shared" si="217"/>
        <v>7.688411056633516</v>
      </c>
      <c r="T351" s="323">
        <f t="shared" si="218"/>
        <v>9.8100267570080911E-3</v>
      </c>
      <c r="U351" s="328">
        <f t="shared" si="219"/>
        <v>4.7497734637141873</v>
      </c>
      <c r="V351" s="336">
        <f t="shared" si="220"/>
        <v>4.7497734637141873</v>
      </c>
      <c r="W351" s="328">
        <f t="shared" si="221"/>
        <v>1.3573965841224833E-3</v>
      </c>
      <c r="X351" s="328">
        <f t="shared" si="222"/>
        <v>4768.712429790261</v>
      </c>
      <c r="Y351" s="328">
        <f t="shared" si="237"/>
        <v>74.596212483156322</v>
      </c>
      <c r="Z351" s="108">
        <f>IF(H351&gt;0, rate1(1,$L$52,$L$51,$L$54,U351,$L$53,$L$50,Y351),"")</f>
        <v>1826.6155685124727</v>
      </c>
      <c r="AA351" s="336">
        <f t="shared" si="223"/>
        <v>7.7371312205950931</v>
      </c>
      <c r="AB351" s="336">
        <f t="shared" si="224"/>
        <v>-2.0147990883315228E-4</v>
      </c>
      <c r="AC351" s="328">
        <f t="shared" si="225"/>
        <v>9.8100267570080911E-3</v>
      </c>
      <c r="AD351" s="328">
        <f t="shared" si="226"/>
        <v>-2.0387304230044418</v>
      </c>
      <c r="AE351" s="328">
        <f t="shared" si="227"/>
        <v>-11.253196671362819</v>
      </c>
      <c r="AF351" s="328">
        <f t="shared" si="228"/>
        <v>2894.1582127772222</v>
      </c>
      <c r="AG351" s="328">
        <f t="shared" si="229"/>
        <v>2886.2637111163067</v>
      </c>
      <c r="AH351" s="328">
        <f t="shared" si="230"/>
        <v>4.7301572842293815</v>
      </c>
      <c r="AI351" s="328">
        <f t="shared" si="231"/>
        <v>5.3767133336476354</v>
      </c>
      <c r="AJ351" s="328">
        <f t="shared" si="232"/>
        <v>8.9620326686278773</v>
      </c>
      <c r="AK351" s="337">
        <f t="shared" si="233"/>
        <v>571.90209953956298</v>
      </c>
      <c r="AL351" s="42">
        <f t="shared" si="234"/>
        <v>27.419249759667682</v>
      </c>
    </row>
    <row r="352" spans="2:38" ht="15" x14ac:dyDescent="0.15">
      <c r="B352" s="328">
        <f t="shared" si="203"/>
        <v>2894.1582127772222</v>
      </c>
      <c r="C352" s="328">
        <f t="shared" si="204"/>
        <v>2886.2637111163067</v>
      </c>
      <c r="D352" s="328">
        <f t="shared" si="205"/>
        <v>4.7301572842293815</v>
      </c>
      <c r="E352" s="328">
        <f t="shared" si="235"/>
        <v>185.74517602620119</v>
      </c>
      <c r="F352" s="328">
        <f t="shared" si="206"/>
        <v>185.74517602620119</v>
      </c>
      <c r="G352" s="328">
        <f t="shared" si="207"/>
        <v>5480.156914118943</v>
      </c>
      <c r="H352" s="313">
        <f t="shared" si="208"/>
        <v>0.02</v>
      </c>
      <c r="I352" s="328">
        <f t="shared" si="209"/>
        <v>6.3156013287323738</v>
      </c>
      <c r="J352" s="328">
        <f t="shared" si="210"/>
        <v>850</v>
      </c>
      <c r="K352" s="335">
        <f t="shared" si="211"/>
        <v>-1</v>
      </c>
      <c r="L352" s="323">
        <f t="shared" si="212"/>
        <v>4.710157284229382</v>
      </c>
      <c r="M352" s="323">
        <f t="shared" si="213"/>
        <v>4.7201572842293817</v>
      </c>
      <c r="N352" s="328">
        <f t="shared" si="214"/>
        <v>-6.5347804348848015E-2</v>
      </c>
      <c r="O352" s="328">
        <f t="shared" si="215"/>
        <v>0.31702325447805624</v>
      </c>
      <c r="P352" s="332">
        <f t="shared" si="236"/>
        <v>73.872183529076764</v>
      </c>
      <c r="Q352" s="328">
        <f t="shared" si="216"/>
        <v>4664.2636349085924</v>
      </c>
      <c r="R352" s="277">
        <f>IF(H352&gt;0, rate1(1,$L$52,$L$51,$L$54,L352,$L$53,$L$50,P352),"")</f>
        <v>1821.8060654648882</v>
      </c>
      <c r="S352" s="323">
        <f t="shared" si="217"/>
        <v>8.075879423089102</v>
      </c>
      <c r="T352" s="323">
        <f t="shared" si="218"/>
        <v>9.2352908298032107E-3</v>
      </c>
      <c r="U352" s="328">
        <f t="shared" si="219"/>
        <v>4.7301572842293815</v>
      </c>
      <c r="V352" s="336">
        <f t="shared" si="220"/>
        <v>4.7301572842293815</v>
      </c>
      <c r="W352" s="328">
        <f t="shared" si="221"/>
        <v>1.3462078604149497E-3</v>
      </c>
      <c r="X352" s="328">
        <f t="shared" si="222"/>
        <v>4699.3850551799487</v>
      </c>
      <c r="Y352" s="328">
        <f t="shared" si="237"/>
        <v>74.185522390051901</v>
      </c>
      <c r="Z352" s="108">
        <f>IF(H352&gt;0, rate1(1,$L$52,$L$51,$L$54,U352,$L$53,$L$50,Y352),"")</f>
        <v>1823.8958862178599</v>
      </c>
      <c r="AA352" s="336">
        <f t="shared" si="223"/>
        <v>8.1273669324442768</v>
      </c>
      <c r="AB352" s="336">
        <f t="shared" si="224"/>
        <v>-1.888787083890569E-4</v>
      </c>
      <c r="AC352" s="328">
        <f t="shared" si="225"/>
        <v>9.2352908298032107E-3</v>
      </c>
      <c r="AD352" s="328">
        <f t="shared" si="226"/>
        <v>-2.1656058665156479</v>
      </c>
      <c r="AE352" s="328">
        <f t="shared" si="227"/>
        <v>-13.32353140690771</v>
      </c>
      <c r="AF352" s="328">
        <f t="shared" si="228"/>
        <v>2894.0836296820435</v>
      </c>
      <c r="AG352" s="328">
        <f t="shared" si="229"/>
        <v>2886.2544758254767</v>
      </c>
      <c r="AH352" s="328">
        <f t="shared" si="230"/>
        <v>4.7105393442565573</v>
      </c>
      <c r="AI352" s="328">
        <f t="shared" si="231"/>
        <v>5.0693051279563885</v>
      </c>
      <c r="AJ352" s="328">
        <f t="shared" si="232"/>
        <v>8.9634408089411988</v>
      </c>
      <c r="AK352" s="337">
        <f t="shared" si="233"/>
        <v>571.93193444838766</v>
      </c>
      <c r="AL352" s="42">
        <f t="shared" si="234"/>
        <v>27.423819966001282</v>
      </c>
    </row>
    <row r="353" spans="2:38" ht="15" x14ac:dyDescent="0.15">
      <c r="B353" s="328">
        <f t="shared" si="203"/>
        <v>2894.0836296820435</v>
      </c>
      <c r="C353" s="328">
        <f t="shared" si="204"/>
        <v>2886.2544758254767</v>
      </c>
      <c r="D353" s="328">
        <f t="shared" si="205"/>
        <v>4.7105393442565573</v>
      </c>
      <c r="E353" s="328">
        <f t="shared" si="235"/>
        <v>185.74517602620119</v>
      </c>
      <c r="F353" s="328">
        <f t="shared" si="206"/>
        <v>185.74517602620119</v>
      </c>
      <c r="G353" s="328">
        <f t="shared" si="207"/>
        <v>5411.9660984750772</v>
      </c>
      <c r="H353" s="313">
        <f t="shared" si="208"/>
        <v>0.02</v>
      </c>
      <c r="I353" s="328">
        <f t="shared" si="209"/>
        <v>6.2633230852534325</v>
      </c>
      <c r="J353" s="328">
        <f t="shared" si="210"/>
        <v>850</v>
      </c>
      <c r="K353" s="335">
        <f t="shared" si="211"/>
        <v>-1</v>
      </c>
      <c r="L353" s="323">
        <f t="shared" si="212"/>
        <v>4.6905393442565577</v>
      </c>
      <c r="M353" s="323">
        <f t="shared" si="213"/>
        <v>4.7005393442565575</v>
      </c>
      <c r="N353" s="328">
        <f t="shared" si="214"/>
        <v>-6.5082047115341268E-2</v>
      </c>
      <c r="O353" s="328">
        <f t="shared" si="215"/>
        <v>0.29684997748100761</v>
      </c>
      <c r="P353" s="332">
        <f t="shared" si="236"/>
        <v>73.462461142935368</v>
      </c>
      <c r="Q353" s="328">
        <f t="shared" si="216"/>
        <v>4595.7937742066197</v>
      </c>
      <c r="R353" s="277">
        <f>IF(H353&gt;0, rate1(1,$L$52,$L$51,$L$54,L353,$L$53,$L$50,P353),"")</f>
        <v>1819.0538421733922</v>
      </c>
      <c r="S353" s="323">
        <f t="shared" si="217"/>
        <v>8.5109484143443979</v>
      </c>
      <c r="T353" s="323">
        <f t="shared" si="218"/>
        <v>8.6649572763737373E-3</v>
      </c>
      <c r="U353" s="328">
        <f t="shared" si="219"/>
        <v>4.7105393442565573</v>
      </c>
      <c r="V353" s="336">
        <f t="shared" si="220"/>
        <v>4.7105393442565573</v>
      </c>
      <c r="W353" s="328">
        <f t="shared" si="221"/>
        <v>1.3350644429301894E-3</v>
      </c>
      <c r="X353" s="328">
        <f t="shared" si="222"/>
        <v>4630.6241652915851</v>
      </c>
      <c r="Y353" s="328">
        <f t="shared" si="237"/>
        <v>73.77536397533062</v>
      </c>
      <c r="Z353" s="108">
        <f>IF(H353&gt;0, rate1(1,$L$52,$L$51,$L$54,U353,$L$53,$L$50,Y353),"")</f>
        <v>1821.1577100157681</v>
      </c>
      <c r="AA353" s="336">
        <f t="shared" si="223"/>
        <v>8.5655441261700265</v>
      </c>
      <c r="AB353" s="336">
        <f t="shared" si="224"/>
        <v>-1.7646641413564143E-4</v>
      </c>
      <c r="AC353" s="328">
        <f t="shared" si="225"/>
        <v>8.6649572763737373E-3</v>
      </c>
      <c r="AD353" s="328">
        <f t="shared" si="226"/>
        <v>-2.3081475605809274</v>
      </c>
      <c r="AE353" s="328">
        <f t="shared" si="227"/>
        <v>-15.926225515957151</v>
      </c>
      <c r="AF353" s="328">
        <f t="shared" si="228"/>
        <v>2894.0098826776516</v>
      </c>
      <c r="AG353" s="328">
        <f t="shared" si="229"/>
        <v>2886.2458108682004</v>
      </c>
      <c r="AH353" s="328">
        <f t="shared" si="230"/>
        <v>4.6909196429010764</v>
      </c>
      <c r="AI353" s="328">
        <f t="shared" si="231"/>
        <v>4.7634418924185935</v>
      </c>
      <c r="AJ353" s="328">
        <f t="shared" si="232"/>
        <v>8.9647639872446483</v>
      </c>
      <c r="AK353" s="337">
        <f t="shared" si="233"/>
        <v>571.95971503593444</v>
      </c>
      <c r="AL353" s="42">
        <f t="shared" si="234"/>
        <v>27.428128875360045</v>
      </c>
    </row>
    <row r="354" spans="2:38" ht="15" x14ac:dyDescent="0.15">
      <c r="B354" s="328">
        <f t="shared" si="203"/>
        <v>2894.0098826776516</v>
      </c>
      <c r="C354" s="328">
        <f t="shared" si="204"/>
        <v>2886.2458108682004</v>
      </c>
      <c r="D354" s="328">
        <f t="shared" si="205"/>
        <v>4.6909196429010764</v>
      </c>
      <c r="E354" s="328">
        <f t="shared" si="235"/>
        <v>185.74517602620119</v>
      </c>
      <c r="F354" s="328">
        <f t="shared" si="206"/>
        <v>185.74517602620119</v>
      </c>
      <c r="G354" s="328">
        <f t="shared" si="207"/>
        <v>5344.3372692658413</v>
      </c>
      <c r="H354" s="313">
        <f t="shared" si="208"/>
        <v>0.02</v>
      </c>
      <c r="I354" s="328">
        <f t="shared" si="209"/>
        <v>6.2112574475610023</v>
      </c>
      <c r="J354" s="328">
        <f t="shared" si="210"/>
        <v>850</v>
      </c>
      <c r="K354" s="335">
        <f t="shared" si="211"/>
        <v>-1</v>
      </c>
      <c r="L354" s="323">
        <f t="shared" si="212"/>
        <v>4.6709196429010769</v>
      </c>
      <c r="M354" s="323">
        <f t="shared" si="213"/>
        <v>4.6809196429010766</v>
      </c>
      <c r="N354" s="328">
        <f t="shared" si="214"/>
        <v>-6.4816219702322542E-2</v>
      </c>
      <c r="O354" s="328">
        <f t="shared" si="215"/>
        <v>0.2769014856238794</v>
      </c>
      <c r="P354" s="332">
        <f t="shared" si="236"/>
        <v>73.053273399961739</v>
      </c>
      <c r="Q354" s="328">
        <f t="shared" si="216"/>
        <v>4527.8869887944375</v>
      </c>
      <c r="R354" s="277">
        <f>IF(H354&gt;0, rate1(1,$L$52,$L$51,$L$54,L354,$L$53,$L$50,P354),"")</f>
        <v>1816.2828252588129</v>
      </c>
      <c r="S354" s="323">
        <f t="shared" si="217"/>
        <v>9.0029910145020757</v>
      </c>
      <c r="T354" s="323">
        <f t="shared" si="218"/>
        <v>8.0989994346951331E-3</v>
      </c>
      <c r="U354" s="328">
        <f t="shared" si="219"/>
        <v>4.6909196429010764</v>
      </c>
      <c r="V354" s="336">
        <f t="shared" si="220"/>
        <v>4.6909196429010764</v>
      </c>
      <c r="W354" s="328">
        <f t="shared" si="221"/>
        <v>1.3239663436230842E-3</v>
      </c>
      <c r="X354" s="328">
        <f t="shared" si="222"/>
        <v>4562.4275355367063</v>
      </c>
      <c r="Y354" s="328">
        <f t="shared" si="237"/>
        <v>73.365738949529586</v>
      </c>
      <c r="Z354" s="108">
        <f>IF(H354&gt;0, rate1(1,$L$52,$L$51,$L$54,U354,$L$53,$L$50,Y354),"")</f>
        <v>1818.400869155377</v>
      </c>
      <c r="AA354" s="336">
        <f t="shared" si="223"/>
        <v>9.0611029245369998</v>
      </c>
      <c r="AB354" s="336">
        <f t="shared" si="224"/>
        <v>-1.6424133967984635E-4</v>
      </c>
      <c r="AC354" s="328">
        <f t="shared" si="225"/>
        <v>8.0989994346951331E-3</v>
      </c>
      <c r="AD354" s="328">
        <f t="shared" si="226"/>
        <v>-2.4694408440532074</v>
      </c>
      <c r="AE354" s="328">
        <f t="shared" si="227"/>
        <v>-19.242865661396227</v>
      </c>
      <c r="AF354" s="328">
        <f t="shared" si="228"/>
        <v>2893.9369674585146</v>
      </c>
      <c r="AG354" s="328">
        <f t="shared" si="229"/>
        <v>2886.2377118687655</v>
      </c>
      <c r="AH354" s="328">
        <f t="shared" si="230"/>
        <v>4.6712981792591428</v>
      </c>
      <c r="AI354" s="328">
        <f t="shared" si="231"/>
        <v>4.4591069860174768</v>
      </c>
      <c r="AJ354" s="328">
        <f t="shared" si="232"/>
        <v>8.9660026280740972</v>
      </c>
      <c r="AK354" s="337">
        <f t="shared" si="233"/>
        <v>571.98549462196831</v>
      </c>
      <c r="AL354" s="42">
        <f t="shared" si="234"/>
        <v>27.432177800968599</v>
      </c>
    </row>
    <row r="355" spans="2:38" ht="15" x14ac:dyDescent="0.15">
      <c r="B355" s="328">
        <f t="shared" si="203"/>
        <v>2893.9369674585146</v>
      </c>
      <c r="C355" s="328">
        <f t="shared" si="204"/>
        <v>2886.2377118687655</v>
      </c>
      <c r="D355" s="328">
        <f t="shared" si="205"/>
        <v>4.6712981792591428</v>
      </c>
      <c r="E355" s="328">
        <f t="shared" si="235"/>
        <v>185.74517602620119</v>
      </c>
      <c r="F355" s="328">
        <f t="shared" si="206"/>
        <v>185.74517602620119</v>
      </c>
      <c r="G355" s="328">
        <f t="shared" si="207"/>
        <v>5277.2681997040318</v>
      </c>
      <c r="H355" s="313">
        <f t="shared" si="208"/>
        <v>0.02</v>
      </c>
      <c r="I355" s="328">
        <f t="shared" si="209"/>
        <v>6.1594044717992809</v>
      </c>
      <c r="J355" s="328">
        <f t="shared" si="210"/>
        <v>850</v>
      </c>
      <c r="K355" s="335">
        <f t="shared" si="211"/>
        <v>-1</v>
      </c>
      <c r="L355" s="323">
        <f t="shared" si="212"/>
        <v>4.6512981792591432</v>
      </c>
      <c r="M355" s="323">
        <f t="shared" si="213"/>
        <v>4.661298179259143</v>
      </c>
      <c r="N355" s="328">
        <f t="shared" si="214"/>
        <v>-6.4550322085064948E-2</v>
      </c>
      <c r="O355" s="328">
        <f t="shared" si="215"/>
        <v>0.25717662018253584</v>
      </c>
      <c r="P355" s="332">
        <f t="shared" si="236"/>
        <v>72.644622031301211</v>
      </c>
      <c r="Q355" s="328">
        <f t="shared" si="216"/>
        <v>4460.5410525773541</v>
      </c>
      <c r="R355" s="277">
        <f>IF(H355&gt;0, rate1(1,$L$52,$L$51,$L$54,L355,$L$53,$L$50,P355),"")</f>
        <v>1813.4928405989538</v>
      </c>
      <c r="S355" s="323">
        <f t="shared" si="217"/>
        <v>9.5640141688945679</v>
      </c>
      <c r="T355" s="323">
        <f t="shared" si="218"/>
        <v>7.5373908557413117E-3</v>
      </c>
      <c r="U355" s="328">
        <f t="shared" si="219"/>
        <v>4.6712981792591428</v>
      </c>
      <c r="V355" s="336">
        <f t="shared" si="220"/>
        <v>4.6712981792591428</v>
      </c>
      <c r="W355" s="328">
        <f t="shared" si="221"/>
        <v>1.3129135744698317E-3</v>
      </c>
      <c r="X355" s="328">
        <f t="shared" si="222"/>
        <v>4494.7929401335186</v>
      </c>
      <c r="Y355" s="328">
        <f t="shared" si="237"/>
        <v>72.956649034939517</v>
      </c>
      <c r="Z355" s="108">
        <f>IF(H355&gt;0, rate1(1,$L$52,$L$51,$L$54,U355,$L$53,$L$50,Y355),"")</f>
        <v>1815.6251909608461</v>
      </c>
      <c r="AA355" s="336">
        <f t="shared" si="223"/>
        <v>9.6261362793583061</v>
      </c>
      <c r="AB355" s="336">
        <f t="shared" si="224"/>
        <v>-1.522018122541763E-4</v>
      </c>
      <c r="AC355" s="328">
        <f t="shared" si="225"/>
        <v>7.5373908557413117E-3</v>
      </c>
      <c r="AD355" s="328">
        <f t="shared" si="226"/>
        <v>-2.6534380905516906</v>
      </c>
      <c r="AE355" s="328">
        <f t="shared" si="227"/>
        <v>-23.534491411488986</v>
      </c>
      <c r="AF355" s="328">
        <f t="shared" si="228"/>
        <v>2893.8648797455739</v>
      </c>
      <c r="AG355" s="328">
        <f t="shared" si="229"/>
        <v>2886.2301744779097</v>
      </c>
      <c r="AH355" s="328">
        <f t="shared" si="230"/>
        <v>4.6516749524169114</v>
      </c>
      <c r="AI355" s="328">
        <f t="shared" si="231"/>
        <v>4.1562837674351609</v>
      </c>
      <c r="AJ355" s="328">
        <f t="shared" si="232"/>
        <v>8.9671571513428283</v>
      </c>
      <c r="AK355" s="337">
        <f t="shared" si="233"/>
        <v>572.00932559362138</v>
      </c>
      <c r="AL355" s="42">
        <f t="shared" si="234"/>
        <v>27.435968041906715</v>
      </c>
    </row>
    <row r="356" spans="2:38" ht="15" x14ac:dyDescent="0.15">
      <c r="B356" s="328">
        <f t="shared" si="203"/>
        <v>2893.8648797455739</v>
      </c>
      <c r="C356" s="328">
        <f t="shared" si="204"/>
        <v>2886.2301744779097</v>
      </c>
      <c r="D356" s="328">
        <f t="shared" si="205"/>
        <v>4.6516749524169114</v>
      </c>
      <c r="E356" s="328">
        <f t="shared" si="235"/>
        <v>185.74517602620119</v>
      </c>
      <c r="F356" s="328">
        <f t="shared" si="206"/>
        <v>185.74517602620119</v>
      </c>
      <c r="G356" s="328">
        <f t="shared" si="207"/>
        <v>5210.7566618056244</v>
      </c>
      <c r="H356" s="313">
        <f t="shared" si="208"/>
        <v>0.02</v>
      </c>
      <c r="I356" s="328">
        <f t="shared" si="209"/>
        <v>6.107764214131385</v>
      </c>
      <c r="J356" s="328">
        <f t="shared" si="210"/>
        <v>850</v>
      </c>
      <c r="K356" s="335">
        <f t="shared" si="211"/>
        <v>-1</v>
      </c>
      <c r="L356" s="323">
        <f t="shared" si="212"/>
        <v>4.6316749524169119</v>
      </c>
      <c r="M356" s="323">
        <f t="shared" si="213"/>
        <v>4.6416749524169116</v>
      </c>
      <c r="N356" s="328">
        <f t="shared" si="214"/>
        <v>-6.4284354238717256E-2</v>
      </c>
      <c r="O356" s="328">
        <f t="shared" si="215"/>
        <v>0.23767422957068485</v>
      </c>
      <c r="P356" s="332">
        <f t="shared" si="236"/>
        <v>72.236508780069826</v>
      </c>
      <c r="Q356" s="328">
        <f t="shared" si="216"/>
        <v>4393.7537382641758</v>
      </c>
      <c r="R356" s="277">
        <f>IF(H356&gt;0, rate1(1,$L$52,$L$51,$L$54,L356,$L$53,$L$50,P356),"")</f>
        <v>1810.683712103845</v>
      </c>
      <c r="S356" s="323">
        <f t="shared" si="217"/>
        <v>10.209653948486356</v>
      </c>
      <c r="T356" s="323">
        <f t="shared" si="218"/>
        <v>6.9801052893287757E-3</v>
      </c>
      <c r="U356" s="328">
        <f t="shared" si="219"/>
        <v>4.6516749524169114</v>
      </c>
      <c r="V356" s="336">
        <f t="shared" si="220"/>
        <v>4.6516749524169114</v>
      </c>
      <c r="W356" s="328">
        <f t="shared" si="221"/>
        <v>1.3019061474341953E-3</v>
      </c>
      <c r="X356" s="328">
        <f t="shared" si="222"/>
        <v>4427.7181521038328</v>
      </c>
      <c r="Y356" s="328">
        <f t="shared" si="237"/>
        <v>72.548095965720975</v>
      </c>
      <c r="Z356" s="108">
        <f>IF(H356&gt;0, rate1(1,$L$52,$L$51,$L$54,U356,$L$53,$L$50,Y356),"")</f>
        <v>1812.8305008067771</v>
      </c>
      <c r="AA356" s="336">
        <f t="shared" si="223"/>
        <v>10.276392264569187</v>
      </c>
      <c r="AB356" s="336">
        <f t="shared" si="224"/>
        <v>-1.4034617233757722E-4</v>
      </c>
      <c r="AC356" s="328">
        <f t="shared" si="225"/>
        <v>6.9801052893287757E-3</v>
      </c>
      <c r="AD356" s="328">
        <f t="shared" si="226"/>
        <v>-2.8652862916804582</v>
      </c>
      <c r="AE356" s="328">
        <f t="shared" si="227"/>
        <v>-29.185225745791982</v>
      </c>
      <c r="AF356" s="328">
        <f t="shared" si="228"/>
        <v>2893.7936152860457</v>
      </c>
      <c r="AG356" s="328">
        <f t="shared" si="229"/>
        <v>2886.2231943726206</v>
      </c>
      <c r="AH356" s="328">
        <f t="shared" si="230"/>
        <v>4.6320499614505541</v>
      </c>
      <c r="AI356" s="328">
        <f t="shared" si="231"/>
        <v>3.8549555853786006</v>
      </c>
      <c r="AJ356" s="328">
        <f t="shared" si="232"/>
        <v>8.9682279723387666</v>
      </c>
      <c r="AK356" s="337">
        <f t="shared" si="233"/>
        <v>572.03125941777625</v>
      </c>
      <c r="AL356" s="42">
        <f t="shared" si="234"/>
        <v>27.439500883109034</v>
      </c>
    </row>
    <row r="357" spans="2:38" ht="15" x14ac:dyDescent="0.15">
      <c r="B357" s="328">
        <f t="shared" si="203"/>
        <v>2893.7936152860457</v>
      </c>
      <c r="C357" s="328">
        <f t="shared" si="204"/>
        <v>2886.2231943726206</v>
      </c>
      <c r="D357" s="328">
        <f t="shared" si="205"/>
        <v>4.6320499614505541</v>
      </c>
      <c r="E357" s="328">
        <f t="shared" si="235"/>
        <v>185.74517602620119</v>
      </c>
      <c r="F357" s="328">
        <f t="shared" si="206"/>
        <v>185.74517602620119</v>
      </c>
      <c r="G357" s="328">
        <f t="shared" si="207"/>
        <v>5144.8004263901121</v>
      </c>
      <c r="H357" s="313">
        <f t="shared" si="208"/>
        <v>0.02</v>
      </c>
      <c r="I357" s="328">
        <f t="shared" si="209"/>
        <v>6.0563367307400773</v>
      </c>
      <c r="J357" s="328">
        <f t="shared" si="210"/>
        <v>850</v>
      </c>
      <c r="K357" s="335">
        <f t="shared" si="211"/>
        <v>-1</v>
      </c>
      <c r="L357" s="323">
        <f t="shared" si="212"/>
        <v>4.6120499614505546</v>
      </c>
      <c r="M357" s="323">
        <f t="shared" si="213"/>
        <v>4.6220499614505544</v>
      </c>
      <c r="N357" s="328">
        <f t="shared" si="214"/>
        <v>-6.4018316138247044E-2</v>
      </c>
      <c r="O357" s="328">
        <f t="shared" si="215"/>
        <v>0.21839316928283115</v>
      </c>
      <c r="P357" s="332">
        <f t="shared" si="236"/>
        <v>71.828935401494633</v>
      </c>
      <c r="Q357" s="328">
        <f t="shared" si="216"/>
        <v>4327.5228173675105</v>
      </c>
      <c r="R357" s="277">
        <f>IF(H357&gt;0, rate1(1,$L$52,$L$51,$L$54,L357,$L$53,$L$50,P357),"")</f>
        <v>1807.8552616907891</v>
      </c>
      <c r="S357" s="323">
        <f t="shared" si="217"/>
        <v>10.960658787758691</v>
      </c>
      <c r="T357" s="323">
        <f t="shared" si="218"/>
        <v>6.427116669925825E-3</v>
      </c>
      <c r="U357" s="328">
        <f t="shared" si="219"/>
        <v>4.6320499614505541</v>
      </c>
      <c r="V357" s="336">
        <f t="shared" si="220"/>
        <v>4.6320499614505541</v>
      </c>
      <c r="W357" s="328">
        <f t="shared" si="221"/>
        <v>1.2909440745012546E-3</v>
      </c>
      <c r="X357" s="328">
        <f t="shared" si="222"/>
        <v>4361.2009432733666</v>
      </c>
      <c r="Y357" s="328">
        <f t="shared" si="237"/>
        <v>72.140081488043137</v>
      </c>
      <c r="Z357" s="108">
        <f>IF(H357&gt;0, rate1(1,$L$52,$L$51,$L$54,U357,$L$53,$L$50,Y357),"")</f>
        <v>1810.0166220934891</v>
      </c>
      <c r="AA357" s="336">
        <f t="shared" si="223"/>
        <v>11.0327679390059</v>
      </c>
      <c r="AB357" s="336">
        <f t="shared" si="224"/>
        <v>-1.2867277329143209E-4</v>
      </c>
      <c r="AC357" s="328">
        <f t="shared" si="225"/>
        <v>6.427116669925825E-3</v>
      </c>
      <c r="AD357" s="328">
        <f t="shared" si="226"/>
        <v>-3.1118153018110406</v>
      </c>
      <c r="AE357" s="328">
        <f t="shared" si="227"/>
        <v>-36.775554381034297</v>
      </c>
      <c r="AF357" s="328">
        <f t="shared" si="228"/>
        <v>2893.7231698532373</v>
      </c>
      <c r="AG357" s="328">
        <f t="shared" si="229"/>
        <v>2886.2167672559508</v>
      </c>
      <c r="AH357" s="328">
        <f t="shared" si="230"/>
        <v>4.6124232054265981</v>
      </c>
      <c r="AI357" s="328">
        <f t="shared" si="231"/>
        <v>3.5551057687631977</v>
      </c>
      <c r="AJ357" s="328">
        <f t="shared" si="232"/>
        <v>8.9692155017189794</v>
      </c>
      <c r="AK357" s="337">
        <f t="shared" si="233"/>
        <v>572.05134665327375</v>
      </c>
      <c r="AL357" s="42">
        <f t="shared" si="234"/>
        <v>27.442777595356606</v>
      </c>
    </row>
    <row r="358" spans="2:38" ht="15" x14ac:dyDescent="0.15">
      <c r="B358" s="328">
        <f t="shared" si="203"/>
        <v>2893.7231698532373</v>
      </c>
      <c r="C358" s="328">
        <f t="shared" si="204"/>
        <v>2886.2167672559508</v>
      </c>
      <c r="D358" s="328">
        <f t="shared" si="205"/>
        <v>4.6124232054265981</v>
      </c>
      <c r="E358" s="328">
        <f t="shared" si="235"/>
        <v>185.74517602620119</v>
      </c>
      <c r="F358" s="328">
        <f t="shared" si="206"/>
        <v>185.74517602620119</v>
      </c>
      <c r="G358" s="328">
        <f t="shared" si="207"/>
        <v>5079.3972630816379</v>
      </c>
      <c r="H358" s="313">
        <f t="shared" si="208"/>
        <v>0.02</v>
      </c>
      <c r="I358" s="328">
        <f t="shared" si="209"/>
        <v>6.0051220778292196</v>
      </c>
      <c r="J358" s="328">
        <f t="shared" si="210"/>
        <v>850</v>
      </c>
      <c r="K358" s="335">
        <f t="shared" si="211"/>
        <v>-1</v>
      </c>
      <c r="L358" s="323">
        <f t="shared" si="212"/>
        <v>4.5924232054265985</v>
      </c>
      <c r="M358" s="323">
        <f t="shared" si="213"/>
        <v>4.6024232054265983</v>
      </c>
      <c r="N358" s="328">
        <f t="shared" si="214"/>
        <v>-6.3752207758483337E-2</v>
      </c>
      <c r="O358" s="328">
        <f t="shared" si="215"/>
        <v>0.19933230184100426</v>
      </c>
      <c r="P358" s="332">
        <f t="shared" si="236"/>
        <v>71.421903663061556</v>
      </c>
      <c r="Q358" s="328">
        <f t="shared" si="216"/>
        <v>4261.8460602049481</v>
      </c>
      <c r="R358" s="277">
        <f>IF(H358&gt;0, rate1(1,$L$52,$L$51,$L$54,L358,$L$53,$L$50,P358),"")</f>
        <v>1805.0073092591326</v>
      </c>
      <c r="S358" s="323">
        <f t="shared" si="217"/>
        <v>11.845164924586124</v>
      </c>
      <c r="T358" s="323">
        <f t="shared" si="218"/>
        <v>5.8783991024383862E-3</v>
      </c>
      <c r="U358" s="328">
        <f t="shared" si="219"/>
        <v>4.6124232054265981</v>
      </c>
      <c r="V358" s="336">
        <f t="shared" si="220"/>
        <v>4.6124232054265981</v>
      </c>
      <c r="W358" s="328">
        <f t="shared" si="221"/>
        <v>1.2800273676489837E-3</v>
      </c>
      <c r="X358" s="328">
        <f t="shared" si="222"/>
        <v>4295.239084272931</v>
      </c>
      <c r="Y358" s="328">
        <f t="shared" si="237"/>
        <v>71.732607360230162</v>
      </c>
      <c r="Z358" s="108">
        <f>IF(H358&gt;0, rate1(1,$L$52,$L$51,$L$54,U358,$L$53,$L$50,Y358),"")</f>
        <v>1807.1833762220258</v>
      </c>
      <c r="AA358" s="336">
        <f t="shared" si="223"/>
        <v>11.923601085966625</v>
      </c>
      <c r="AB358" s="336">
        <f t="shared" si="224"/>
        <v>-1.171799809948584E-4</v>
      </c>
      <c r="AC358" s="328">
        <f t="shared" si="225"/>
        <v>5.8783991024383862E-3</v>
      </c>
      <c r="AD358" s="328">
        <f t="shared" si="226"/>
        <v>-3.402286855906723</v>
      </c>
      <c r="AE358" s="328">
        <f t="shared" si="227"/>
        <v>-47.209976317778548</v>
      </c>
      <c r="AF358" s="328">
        <f t="shared" si="228"/>
        <v>2893.6535392463766</v>
      </c>
      <c r="AG358" s="328">
        <f t="shared" si="229"/>
        <v>2886.2108888568482</v>
      </c>
      <c r="AH358" s="328">
        <f t="shared" si="230"/>
        <v>4.5927946834012952</v>
      </c>
      <c r="AI358" s="328">
        <f t="shared" si="231"/>
        <v>3.2567176167564562</v>
      </c>
      <c r="AJ358" s="328">
        <f t="shared" si="232"/>
        <v>8.9701201455014115</v>
      </c>
      <c r="AK358" s="337">
        <f t="shared" si="233"/>
        <v>572.06963696294872</v>
      </c>
      <c r="AL358" s="42">
        <f t="shared" si="234"/>
        <v>27.445799435260056</v>
      </c>
    </row>
    <row r="359" spans="2:38" ht="15" x14ac:dyDescent="0.15">
      <c r="B359" s="328">
        <f t="shared" si="203"/>
        <v>2893.6535392463766</v>
      </c>
      <c r="C359" s="328">
        <f t="shared" si="204"/>
        <v>2886.2108888568482</v>
      </c>
      <c r="D359" s="328">
        <f t="shared" si="205"/>
        <v>4.5927946834012952</v>
      </c>
      <c r="E359" s="328">
        <f t="shared" si="235"/>
        <v>185.74517602620119</v>
      </c>
      <c r="F359" s="328">
        <f t="shared" si="206"/>
        <v>185.74517602620119</v>
      </c>
      <c r="G359" s="328">
        <f t="shared" si="207"/>
        <v>5014.5449403068615</v>
      </c>
      <c r="H359" s="313">
        <f t="shared" si="208"/>
        <v>0.02</v>
      </c>
      <c r="I359" s="328">
        <f t="shared" si="209"/>
        <v>5.9541203116226828</v>
      </c>
      <c r="J359" s="328">
        <f t="shared" si="210"/>
        <v>850</v>
      </c>
      <c r="K359" s="335">
        <f t="shared" si="211"/>
        <v>-1</v>
      </c>
      <c r="L359" s="323">
        <f t="shared" si="212"/>
        <v>4.5727946834012956</v>
      </c>
      <c r="M359" s="323">
        <f t="shared" si="213"/>
        <v>4.5827946834012954</v>
      </c>
      <c r="N359" s="328">
        <f t="shared" si="214"/>
        <v>-6.3486029074159234E-2</v>
      </c>
      <c r="O359" s="328">
        <f t="shared" si="215"/>
        <v>0.18049049674586293</v>
      </c>
      <c r="P359" s="332">
        <f t="shared" si="236"/>
        <v>71.015415344645504</v>
      </c>
      <c r="Q359" s="328">
        <f t="shared" si="216"/>
        <v>4196.7212358969364</v>
      </c>
      <c r="R359" s="277">
        <f>IF(H359&gt;0, rate1(1,$L$52,$L$51,$L$54,L359,$L$53,$L$50,P359),"")</f>
        <v>1802.1396726645714</v>
      </c>
      <c r="S359" s="323">
        <f t="shared" si="217"/>
        <v>12.902305915268638</v>
      </c>
      <c r="T359" s="323">
        <f t="shared" si="218"/>
        <v>5.333926847966278E-3</v>
      </c>
      <c r="U359" s="328">
        <f t="shared" si="219"/>
        <v>4.5927946834012952</v>
      </c>
      <c r="V359" s="336">
        <f t="shared" si="220"/>
        <v>4.5927946834012952</v>
      </c>
      <c r="W359" s="328">
        <f t="shared" si="221"/>
        <v>1.2691560388535805E-3</v>
      </c>
      <c r="X359" s="328">
        <f t="shared" si="222"/>
        <v>4229.8303445363299</v>
      </c>
      <c r="Y359" s="328">
        <f t="shared" si="237"/>
        <v>71.325675352889476</v>
      </c>
      <c r="Z359" s="108">
        <f>IF(H359&gt;0, rate1(1,$L$52,$L$51,$L$54,U359,$L$53,$L$50,Y359),"")</f>
        <v>1804.3305825686937</v>
      </c>
      <c r="AA359" s="336">
        <f t="shared" si="223"/>
        <v>12.988305584325193</v>
      </c>
      <c r="AB359" s="336">
        <f t="shared" si="224"/>
        <v>-1.0586617349102381E-4</v>
      </c>
      <c r="AC359" s="328">
        <f t="shared" si="225"/>
        <v>5.333926847966278E-3</v>
      </c>
      <c r="AD359" s="328">
        <f t="shared" si="226"/>
        <v>-3.7495827314590207</v>
      </c>
      <c r="AE359" s="328">
        <f t="shared" si="227"/>
        <v>-61.94894388345238</v>
      </c>
      <c r="AF359" s="328">
        <f t="shared" si="228"/>
        <v>2893.5847192904544</v>
      </c>
      <c r="AG359" s="328">
        <f t="shared" si="229"/>
        <v>2886.2055549300003</v>
      </c>
      <c r="AH359" s="328">
        <f t="shared" si="230"/>
        <v>4.5731643944199796</v>
      </c>
      <c r="AI359" s="328">
        <f t="shared" si="231"/>
        <v>2.9597743886741852</v>
      </c>
      <c r="AJ359" s="328">
        <f t="shared" si="232"/>
        <v>8.9709423050538213</v>
      </c>
      <c r="AK359" s="337">
        <f t="shared" si="233"/>
        <v>572.08617912549789</v>
      </c>
      <c r="AL359" s="42">
        <f t="shared" si="234"/>
        <v>27.448567645234299</v>
      </c>
    </row>
    <row r="360" spans="2:38" ht="15" x14ac:dyDescent="0.15">
      <c r="B360" s="328">
        <f t="shared" si="203"/>
        <v>2893.5847192904544</v>
      </c>
      <c r="C360" s="328">
        <f t="shared" si="204"/>
        <v>2886.2055549300003</v>
      </c>
      <c r="D360" s="328">
        <f t="shared" si="205"/>
        <v>4.5731643944199796</v>
      </c>
      <c r="E360" s="328">
        <f t="shared" si="235"/>
        <v>185.74517602620119</v>
      </c>
      <c r="F360" s="328">
        <f t="shared" si="206"/>
        <v>185.74517602620119</v>
      </c>
      <c r="G360" s="328">
        <f t="shared" si="207"/>
        <v>4950.2412252930244</v>
      </c>
      <c r="H360" s="313">
        <f t="shared" si="208"/>
        <v>0.02</v>
      </c>
      <c r="I360" s="328">
        <f t="shared" si="209"/>
        <v>5.9033314883632562</v>
      </c>
      <c r="J360" s="328">
        <f t="shared" si="210"/>
        <v>850</v>
      </c>
      <c r="K360" s="335">
        <f t="shared" si="211"/>
        <v>-1</v>
      </c>
      <c r="L360" s="323">
        <f t="shared" si="212"/>
        <v>4.55316439441998</v>
      </c>
      <c r="M360" s="323">
        <f t="shared" si="213"/>
        <v>4.5631643944199798</v>
      </c>
      <c r="N360" s="328">
        <f t="shared" si="214"/>
        <v>-6.3219780059778685E-2</v>
      </c>
      <c r="O360" s="328">
        <f t="shared" si="215"/>
        <v>0.16186663043083938</v>
      </c>
      <c r="P360" s="332">
        <f t="shared" si="236"/>
        <v>70.609472238642653</v>
      </c>
      <c r="Q360" s="328">
        <f t="shared" si="216"/>
        <v>4132.1461123647741</v>
      </c>
      <c r="R360" s="277">
        <f>IF(H360&gt;0, rate1(1,$L$52,$L$51,$L$54,L360,$L$53,$L$50,P360),"")</f>
        <v>1799.2521676931287</v>
      </c>
      <c r="S360" s="323">
        <f t="shared" si="217"/>
        <v>14.18816756807272</v>
      </c>
      <c r="T360" s="323">
        <f t="shared" si="218"/>
        <v>4.7936743094489998E-3</v>
      </c>
      <c r="U360" s="328">
        <f t="shared" si="219"/>
        <v>4.5731643944199796</v>
      </c>
      <c r="V360" s="336">
        <f t="shared" si="220"/>
        <v>4.5731643944199796</v>
      </c>
      <c r="W360" s="328">
        <f t="shared" si="221"/>
        <v>1.2583301001143354E-3</v>
      </c>
      <c r="X360" s="328">
        <f t="shared" si="222"/>
        <v>4164.9724922982969</v>
      </c>
      <c r="Y360" s="328">
        <f t="shared" si="237"/>
        <v>70.919287249042483</v>
      </c>
      <c r="Z360" s="108">
        <f>IF(H360&gt;0, rate1(1,$L$52,$L$51,$L$54,U360,$L$53,$L$50,Y360),"")</f>
        <v>1801.4580584592795</v>
      </c>
      <c r="AA360" s="336">
        <f t="shared" si="223"/>
        <v>14.283368999118874</v>
      </c>
      <c r="AB360" s="336">
        <f t="shared" si="224"/>
        <v>-9.4729740640179781E-5</v>
      </c>
      <c r="AC360" s="328">
        <f t="shared" si="225"/>
        <v>4.7936743094489998E-3</v>
      </c>
      <c r="AD360" s="328">
        <f t="shared" si="226"/>
        <v>-4.1721649634346694</v>
      </c>
      <c r="AE360" s="328">
        <f t="shared" si="227"/>
        <v>-83.45159439187438</v>
      </c>
      <c r="AF360" s="328">
        <f t="shared" si="228"/>
        <v>2893.5167058360853</v>
      </c>
      <c r="AG360" s="328">
        <f t="shared" si="229"/>
        <v>2886.2007612556908</v>
      </c>
      <c r="AH360" s="328">
        <f t="shared" si="230"/>
        <v>4.5535323375179573</v>
      </c>
      <c r="AI360" s="328">
        <f t="shared" si="231"/>
        <v>2.6642592936792751</v>
      </c>
      <c r="AJ360" s="328">
        <f t="shared" si="232"/>
        <v>8.9716823770798442</v>
      </c>
      <c r="AK360" s="337">
        <f t="shared" si="233"/>
        <v>572.10102104718305</v>
      </c>
      <c r="AL360" s="42">
        <f t="shared" si="234"/>
        <v>27.451083453464673</v>
      </c>
    </row>
    <row r="361" spans="2:38" ht="15" x14ac:dyDescent="0.15">
      <c r="B361" s="328">
        <f t="shared" si="203"/>
        <v>2893.5167058360853</v>
      </c>
      <c r="C361" s="328">
        <f t="shared" si="204"/>
        <v>2886.2007612556908</v>
      </c>
      <c r="D361" s="328">
        <f t="shared" si="205"/>
        <v>4.5535323375179573</v>
      </c>
      <c r="E361" s="328">
        <f t="shared" si="235"/>
        <v>185.74517602620119</v>
      </c>
      <c r="F361" s="328">
        <f t="shared" si="206"/>
        <v>185.74517602620119</v>
      </c>
      <c r="G361" s="328">
        <f t="shared" si="207"/>
        <v>4886.483884070828</v>
      </c>
      <c r="H361" s="313">
        <f t="shared" si="208"/>
        <v>0.02</v>
      </c>
      <c r="I361" s="328">
        <f t="shared" si="209"/>
        <v>5.8527556643155556</v>
      </c>
      <c r="J361" s="328">
        <f t="shared" si="210"/>
        <v>850</v>
      </c>
      <c r="K361" s="335">
        <f t="shared" si="211"/>
        <v>-1</v>
      </c>
      <c r="L361" s="323">
        <f t="shared" si="212"/>
        <v>4.5335323375179577</v>
      </c>
      <c r="M361" s="323">
        <f t="shared" si="213"/>
        <v>4.5435323375179575</v>
      </c>
      <c r="N361" s="328">
        <f t="shared" si="214"/>
        <v>-6.2953460689755047E-2</v>
      </c>
      <c r="O361" s="328">
        <f t="shared" si="215"/>
        <v>0.14345958622017951</v>
      </c>
      <c r="P361" s="332">
        <f t="shared" si="236"/>
        <v>70.204076150136572</v>
      </c>
      <c r="Q361" s="328">
        <f t="shared" si="216"/>
        <v>4068.1184563335846</v>
      </c>
      <c r="R361" s="277">
        <f>IF(H361&gt;0, rate1(1,$L$52,$L$51,$L$54,L361,$L$53,$L$50,P361),"")</f>
        <v>1796.3446080350261</v>
      </c>
      <c r="S361" s="323">
        <f t="shared" si="217"/>
        <v>15.786082266402374</v>
      </c>
      <c r="T361" s="323">
        <f t="shared" si="218"/>
        <v>4.2576160172462206E-3</v>
      </c>
      <c r="U361" s="328">
        <f t="shared" si="219"/>
        <v>4.5535323375179573</v>
      </c>
      <c r="V361" s="336">
        <f t="shared" si="220"/>
        <v>4.5535323375179573</v>
      </c>
      <c r="W361" s="328">
        <f t="shared" si="221"/>
        <v>1.2475495634234335E-3</v>
      </c>
      <c r="X361" s="328">
        <f t="shared" si="222"/>
        <v>4100.6632945975307</v>
      </c>
      <c r="Y361" s="328">
        <f t="shared" si="237"/>
        <v>70.513444844288941</v>
      </c>
      <c r="Z361" s="108">
        <f>IF(H361&gt;0, rate1(1,$L$52,$L$51,$L$54,U361,$L$53,$L$50,Y361),"")</f>
        <v>1798.5656191431585</v>
      </c>
      <c r="AA361" s="336">
        <f t="shared" si="223"/>
        <v>15.892720646169826</v>
      </c>
      <c r="AB361" s="336">
        <f t="shared" si="224"/>
        <v>-8.3769083773439592E-5</v>
      </c>
      <c r="AC361" s="328">
        <f t="shared" si="225"/>
        <v>4.2576160172462206E-3</v>
      </c>
      <c r="AD361" s="328">
        <f t="shared" si="226"/>
        <v>-4.6974644775354308</v>
      </c>
      <c r="AE361" s="328">
        <f t="shared" si="227"/>
        <v>-116.07174118622207</v>
      </c>
      <c r="AF361" s="328">
        <f t="shared" si="228"/>
        <v>2893.4494947593785</v>
      </c>
      <c r="AG361" s="328">
        <f t="shared" si="229"/>
        <v>2886.1965036396737</v>
      </c>
      <c r="AH361" s="328">
        <f t="shared" si="230"/>
        <v>4.5338985117194319</v>
      </c>
      <c r="AI361" s="328">
        <f t="shared" si="231"/>
        <v>2.3701554803025875</v>
      </c>
      <c r="AJ361" s="328">
        <f t="shared" si="232"/>
        <v>8.9723407536021504</v>
      </c>
      <c r="AK361" s="337">
        <f t="shared" si="233"/>
        <v>572.11420977337355</v>
      </c>
      <c r="AL361" s="42">
        <f t="shared" si="234"/>
        <v>27.453348073864301</v>
      </c>
    </row>
    <row r="362" spans="2:38" ht="15" x14ac:dyDescent="0.15">
      <c r="B362" s="328">
        <f t="shared" si="203"/>
        <v>2893.4494947593785</v>
      </c>
      <c r="C362" s="328">
        <f t="shared" si="204"/>
        <v>2886.1965036396737</v>
      </c>
      <c r="D362" s="328">
        <f t="shared" si="205"/>
        <v>4.5338985117194319</v>
      </c>
      <c r="E362" s="328">
        <f t="shared" si="235"/>
        <v>185.74517602620119</v>
      </c>
      <c r="F362" s="328">
        <f t="shared" si="206"/>
        <v>185.74517602620119</v>
      </c>
      <c r="G362" s="328">
        <f t="shared" si="207"/>
        <v>4823.2706814710709</v>
      </c>
      <c r="H362" s="313">
        <f t="shared" si="208"/>
        <v>0.02</v>
      </c>
      <c r="I362" s="328">
        <f t="shared" si="209"/>
        <v>5.802392895763842</v>
      </c>
      <c r="J362" s="328">
        <f t="shared" si="210"/>
        <v>850</v>
      </c>
      <c r="K362" s="335">
        <f t="shared" si="211"/>
        <v>-1</v>
      </c>
      <c r="L362" s="323">
        <f t="shared" si="212"/>
        <v>4.5138985117194323</v>
      </c>
      <c r="M362" s="323">
        <f t="shared" si="213"/>
        <v>4.5238985117194321</v>
      </c>
      <c r="N362" s="328">
        <f t="shared" si="214"/>
        <v>-6.2687070938302725E-2</v>
      </c>
      <c r="O362" s="328">
        <f t="shared" si="215"/>
        <v>0.12526825429159993</v>
      </c>
      <c r="P362" s="332">
        <f t="shared" si="236"/>
        <v>69.799228897026254</v>
      </c>
      <c r="Q362" s="328">
        <f t="shared" si="216"/>
        <v>4004.6360333288703</v>
      </c>
      <c r="R362" s="277">
        <f>IF(H362&gt;0, rate1(1,$L$52,$L$51,$L$54,L362,$L$53,$L$50,P362),"")</f>
        <v>1793.4168052579375</v>
      </c>
      <c r="S362" s="323">
        <f t="shared" si="217"/>
        <v>17.825461828638407</v>
      </c>
      <c r="T362" s="323">
        <f t="shared" si="218"/>
        <v>3.7257266146242625E-3</v>
      </c>
      <c r="U362" s="328">
        <f t="shared" si="219"/>
        <v>4.5338985117194319</v>
      </c>
      <c r="V362" s="336">
        <f t="shared" si="220"/>
        <v>4.5338985117194319</v>
      </c>
      <c r="W362" s="328">
        <f t="shared" si="221"/>
        <v>1.2368144407606252E-3</v>
      </c>
      <c r="X362" s="328">
        <f t="shared" si="222"/>
        <v>4036.9005172732041</v>
      </c>
      <c r="Y362" s="328">
        <f t="shared" si="237"/>
        <v>70.108149946933253</v>
      </c>
      <c r="Z362" s="108">
        <f>IF(H362&gt;0, rate1(1,$L$52,$L$51,$L$54,U362,$L$53,$L$50,Y362),"")</f>
        <v>1795.6530777667908</v>
      </c>
      <c r="AA362" s="336">
        <f t="shared" si="223"/>
        <v>17.946699357580126</v>
      </c>
      <c r="AB362" s="336">
        <f t="shared" si="224"/>
        <v>-7.2982615355562309E-5</v>
      </c>
      <c r="AC362" s="328">
        <f t="shared" si="225"/>
        <v>3.7257266146242625E-3</v>
      </c>
      <c r="AD362" s="328">
        <f t="shared" si="226"/>
        <v>-5.3680803957799226</v>
      </c>
      <c r="AE362" s="328">
        <f t="shared" si="227"/>
        <v>-168.00379218782635</v>
      </c>
      <c r="AF362" s="328">
        <f t="shared" si="228"/>
        <v>2893.3830819618256</v>
      </c>
      <c r="AG362" s="328">
        <f t="shared" si="229"/>
        <v>2886.1927779130592</v>
      </c>
      <c r="AH362" s="328">
        <f t="shared" si="230"/>
        <v>4.5142629160376924</v>
      </c>
      <c r="AI362" s="328">
        <f t="shared" si="231"/>
        <v>2.077446025765556</v>
      </c>
      <c r="AJ362" s="328">
        <f t="shared" si="232"/>
        <v>8.9729178219426409</v>
      </c>
      <c r="AK362" s="337">
        <f t="shared" si="233"/>
        <v>572.12579149993076</v>
      </c>
      <c r="AL362" s="42">
        <f t="shared" si="234"/>
        <v>27.455362706022559</v>
      </c>
    </row>
    <row r="363" spans="2:38" ht="15" x14ac:dyDescent="0.15">
      <c r="B363" s="328">
        <f t="shared" si="203"/>
        <v>2893.3830819618256</v>
      </c>
      <c r="C363" s="328">
        <f t="shared" si="204"/>
        <v>2886.1927779130592</v>
      </c>
      <c r="D363" s="328">
        <f t="shared" si="205"/>
        <v>4.5142629160376924</v>
      </c>
      <c r="E363" s="328">
        <f t="shared" si="235"/>
        <v>185.74517602620119</v>
      </c>
      <c r="F363" s="328">
        <f t="shared" si="206"/>
        <v>185.74517602620119</v>
      </c>
      <c r="G363" s="328">
        <f t="shared" si="207"/>
        <v>4760.5993811252829</v>
      </c>
      <c r="H363" s="313">
        <f t="shared" si="208"/>
        <v>0.02</v>
      </c>
      <c r="I363" s="328">
        <f t="shared" si="209"/>
        <v>5.7522432390131151</v>
      </c>
      <c r="J363" s="328">
        <f t="shared" si="210"/>
        <v>850</v>
      </c>
      <c r="K363" s="335">
        <f t="shared" si="211"/>
        <v>-1</v>
      </c>
      <c r="L363" s="323">
        <f t="shared" si="212"/>
        <v>4.4942629160376928</v>
      </c>
      <c r="M363" s="323">
        <f t="shared" si="213"/>
        <v>4.5042629160376926</v>
      </c>
      <c r="N363" s="328">
        <f t="shared" si="214"/>
        <v>-6.2420610779494012E-2</v>
      </c>
      <c r="O363" s="328">
        <f t="shared" si="215"/>
        <v>0.10729153164174754</v>
      </c>
      <c r="P363" s="332">
        <f t="shared" si="236"/>
        <v>69.394932310182583</v>
      </c>
      <c r="Q363" s="328">
        <f t="shared" si="216"/>
        <v>3941.6966076772032</v>
      </c>
      <c r="R363" s="277">
        <f>IF(H363&gt;0, rate1(1,$L$52,$L$51,$L$54,L363,$L$53,$L$50,P363),"")</f>
        <v>1790.4685687800913</v>
      </c>
      <c r="S363" s="323">
        <f t="shared" si="217"/>
        <v>20.518756941371667</v>
      </c>
      <c r="T363" s="323">
        <f t="shared" si="218"/>
        <v>3.197980843092944E-3</v>
      </c>
      <c r="U363" s="328">
        <f t="shared" si="219"/>
        <v>4.5142629160376924</v>
      </c>
      <c r="V363" s="336">
        <f t="shared" si="220"/>
        <v>4.5142629160376924</v>
      </c>
      <c r="W363" s="328">
        <f t="shared" si="221"/>
        <v>1.2261247441553991E-3</v>
      </c>
      <c r="X363" s="328">
        <f t="shared" si="222"/>
        <v>3973.6819249656892</v>
      </c>
      <c r="Y363" s="328">
        <f t="shared" si="237"/>
        <v>69.703404378139098</v>
      </c>
      <c r="Z363" s="108">
        <f>IF(H363&gt;0, rate1(1,$L$52,$L$51,$L$54,U363,$L$53,$L$50,Y363),"")</f>
        <v>1792.7202453470675</v>
      </c>
      <c r="AA363" s="336">
        <f t="shared" si="223"/>
        <v>20.659277666928798</v>
      </c>
      <c r="AB363" s="336">
        <f t="shared" si="224"/>
        <v>-6.2368758655767341E-5</v>
      </c>
      <c r="AC363" s="328">
        <f t="shared" si="225"/>
        <v>3.197980843092944E-3</v>
      </c>
      <c r="AD363" s="328">
        <f t="shared" si="226"/>
        <v>-6.2539461558052656</v>
      </c>
      <c r="AE363" s="328">
        <f t="shared" si="227"/>
        <v>-255.89346905116611</v>
      </c>
      <c r="AF363" s="328">
        <f t="shared" si="228"/>
        <v>2893.3174633702029</v>
      </c>
      <c r="AG363" s="328">
        <f t="shared" si="229"/>
        <v>2886.189579932216</v>
      </c>
      <c r="AH363" s="328">
        <f t="shared" si="230"/>
        <v>4.4946255494750069</v>
      </c>
      <c r="AI363" s="328">
        <f t="shared" si="231"/>
        <v>1.7861139250670228</v>
      </c>
      <c r="AJ363" s="328">
        <f t="shared" si="232"/>
        <v>8.9734139646996045</v>
      </c>
      <c r="AK363" s="337">
        <f t="shared" si="233"/>
        <v>572.13581158443912</v>
      </c>
      <c r="AL363" s="42">
        <f t="shared" si="234"/>
        <v>27.457128535144459</v>
      </c>
    </row>
    <row r="364" spans="2:38" ht="15" x14ac:dyDescent="0.15">
      <c r="B364" s="328">
        <f t="shared" si="203"/>
        <v>2893.3174633702029</v>
      </c>
      <c r="C364" s="328">
        <f t="shared" si="204"/>
        <v>2886.189579932216</v>
      </c>
      <c r="D364" s="328">
        <f t="shared" si="205"/>
        <v>4.4946255494750069</v>
      </c>
      <c r="E364" s="328">
        <f t="shared" si="235"/>
        <v>185.74517602620119</v>
      </c>
      <c r="F364" s="328">
        <f t="shared" si="206"/>
        <v>185.74517602620119</v>
      </c>
      <c r="G364" s="328">
        <f t="shared" si="207"/>
        <v>4698.4677454654784</v>
      </c>
      <c r="H364" s="313">
        <f t="shared" si="208"/>
        <v>0.02</v>
      </c>
      <c r="I364" s="328">
        <f t="shared" si="209"/>
        <v>5.7023067503894715</v>
      </c>
      <c r="J364" s="328">
        <f t="shared" si="210"/>
        <v>850</v>
      </c>
      <c r="K364" s="335">
        <f t="shared" si="211"/>
        <v>-1</v>
      </c>
      <c r="L364" s="323">
        <f t="shared" si="212"/>
        <v>4.4746255494750073</v>
      </c>
      <c r="M364" s="323">
        <f t="shared" si="213"/>
        <v>4.4846255494750071</v>
      </c>
      <c r="N364" s="328">
        <f t="shared" si="214"/>
        <v>-6.2154080187250216E-2</v>
      </c>
      <c r="O364" s="328">
        <f t="shared" si="215"/>
        <v>8.952832205627681E-2</v>
      </c>
      <c r="P364" s="332">
        <f t="shared" si="236"/>
        <v>68.99118823360125</v>
      </c>
      <c r="Q364" s="328">
        <f t="shared" si="216"/>
        <v>3879.2979425059657</v>
      </c>
      <c r="R364" s="277">
        <f>IF(H364&gt;0, rate1(1,$L$52,$L$51,$L$54,L364,$L$53,$L$50,P364),"")</f>
        <v>1787.4997058429931</v>
      </c>
      <c r="S364" s="323">
        <f t="shared" si="217"/>
        <v>24.240786808999314</v>
      </c>
      <c r="T364" s="323">
        <f t="shared" si="218"/>
        <v>2.6743535276173556E-3</v>
      </c>
      <c r="U364" s="328">
        <f t="shared" si="219"/>
        <v>4.4946255494750069</v>
      </c>
      <c r="V364" s="336">
        <f t="shared" si="220"/>
        <v>4.4946255494750069</v>
      </c>
      <c r="W364" s="328">
        <f t="shared" si="221"/>
        <v>1.2154804855981638E-3</v>
      </c>
      <c r="X364" s="328">
        <f t="shared" si="222"/>
        <v>3911.0052811162805</v>
      </c>
      <c r="Y364" s="328">
        <f t="shared" si="237"/>
        <v>69.299209972080604</v>
      </c>
      <c r="Z364" s="108">
        <f>IF(H364&gt;0, rate1(1,$L$52,$L$51,$L$54,U364,$L$53,$L$50,Y364),"")</f>
        <v>1789.7669307442768</v>
      </c>
      <c r="AA364" s="336">
        <f t="shared" si="223"/>
        <v>24.407959721927831</v>
      </c>
      <c r="AB364" s="336">
        <f t="shared" si="224"/>
        <v>-5.1925947414354971E-5</v>
      </c>
      <c r="AC364" s="328">
        <f t="shared" si="225"/>
        <v>2.6743535276173556E-3</v>
      </c>
      <c r="AD364" s="328">
        <f t="shared" si="226"/>
        <v>-7.4784428436499457</v>
      </c>
      <c r="AE364" s="328">
        <f t="shared" si="227"/>
        <v>-417.03915701808677</v>
      </c>
      <c r="AF364" s="328">
        <f t="shared" si="228"/>
        <v>2893.252634936488</v>
      </c>
      <c r="AG364" s="328">
        <f t="shared" si="229"/>
        <v>2886.1869055786883</v>
      </c>
      <c r="AH364" s="328">
        <f t="shared" si="230"/>
        <v>4.4749864110222415</v>
      </c>
      <c r="AI364" s="328">
        <f t="shared" si="231"/>
        <v>1.4961420798422556</v>
      </c>
      <c r="AJ364" s="328">
        <f t="shared" si="232"/>
        <v>8.9738295597217821</v>
      </c>
      <c r="AK364" s="337">
        <f t="shared" si="233"/>
        <v>572.14431455728538</v>
      </c>
      <c r="AL364" s="42">
        <f t="shared" si="234"/>
        <v>27.458646731980767</v>
      </c>
    </row>
    <row r="365" spans="2:38" ht="15" x14ac:dyDescent="0.15">
      <c r="B365" s="328">
        <f t="shared" si="203"/>
        <v>2893.252634936488</v>
      </c>
      <c r="C365" s="328">
        <f t="shared" si="204"/>
        <v>2886.1869055786883</v>
      </c>
      <c r="D365" s="328">
        <f t="shared" si="205"/>
        <v>4.4749864110222415</v>
      </c>
      <c r="E365" s="328">
        <f t="shared" si="235"/>
        <v>185.74517602620119</v>
      </c>
      <c r="F365" s="328">
        <f t="shared" si="206"/>
        <v>185.74517602620119</v>
      </c>
      <c r="G365" s="328">
        <f t="shared" si="207"/>
        <v>4636.8735357230353</v>
      </c>
      <c r="H365" s="313">
        <f t="shared" si="208"/>
        <v>0.02</v>
      </c>
      <c r="I365" s="328">
        <f t="shared" si="209"/>
        <v>5.6525834862397462</v>
      </c>
      <c r="J365" s="328">
        <f t="shared" si="210"/>
        <v>850</v>
      </c>
      <c r="K365" s="335">
        <f t="shared" si="211"/>
        <v>-1</v>
      </c>
      <c r="L365" s="323">
        <f t="shared" si="212"/>
        <v>4.4549864110222419</v>
      </c>
      <c r="M365" s="323">
        <f t="shared" si="213"/>
        <v>4.4649864110222417</v>
      </c>
      <c r="N365" s="328">
        <f t="shared" si="214"/>
        <v>-6.1887479135309675E-2</v>
      </c>
      <c r="O365" s="328">
        <f t="shared" si="215"/>
        <v>7.1977536083577931E-2</v>
      </c>
      <c r="P365" s="332">
        <f t="shared" si="236"/>
        <v>68.587998524552475</v>
      </c>
      <c r="Q365" s="328">
        <f t="shared" si="216"/>
        <v>3817.4377997422134</v>
      </c>
      <c r="R365" s="277">
        <f>IF(H365&gt;0, rate1(1,$L$52,$L$51,$L$54,L365,$L$53,$L$50,P365),"")</f>
        <v>1784.5100214837655</v>
      </c>
      <c r="S365" s="323">
        <f t="shared" si="217"/>
        <v>29.720492535219179</v>
      </c>
      <c r="T365" s="323">
        <f t="shared" si="218"/>
        <v>2.1548195616568448E-3</v>
      </c>
      <c r="U365" s="328">
        <f t="shared" si="219"/>
        <v>4.4749864110222415</v>
      </c>
      <c r="V365" s="336">
        <f t="shared" si="220"/>
        <v>4.4749864110222415</v>
      </c>
      <c r="W365" s="328">
        <f t="shared" si="221"/>
        <v>1.2048816771024207E-3</v>
      </c>
      <c r="X365" s="328">
        <f t="shared" si="222"/>
        <v>3848.8683479660576</v>
      </c>
      <c r="Y365" s="328">
        <f t="shared" si="237"/>
        <v>68.895568576090128</v>
      </c>
      <c r="Z365" s="108">
        <f>IF(H365&gt;0, rate1(1,$L$52,$L$51,$L$54,U365,$L$53,$L$50,Y365),"")</f>
        <v>1786.7929406346932</v>
      </c>
      <c r="AA365" s="336">
        <f t="shared" si="223"/>
        <v>29.92690825528901</v>
      </c>
      <c r="AB365" s="336">
        <f t="shared" si="224"/>
        <v>-4.1652625523231283E-5</v>
      </c>
      <c r="AC365" s="328">
        <f t="shared" si="225"/>
        <v>2.1548195616568448E-3</v>
      </c>
      <c r="AD365" s="328">
        <f t="shared" si="226"/>
        <v>-9.2815196018649289</v>
      </c>
      <c r="AE365" s="328">
        <f t="shared" si="227"/>
        <v>-746.74347963202797</v>
      </c>
      <c r="AF365" s="328">
        <f t="shared" si="228"/>
        <v>2893.1885926377909</v>
      </c>
      <c r="AG365" s="328">
        <f t="shared" si="229"/>
        <v>2886.1847507591265</v>
      </c>
      <c r="AH365" s="328">
        <f t="shared" si="230"/>
        <v>4.4553454996585948</v>
      </c>
      <c r="AI365" s="328">
        <f t="shared" si="231"/>
        <v>1.2075132869610774</v>
      </c>
      <c r="AJ365" s="328">
        <f t="shared" si="232"/>
        <v>8.9741649800792711</v>
      </c>
      <c r="AK365" s="337">
        <f t="shared" si="233"/>
        <v>572.15134413259011</v>
      </c>
      <c r="AL365" s="42">
        <f t="shared" si="234"/>
        <v>27.459918452748635</v>
      </c>
    </row>
    <row r="366" spans="2:38" ht="15" x14ac:dyDescent="0.15">
      <c r="B366" s="328">
        <f t="shared" si="203"/>
        <v>2893.1885926377909</v>
      </c>
      <c r="C366" s="328">
        <f t="shared" si="204"/>
        <v>2886.1847507591265</v>
      </c>
      <c r="D366" s="328">
        <f t="shared" si="205"/>
        <v>4.4553454996585948</v>
      </c>
      <c r="E366" s="328">
        <f t="shared" si="235"/>
        <v>185.74517602620119</v>
      </c>
      <c r="F366" s="328">
        <f t="shared" si="206"/>
        <v>185.74517602620119</v>
      </c>
      <c r="G366" s="328">
        <f t="shared" si="207"/>
        <v>4575.814511927957</v>
      </c>
      <c r="H366" s="313">
        <f t="shared" si="208"/>
        <v>0.02</v>
      </c>
      <c r="I366" s="328">
        <f t="shared" si="209"/>
        <v>5.6030735029315117</v>
      </c>
      <c r="J366" s="328">
        <f t="shared" si="210"/>
        <v>850</v>
      </c>
      <c r="K366" s="335">
        <f t="shared" si="211"/>
        <v>-1</v>
      </c>
      <c r="L366" s="323">
        <f t="shared" si="212"/>
        <v>4.4353454996585953</v>
      </c>
      <c r="M366" s="323">
        <f t="shared" si="213"/>
        <v>4.445345499658595</v>
      </c>
      <c r="N366" s="328">
        <f t="shared" si="214"/>
        <v>-6.1620807597254412E-2</v>
      </c>
      <c r="O366" s="328">
        <f t="shared" si="215"/>
        <v>5.4638091012642054E-2</v>
      </c>
      <c r="P366" s="332">
        <f t="shared" si="236"/>
        <v>68.185365053735723</v>
      </c>
      <c r="Q366" s="328">
        <f t="shared" si="216"/>
        <v>3756.1139401119499</v>
      </c>
      <c r="R366" s="277">
        <f>IF(H366&gt;0, rate1(1,$L$52,$L$51,$L$54,L366,$L$53,$L$50,P366),"")</f>
        <v>1781.499318507163</v>
      </c>
      <c r="S366" s="323">
        <f t="shared" si="217"/>
        <v>38.588471834523176</v>
      </c>
      <c r="T366" s="323">
        <f t="shared" si="218"/>
        <v>1.6393538920265098E-3</v>
      </c>
      <c r="U366" s="328">
        <f t="shared" si="219"/>
        <v>4.4553454996585948</v>
      </c>
      <c r="V366" s="336">
        <f t="shared" si="220"/>
        <v>4.4553454996585948</v>
      </c>
      <c r="W366" s="328">
        <f t="shared" si="221"/>
        <v>1.1943283306692365E-3</v>
      </c>
      <c r="X366" s="328">
        <f t="shared" si="222"/>
        <v>3787.2688865551645</v>
      </c>
      <c r="Y366" s="328">
        <f t="shared" si="237"/>
        <v>68.492482050811091</v>
      </c>
      <c r="Z366" s="108">
        <f>IF(H366&gt;0, rate1(1,$L$52,$L$51,$L$54,U366,$L$53,$L$50,Y366),"")</f>
        <v>1783.7980794828391</v>
      </c>
      <c r="AA366" s="336">
        <f t="shared" si="223"/>
        <v>38.858401458402412</v>
      </c>
      <c r="AB366" s="336">
        <f t="shared" si="224"/>
        <v>-3.1547246705107868E-5</v>
      </c>
      <c r="AC366" s="328">
        <f t="shared" si="225"/>
        <v>1.6393538920265098E-3</v>
      </c>
      <c r="AD366" s="328">
        <f t="shared" si="226"/>
        <v>-12.199928335959678</v>
      </c>
      <c r="AE366" s="328">
        <f t="shared" si="227"/>
        <v>-1538.3633720074554</v>
      </c>
      <c r="AF366" s="328">
        <f t="shared" si="228"/>
        <v>2893.1253324763015</v>
      </c>
      <c r="AG366" s="328">
        <f t="shared" si="229"/>
        <v>2886.1831114052343</v>
      </c>
      <c r="AH366" s="328">
        <f t="shared" si="230"/>
        <v>4.4357028143516386</v>
      </c>
      <c r="AI366" s="328">
        <f t="shared" si="231"/>
        <v>0.92021022685556442</v>
      </c>
      <c r="AJ366" s="328">
        <f t="shared" si="232"/>
        <v>8.9744205940311748</v>
      </c>
      <c r="AK366" s="337">
        <f t="shared" si="233"/>
        <v>572.15694321899446</v>
      </c>
      <c r="AL366" s="42">
        <f t="shared" si="234"/>
        <v>27.460944839042551</v>
      </c>
    </row>
    <row r="367" spans="2:38" ht="15" x14ac:dyDescent="0.15">
      <c r="B367" s="328">
        <f t="shared" si="203"/>
        <v>2893.1253324763015</v>
      </c>
      <c r="C367" s="328">
        <f t="shared" si="204"/>
        <v>2886.1831114052343</v>
      </c>
      <c r="D367" s="328">
        <f t="shared" si="205"/>
        <v>4.4357028143516386</v>
      </c>
      <c r="E367" s="328">
        <f t="shared" si="235"/>
        <v>185.74517602620119</v>
      </c>
      <c r="F367" s="328">
        <f t="shared" si="206"/>
        <v>185.74517602620119</v>
      </c>
      <c r="G367" s="328">
        <f t="shared" si="207"/>
        <v>4515.2884329090948</v>
      </c>
      <c r="H367" s="313">
        <f t="shared" si="208"/>
        <v>0.02</v>
      </c>
      <c r="I367" s="328">
        <f t="shared" si="209"/>
        <v>5.5537768568538013</v>
      </c>
      <c r="J367" s="328">
        <f t="shared" si="210"/>
        <v>850</v>
      </c>
      <c r="K367" s="335">
        <f t="shared" si="211"/>
        <v>-1</v>
      </c>
      <c r="L367" s="323">
        <f t="shared" si="212"/>
        <v>4.415702814351639</v>
      </c>
      <c r="M367" s="323">
        <f t="shared" si="213"/>
        <v>4.4257028143516388</v>
      </c>
      <c r="N367" s="328">
        <f t="shared" si="214"/>
        <v>-6.1354065546476377E-2</v>
      </c>
      <c r="O367" s="328">
        <f t="shared" si="215"/>
        <v>3.7508910854449073E-2</v>
      </c>
      <c r="P367" s="332">
        <f t="shared" si="236"/>
        <v>67.78328970544348</v>
      </c>
      <c r="Q367" s="328">
        <f t="shared" si="216"/>
        <v>3695.324123140349</v>
      </c>
      <c r="R367" s="277">
        <f>IF(H367&gt;0, rate1(1,$L$52,$L$51,$L$54,L367,$L$53,$L$50,P367),"")</f>
        <v>1778.4673974572861</v>
      </c>
      <c r="S367" s="323">
        <f t="shared" si="217"/>
        <v>55.395205164731628</v>
      </c>
      <c r="T367" s="323">
        <f t="shared" si="218"/>
        <v>1.1279315035336366E-3</v>
      </c>
      <c r="U367" s="328">
        <f t="shared" si="219"/>
        <v>4.4357028143516386</v>
      </c>
      <c r="V367" s="336">
        <f t="shared" si="220"/>
        <v>4.4357028143516386</v>
      </c>
      <c r="W367" s="328">
        <f t="shared" si="221"/>
        <v>1.1838204583423106E-3</v>
      </c>
      <c r="X367" s="328">
        <f t="shared" si="222"/>
        <v>3726.2046567230409</v>
      </c>
      <c r="Y367" s="328">
        <f t="shared" si="237"/>
        <v>68.089952270359831</v>
      </c>
      <c r="Z367" s="108">
        <f>IF(H367&gt;0, rate1(1,$L$52,$L$51,$L$54,U367,$L$53,$L$50,Y367),"")</f>
        <v>1780.782149513451</v>
      </c>
      <c r="AA367" s="336">
        <f t="shared" si="223"/>
        <v>55.78551629814794</v>
      </c>
      <c r="AB367" s="336">
        <f t="shared" si="224"/>
        <v>-2.1608274199696288E-5</v>
      </c>
      <c r="AC367" s="328">
        <f t="shared" si="225"/>
        <v>1.1279315035336366E-3</v>
      </c>
      <c r="AD367" s="328">
        <f t="shared" si="226"/>
        <v>-17.731573182718154</v>
      </c>
      <c r="AE367" s="328">
        <f t="shared" si="227"/>
        <v>-3997.8853324152897</v>
      </c>
      <c r="AF367" s="328">
        <f t="shared" si="228"/>
        <v>2893.0628504792517</v>
      </c>
      <c r="AG367" s="328">
        <f t="shared" si="229"/>
        <v>2886.1819834737307</v>
      </c>
      <c r="AH367" s="328">
        <f t="shared" si="230"/>
        <v>4.4160583540568963</v>
      </c>
      <c r="AI367" s="328">
        <f t="shared" si="231"/>
        <v>0.63421545154342729</v>
      </c>
      <c r="AJ367" s="328">
        <f t="shared" si="232"/>
        <v>8.9745967649899363</v>
      </c>
      <c r="AK367" s="337">
        <f t="shared" si="233"/>
        <v>572.16115393030452</v>
      </c>
      <c r="AL367" s="42">
        <f t="shared" si="234"/>
        <v>27.461727017735377</v>
      </c>
    </row>
    <row r="368" spans="2:38" ht="15" x14ac:dyDescent="0.15">
      <c r="B368" s="328">
        <f t="shared" si="203"/>
        <v>2893.0628504792517</v>
      </c>
      <c r="C368" s="328">
        <f t="shared" si="204"/>
        <v>2886.1819834737307</v>
      </c>
      <c r="D368" s="328">
        <f t="shared" si="205"/>
        <v>4.4160583540568963</v>
      </c>
      <c r="E368" s="328">
        <f t="shared" si="235"/>
        <v>185.74517602620119</v>
      </c>
      <c r="F368" s="328">
        <f t="shared" si="206"/>
        <v>185.74517602620119</v>
      </c>
      <c r="G368" s="328">
        <f t="shared" si="207"/>
        <v>4455.2930562929278</v>
      </c>
      <c r="H368" s="313">
        <f t="shared" si="208"/>
        <v>0.02</v>
      </c>
      <c r="I368" s="328">
        <f t="shared" si="209"/>
        <v>5.5046936044167527</v>
      </c>
      <c r="J368" s="328">
        <f t="shared" si="210"/>
        <v>850</v>
      </c>
      <c r="K368" s="335">
        <f t="shared" si="211"/>
        <v>-1</v>
      </c>
      <c r="L368" s="323">
        <f t="shared" si="212"/>
        <v>4.3960583540568967</v>
      </c>
      <c r="M368" s="323">
        <f t="shared" si="213"/>
        <v>4.4060583540568965</v>
      </c>
      <c r="N368" s="328">
        <f t="shared" si="214"/>
        <v>-6.1087252956232518E-2</v>
      </c>
      <c r="O368" s="328">
        <f t="shared" si="215"/>
        <v>2.0588926328104495E-2</v>
      </c>
      <c r="P368" s="332">
        <f t="shared" si="236"/>
        <v>67.381774377717917</v>
      </c>
      <c r="Q368" s="328">
        <f t="shared" si="216"/>
        <v>3635.0661071505547</v>
      </c>
      <c r="R368" s="277">
        <f>IF(H368&gt;0, rate1(1,$L$52,$L$51,$L$54,L368,$L$53,$L$50,P368),"")</f>
        <v>1775.4140565888774</v>
      </c>
      <c r="S368" s="323">
        <f t="shared" si="217"/>
        <v>99.444085822215001</v>
      </c>
      <c r="T368" s="323">
        <f t="shared" si="218"/>
        <v>6.2052740340900699E-4</v>
      </c>
      <c r="U368" s="328">
        <f t="shared" si="219"/>
        <v>4.4160583540568963</v>
      </c>
      <c r="V368" s="336">
        <f t="shared" si="220"/>
        <v>4.4160583540568963</v>
      </c>
      <c r="W368" s="328">
        <f t="shared" si="221"/>
        <v>1.1733580721333681E-3</v>
      </c>
      <c r="X368" s="328">
        <f t="shared" si="222"/>
        <v>3665.6734171072148</v>
      </c>
      <c r="Y368" s="328">
        <f t="shared" si="237"/>
        <v>67.687981122480267</v>
      </c>
      <c r="Z368" s="108">
        <f>IF(H368&gt;0, rate1(1,$L$52,$L$51,$L$54,U368,$L$53,$L$50,Y368),"")</f>
        <v>1777.7449506830278</v>
      </c>
      <c r="AA368" s="336">
        <f t="shared" si="223"/>
        <v>100.14992230331937</v>
      </c>
      <c r="AB368" s="336">
        <f t="shared" si="224"/>
        <v>-1.1834180449923418E-5</v>
      </c>
      <c r="AC368" s="328">
        <f t="shared" si="225"/>
        <v>6.2052740340900699E-4</v>
      </c>
      <c r="AD368" s="328">
        <f t="shared" si="226"/>
        <v>-32.230647494575578</v>
      </c>
      <c r="AE368" s="328">
        <f t="shared" si="227"/>
        <v>-16584.975779854631</v>
      </c>
      <c r="AF368" s="328">
        <f t="shared" si="228"/>
        <v>2893.0011426988922</v>
      </c>
      <c r="AG368" s="328">
        <f t="shared" si="229"/>
        <v>2886.1813629463272</v>
      </c>
      <c r="AH368" s="328">
        <f t="shared" si="230"/>
        <v>4.396412117717726</v>
      </c>
      <c r="AI368" s="328">
        <f t="shared" si="231"/>
        <v>0.34951137235064655</v>
      </c>
      <c r="AJ368" s="328">
        <f t="shared" si="232"/>
        <v>8.9746938514822556</v>
      </c>
      <c r="AK368" s="337">
        <f t="shared" si="233"/>
        <v>572.16401759599682</v>
      </c>
      <c r="AL368" s="42">
        <f t="shared" si="234"/>
        <v>27.46226610086919</v>
      </c>
    </row>
    <row r="369" spans="2:38" ht="15" x14ac:dyDescent="0.15">
      <c r="B369" s="328">
        <f t="shared" si="203"/>
        <v>2893.0011426988922</v>
      </c>
      <c r="C369" s="328">
        <f t="shared" si="204"/>
        <v>2886.1813629463272</v>
      </c>
      <c r="D369" s="328">
        <f t="shared" si="205"/>
        <v>4.396412117717726</v>
      </c>
      <c r="E369" s="328">
        <f t="shared" si="235"/>
        <v>185.74517602620119</v>
      </c>
      <c r="F369" s="328">
        <f t="shared" si="206"/>
        <v>185.74517602620119</v>
      </c>
      <c r="G369" s="328">
        <f t="shared" si="207"/>
        <v>4395.826138503372</v>
      </c>
      <c r="H369" s="313">
        <f t="shared" si="208"/>
        <v>0.02</v>
      </c>
      <c r="I369" s="328">
        <f t="shared" si="209"/>
        <v>5.455823802051964</v>
      </c>
      <c r="J369" s="328">
        <f t="shared" si="210"/>
        <v>850</v>
      </c>
      <c r="K369" s="335">
        <f t="shared" si="211"/>
        <v>-1</v>
      </c>
      <c r="L369" s="323">
        <f t="shared" si="212"/>
        <v>4.3764121177177264</v>
      </c>
      <c r="M369" s="323">
        <f t="shared" si="213"/>
        <v>4.3864121177177262</v>
      </c>
      <c r="N369" s="328">
        <f t="shared" si="214"/>
        <v>-6.0820369799564844E-2</v>
      </c>
      <c r="O369" s="328">
        <f t="shared" si="215"/>
        <v>3.8770748504988184E-3</v>
      </c>
      <c r="P369" s="332">
        <f t="shared" si="236"/>
        <v>66.980820982516889</v>
      </c>
      <c r="Q369" s="328">
        <f t="shared" si="216"/>
        <v>3575.337649263447</v>
      </c>
      <c r="R369" s="277">
        <f>IF(H369&gt;0, rate1(1,$L$52,$L$51,$L$54,L369,$L$53,$L$50,P369),"")</f>
        <v>1772.3390918383132</v>
      </c>
      <c r="S369" s="323">
        <f t="shared" si="217"/>
        <v>520.31465703896617</v>
      </c>
      <c r="T369" s="323">
        <f t="shared" si="218"/>
        <v>1.1711660546295972E-4</v>
      </c>
      <c r="U369" s="328">
        <f t="shared" si="219"/>
        <v>4.396412117717726</v>
      </c>
      <c r="V369" s="336">
        <f t="shared" si="220"/>
        <v>4.396412117717726</v>
      </c>
      <c r="W369" s="328">
        <f t="shared" si="221"/>
        <v>1.1629411840736736E-3</v>
      </c>
      <c r="X369" s="328">
        <f t="shared" si="222"/>
        <v>3605.6729251430634</v>
      </c>
      <c r="Y369" s="328">
        <f t="shared" si="237"/>
        <v>67.286570508707911</v>
      </c>
      <c r="Z369" s="108">
        <f>IF(H369&gt;0, rate1(1,$L$52,$L$51,$L$54,U369,$L$53,$L$50,Y369),"")</f>
        <v>1774.6862806510755</v>
      </c>
      <c r="AA369" s="336">
        <f t="shared" si="223"/>
        <v>524.03531017833893</v>
      </c>
      <c r="AB369" s="336">
        <f t="shared" si="224"/>
        <v>-2.2234467949728795E-6</v>
      </c>
      <c r="AC369" s="328">
        <f t="shared" si="225"/>
        <v>1.1711660546295972E-4</v>
      </c>
      <c r="AD369" s="328">
        <f t="shared" si="226"/>
        <v>-170.76997681874727</v>
      </c>
      <c r="AE369" s="328">
        <f t="shared" si="227"/>
        <v>-375626.52894322644</v>
      </c>
      <c r="AF369" s="328">
        <f t="shared" si="228"/>
        <v>2892.9402052124869</v>
      </c>
      <c r="AG369" s="328">
        <f t="shared" si="229"/>
        <v>2886.1812458297218</v>
      </c>
      <c r="AH369" s="328">
        <f t="shared" si="230"/>
        <v>4.3767641042648906</v>
      </c>
      <c r="AI369" s="328">
        <f t="shared" si="231"/>
        <v>6.6080247285796506E-2</v>
      </c>
      <c r="AJ369" s="328">
        <f t="shared" si="232"/>
        <v>8.9747122071065011</v>
      </c>
      <c r="AK369" s="337">
        <f t="shared" si="233"/>
        <v>572.1655747715871</v>
      </c>
      <c r="AL369" s="42">
        <f t="shared" si="234"/>
        <v>27.462563185535689</v>
      </c>
    </row>
    <row r="370" spans="2:38" ht="15" x14ac:dyDescent="0.15">
      <c r="B370" s="328">
        <f t="shared" si="203"/>
        <v>2892.9402052124869</v>
      </c>
      <c r="C370" s="328">
        <f t="shared" si="204"/>
        <v>2886.1812458297218</v>
      </c>
      <c r="D370" s="328">
        <f t="shared" si="205"/>
        <v>4.3767641042648906</v>
      </c>
      <c r="E370" s="328">
        <f t="shared" si="235"/>
        <v>185.74517602620119</v>
      </c>
      <c r="F370" s="328">
        <f t="shared" si="206"/>
        <v>185.74517602620119</v>
      </c>
      <c r="G370" s="328">
        <f t="shared" si="207"/>
        <v>4336.8854347605611</v>
      </c>
      <c r="H370" s="313">
        <f t="shared" si="208"/>
        <v>0.02</v>
      </c>
      <c r="I370" s="328">
        <f t="shared" si="209"/>
        <v>5.4071675062121365</v>
      </c>
      <c r="J370" s="328">
        <f t="shared" si="210"/>
        <v>850</v>
      </c>
      <c r="K370" s="335">
        <f t="shared" si="211"/>
        <v>-1</v>
      </c>
      <c r="L370" s="323">
        <f t="shared" si="212"/>
        <v>4.356764104264891</v>
      </c>
      <c r="M370" s="323">
        <f t="shared" si="213"/>
        <v>4.3667641042648908</v>
      </c>
      <c r="N370" s="328">
        <f t="shared" si="214"/>
        <v>-6.0553416049353714E-2</v>
      </c>
      <c r="O370" s="328">
        <f t="shared" si="215"/>
        <v>3.8770748504988184E-3</v>
      </c>
      <c r="P370" s="332">
        <f t="shared" si="236"/>
        <v>66.580431445876144</v>
      </c>
      <c r="Q370" s="328">
        <f t="shared" si="216"/>
        <v>3516.1365053964619</v>
      </c>
      <c r="R370" s="277">
        <f>IF(H370&gt;0, rate1(1,$L$52,$L$51,$L$54,L370,$L$53,$L$50,P370),"")</f>
        <v>1769.2422967941911</v>
      </c>
      <c r="S370" s="323">
        <f t="shared" si="217"/>
        <v>512.5948378162002</v>
      </c>
      <c r="T370" s="323">
        <f t="shared" si="218"/>
        <v>1.1836205444885398E-4</v>
      </c>
      <c r="U370" s="328">
        <f t="shared" si="219"/>
        <v>4.3767641042648906</v>
      </c>
      <c r="V370" s="336">
        <f t="shared" si="220"/>
        <v>4.3767641042648906</v>
      </c>
      <c r="W370" s="328">
        <f t="shared" si="221"/>
        <v>1.1525698061962686E-3</v>
      </c>
      <c r="X370" s="328">
        <f t="shared" si="222"/>
        <v>3546.2009370626402</v>
      </c>
      <c r="Y370" s="328">
        <f t="shared" si="237"/>
        <v>66.885722344529896</v>
      </c>
      <c r="Z370" s="108">
        <f>IF(H370&gt;0, rate1(1,$L$52,$L$51,$L$54,U370,$L$53,$L$50,Y370),"")</f>
        <v>1771.6059347509522</v>
      </c>
      <c r="AA370" s="336">
        <f t="shared" si="223"/>
        <v>516.28799677687243</v>
      </c>
      <c r="AB370" s="336">
        <f t="shared" si="224"/>
        <v>-2.2367487956358293E-6</v>
      </c>
      <c r="AC370" s="328">
        <f t="shared" si="225"/>
        <v>1.1836205444885398E-4</v>
      </c>
      <c r="AD370" s="328">
        <f t="shared" si="226"/>
        <v>-168.97307243549326</v>
      </c>
      <c r="AE370" s="328">
        <f t="shared" si="227"/>
        <v>15261.717422096248</v>
      </c>
      <c r="AF370" s="328">
        <f t="shared" si="228"/>
        <v>2892.8795334343831</v>
      </c>
      <c r="AG370" s="328">
        <f t="shared" si="229"/>
        <v>2886.1811274676675</v>
      </c>
      <c r="AH370" s="328">
        <f t="shared" si="230"/>
        <v>4.3571143126168623</v>
      </c>
      <c r="AI370" s="328">
        <f t="shared" si="231"/>
        <v>6.6899855753687398E-2</v>
      </c>
      <c r="AJ370" s="328">
        <f t="shared" si="232"/>
        <v>8.9747307903997662</v>
      </c>
      <c r="AK370" s="337">
        <f t="shared" si="233"/>
        <v>572.16586524886532</v>
      </c>
      <c r="AL370" s="42">
        <f t="shared" si="234"/>
        <v>27.462619353745882</v>
      </c>
    </row>
    <row r="371" spans="2:38" ht="15" x14ac:dyDescent="0.15">
      <c r="B371" s="328">
        <f t="shared" si="203"/>
        <v>2892.8795334343831</v>
      </c>
      <c r="C371" s="328">
        <f t="shared" si="204"/>
        <v>2886.1811274676675</v>
      </c>
      <c r="D371" s="328">
        <f t="shared" si="205"/>
        <v>4.3571143126168623</v>
      </c>
      <c r="E371" s="328">
        <f t="shared" si="235"/>
        <v>185.74517602620119</v>
      </c>
      <c r="F371" s="328">
        <f t="shared" si="206"/>
        <v>185.74517602620119</v>
      </c>
      <c r="G371" s="328">
        <f t="shared" si="207"/>
        <v>4278.46869908191</v>
      </c>
      <c r="H371" s="313">
        <f t="shared" si="208"/>
        <v>0.02</v>
      </c>
      <c r="I371" s="328">
        <f t="shared" si="209"/>
        <v>5.3587247733725238</v>
      </c>
      <c r="J371" s="328">
        <f t="shared" si="210"/>
        <v>850</v>
      </c>
      <c r="K371" s="335">
        <f t="shared" si="211"/>
        <v>-1</v>
      </c>
      <c r="L371" s="323">
        <f t="shared" si="212"/>
        <v>4.3371143126168628</v>
      </c>
      <c r="M371" s="323">
        <f t="shared" si="213"/>
        <v>4.3471143126168625</v>
      </c>
      <c r="N371" s="328">
        <f t="shared" si="214"/>
        <v>-6.0286391678292972E-2</v>
      </c>
      <c r="O371" s="328">
        <f t="shared" si="215"/>
        <v>3.8770748504988184E-3</v>
      </c>
      <c r="P371" s="332">
        <f t="shared" si="236"/>
        <v>66.180607708089397</v>
      </c>
      <c r="Q371" s="328">
        <f t="shared" si="216"/>
        <v>3457.4604302646412</v>
      </c>
      <c r="R371" s="277">
        <f>IF(H371&gt;0, rate1(1,$L$52,$L$51,$L$54,L371,$L$53,$L$50,P371),"")</f>
        <v>1766.123462667681</v>
      </c>
      <c r="S371" s="323">
        <f t="shared" si="217"/>
        <v>504.93092786738964</v>
      </c>
      <c r="T371" s="323">
        <f t="shared" si="218"/>
        <v>1.1963225185130421E-4</v>
      </c>
      <c r="U371" s="328">
        <f t="shared" si="219"/>
        <v>4.3571143126168623</v>
      </c>
      <c r="V371" s="336">
        <f t="shared" si="220"/>
        <v>4.3571143126168623</v>
      </c>
      <c r="W371" s="328">
        <f t="shared" si="221"/>
        <v>1.1422439505324178E-3</v>
      </c>
      <c r="X371" s="328">
        <f t="shared" si="222"/>
        <v>3487.2552078957297</v>
      </c>
      <c r="Y371" s="328">
        <f t="shared" si="237"/>
        <v>66.485438559563164</v>
      </c>
      <c r="Z371" s="108">
        <f>IF(H371&gt;0, rate1(1,$L$52,$L$51,$L$54,U371,$L$53,$L$50,Y371),"")</f>
        <v>1768.503705960474</v>
      </c>
      <c r="AA371" s="336">
        <f t="shared" si="223"/>
        <v>508.59673957826726</v>
      </c>
      <c r="AB371" s="336">
        <f t="shared" si="224"/>
        <v>-2.2502980446277928E-6</v>
      </c>
      <c r="AC371" s="328">
        <f t="shared" si="225"/>
        <v>1.1963225185130421E-4</v>
      </c>
      <c r="AD371" s="328">
        <f t="shared" si="226"/>
        <v>-167.17899805864067</v>
      </c>
      <c r="AE371" s="328">
        <f t="shared" si="227"/>
        <v>15076.615947189148</v>
      </c>
      <c r="AF371" s="328">
        <f t="shared" si="228"/>
        <v>2892.8191274104529</v>
      </c>
      <c r="AG371" s="328">
        <f t="shared" si="229"/>
        <v>2886.1810078354156</v>
      </c>
      <c r="AH371" s="328">
        <f t="shared" si="230"/>
        <v>4.3374627416790963</v>
      </c>
      <c r="AI371" s="328">
        <f t="shared" si="231"/>
        <v>6.7737196396566182E-2</v>
      </c>
      <c r="AJ371" s="328">
        <f t="shared" si="232"/>
        <v>8.9747496062876539</v>
      </c>
      <c r="AK371" s="337">
        <f t="shared" si="233"/>
        <v>572.1661553858753</v>
      </c>
      <c r="AL371" s="42">
        <f t="shared" si="234"/>
        <v>27.462676218623272</v>
      </c>
    </row>
    <row r="372" spans="2:38" ht="15" x14ac:dyDescent="0.15">
      <c r="B372" s="328">
        <f t="shared" si="203"/>
        <v>2892.8191274104529</v>
      </c>
      <c r="C372" s="328">
        <f t="shared" si="204"/>
        <v>2886.1810078354156</v>
      </c>
      <c r="D372" s="328">
        <f t="shared" si="205"/>
        <v>4.3374627416790963</v>
      </c>
      <c r="E372" s="328">
        <f t="shared" si="235"/>
        <v>185.74517602620119</v>
      </c>
      <c r="F372" s="328">
        <f t="shared" si="206"/>
        <v>185.74517602620119</v>
      </c>
      <c r="G372" s="328">
        <f t="shared" si="207"/>
        <v>4220.5736842800588</v>
      </c>
      <c r="H372" s="313">
        <f t="shared" si="208"/>
        <v>0.02</v>
      </c>
      <c r="I372" s="328">
        <f t="shared" si="209"/>
        <v>5.3104956600298472</v>
      </c>
      <c r="J372" s="328">
        <f t="shared" si="210"/>
        <v>850</v>
      </c>
      <c r="K372" s="335">
        <f t="shared" si="211"/>
        <v>-1</v>
      </c>
      <c r="L372" s="323">
        <f t="shared" si="212"/>
        <v>4.3174627416790967</v>
      </c>
      <c r="M372" s="323">
        <f t="shared" si="213"/>
        <v>4.3274627416790965</v>
      </c>
      <c r="N372" s="328">
        <f t="shared" si="214"/>
        <v>-6.001929665888639E-2</v>
      </c>
      <c r="O372" s="328">
        <f t="shared" si="215"/>
        <v>3.8770748504988184E-3</v>
      </c>
      <c r="P372" s="332">
        <f t="shared" si="236"/>
        <v>65.781351723870529</v>
      </c>
      <c r="Q372" s="328">
        <f t="shared" si="216"/>
        <v>3399.3071773785769</v>
      </c>
      <c r="R372" s="277">
        <f>IF(H372&gt;0, rate1(1,$L$52,$L$51,$L$54,L372,$L$53,$L$50,P372),"")</f>
        <v>1762.9823782623532</v>
      </c>
      <c r="S372" s="323">
        <f t="shared" si="217"/>
        <v>497.3226674068996</v>
      </c>
      <c r="T372" s="323">
        <f t="shared" si="218"/>
        <v>1.2092797810840432E-4</v>
      </c>
      <c r="U372" s="328">
        <f t="shared" si="219"/>
        <v>4.3374627416790963</v>
      </c>
      <c r="V372" s="336">
        <f t="shared" si="220"/>
        <v>4.3374627416790963</v>
      </c>
      <c r="W372" s="328">
        <f t="shared" si="221"/>
        <v>1.131963629132926E-3</v>
      </c>
      <c r="X372" s="328">
        <f t="shared" si="222"/>
        <v>3428.8334914677889</v>
      </c>
      <c r="Y372" s="328">
        <f t="shared" si="237"/>
        <v>66.08572109771417</v>
      </c>
      <c r="Z372" s="108">
        <f>IF(H372&gt;0, rate1(1,$L$52,$L$51,$L$54,U372,$L$53,$L$50,Y372),"")</f>
        <v>1765.3793848720024</v>
      </c>
      <c r="AA372" s="336">
        <f t="shared" si="223"/>
        <v>500.96127933746635</v>
      </c>
      <c r="AB372" s="336">
        <f t="shared" si="224"/>
        <v>-2.2641025933707709E-6</v>
      </c>
      <c r="AC372" s="328">
        <f t="shared" si="225"/>
        <v>1.2092797810840432E-4</v>
      </c>
      <c r="AD372" s="328">
        <f t="shared" si="226"/>
        <v>-165.38769863555694</v>
      </c>
      <c r="AE372" s="328">
        <f t="shared" si="227"/>
        <v>14892.731216492049</v>
      </c>
      <c r="AF372" s="328">
        <f t="shared" si="228"/>
        <v>2892.7589871858158</v>
      </c>
      <c r="AG372" s="328">
        <f t="shared" si="229"/>
        <v>2886.1808869074375</v>
      </c>
      <c r="AH372" s="328">
        <f t="shared" si="230"/>
        <v>4.3178093903438759</v>
      </c>
      <c r="AI372" s="328">
        <f t="shared" si="231"/>
        <v>6.8592845623105123E-2</v>
      </c>
      <c r="AJ372" s="328">
        <f t="shared" si="232"/>
        <v>8.9747686598558829</v>
      </c>
      <c r="AK372" s="337">
        <f t="shared" si="233"/>
        <v>572.16644519734984</v>
      </c>
      <c r="AL372" s="42">
        <f t="shared" si="234"/>
        <v>27.462733795240208</v>
      </c>
    </row>
    <row r="373" spans="2:38" ht="15" x14ac:dyDescent="0.15">
      <c r="B373" s="328">
        <f t="shared" si="203"/>
        <v>2892.7589871858158</v>
      </c>
      <c r="C373" s="328">
        <f t="shared" si="204"/>
        <v>2886.1808869074375</v>
      </c>
      <c r="D373" s="328">
        <f t="shared" si="205"/>
        <v>4.3178093903438759</v>
      </c>
      <c r="E373" s="328">
        <f t="shared" si="235"/>
        <v>185.74517602620119</v>
      </c>
      <c r="F373" s="328">
        <f t="shared" si="206"/>
        <v>185.74517602620119</v>
      </c>
      <c r="G373" s="328">
        <f t="shared" si="207"/>
        <v>4163.1981419625636</v>
      </c>
      <c r="H373" s="313">
        <f t="shared" si="208"/>
        <v>0.02</v>
      </c>
      <c r="I373" s="328">
        <f t="shared" si="209"/>
        <v>5.2624802227026528</v>
      </c>
      <c r="J373" s="328">
        <f t="shared" si="210"/>
        <v>850</v>
      </c>
      <c r="K373" s="335">
        <f t="shared" si="211"/>
        <v>-1</v>
      </c>
      <c r="L373" s="323">
        <f t="shared" si="212"/>
        <v>4.2978093903438763</v>
      </c>
      <c r="M373" s="323">
        <f t="shared" si="213"/>
        <v>4.3078093903438761</v>
      </c>
      <c r="N373" s="328">
        <f t="shared" si="214"/>
        <v>-5.975213096346188E-2</v>
      </c>
      <c r="O373" s="328">
        <f t="shared" si="215"/>
        <v>3.8770748504988184E-3</v>
      </c>
      <c r="P373" s="332">
        <f t="shared" si="236"/>
        <v>65.382665462529971</v>
      </c>
      <c r="Q373" s="328">
        <f t="shared" si="216"/>
        <v>3341.674499044113</v>
      </c>
      <c r="R373" s="277">
        <f>IF(H373&gt;0, rate1(1,$L$52,$L$51,$L$54,L373,$L$53,$L$50,P373),"")</f>
        <v>1759.8188299437356</v>
      </c>
      <c r="S373" s="323">
        <f t="shared" si="217"/>
        <v>489.7697958587886</v>
      </c>
      <c r="T373" s="323">
        <f t="shared" si="218"/>
        <v>1.2225004791565513E-4</v>
      </c>
      <c r="U373" s="328">
        <f t="shared" si="219"/>
        <v>4.3178093903438759</v>
      </c>
      <c r="V373" s="336">
        <f t="shared" si="220"/>
        <v>4.3178093903438759</v>
      </c>
      <c r="W373" s="328">
        <f t="shared" si="221"/>
        <v>1.1217288540432691E-3</v>
      </c>
      <c r="X373" s="328">
        <f t="shared" si="222"/>
        <v>3370.9335403996502</v>
      </c>
      <c r="Y373" s="328">
        <f t="shared" si="237"/>
        <v>65.686571917353405</v>
      </c>
      <c r="Z373" s="108">
        <f>IF(H373&gt;0, rate1(1,$L$52,$L$51,$L$54,U373,$L$53,$L$50,Y373),"")</f>
        <v>1762.2327596622615</v>
      </c>
      <c r="AA373" s="336">
        <f t="shared" si="223"/>
        <v>493.38135603178978</v>
      </c>
      <c r="AB373" s="336">
        <f t="shared" si="224"/>
        <v>-2.2781708533473522E-6</v>
      </c>
      <c r="AC373" s="328">
        <f t="shared" si="225"/>
        <v>1.2225004791565513E-4</v>
      </c>
      <c r="AD373" s="328">
        <f t="shared" si="226"/>
        <v>-163.5991178817267</v>
      </c>
      <c r="AE373" s="328">
        <f t="shared" si="227"/>
        <v>14710.052409532165</v>
      </c>
      <c r="AF373" s="328">
        <f t="shared" si="228"/>
        <v>2892.6991128048044</v>
      </c>
      <c r="AG373" s="328">
        <f t="shared" si="229"/>
        <v>2886.1807646573898</v>
      </c>
      <c r="AH373" s="328">
        <f t="shared" si="230"/>
        <v>4.2981542574901592</v>
      </c>
      <c r="AI373" s="328">
        <f t="shared" si="231"/>
        <v>6.946740530078524E-2</v>
      </c>
      <c r="AJ373" s="328">
        <f t="shared" si="232"/>
        <v>8.9747879563573552</v>
      </c>
      <c r="AK373" s="337">
        <f t="shared" si="233"/>
        <v>572.166734698509</v>
      </c>
      <c r="AL373" s="42">
        <f t="shared" si="234"/>
        <v>27.462792099158989</v>
      </c>
    </row>
    <row r="374" spans="2:38" ht="15" x14ac:dyDescent="0.15">
      <c r="B374" s="328">
        <f t="shared" si="203"/>
        <v>2892.6991128048044</v>
      </c>
      <c r="C374" s="328">
        <f t="shared" si="204"/>
        <v>2886.1807646573898</v>
      </c>
      <c r="D374" s="328">
        <f t="shared" si="205"/>
        <v>4.2981542574901592</v>
      </c>
      <c r="E374" s="328">
        <f t="shared" si="235"/>
        <v>185.74517602620119</v>
      </c>
      <c r="F374" s="328">
        <f t="shared" si="206"/>
        <v>185.74517602620119</v>
      </c>
      <c r="G374" s="328">
        <f t="shared" si="207"/>
        <v>4106.339822531625</v>
      </c>
      <c r="H374" s="313">
        <f t="shared" si="208"/>
        <v>0.02</v>
      </c>
      <c r="I374" s="328">
        <f t="shared" si="209"/>
        <v>5.2146785179316799</v>
      </c>
      <c r="J374" s="328">
        <f t="shared" si="210"/>
        <v>850</v>
      </c>
      <c r="K374" s="335">
        <f t="shared" si="211"/>
        <v>-1</v>
      </c>
      <c r="L374" s="323">
        <f t="shared" si="212"/>
        <v>4.2781542574901597</v>
      </c>
      <c r="M374" s="323">
        <f t="shared" si="213"/>
        <v>4.2881542574901594</v>
      </c>
      <c r="N374" s="328">
        <f t="shared" si="214"/>
        <v>-5.9484894564137747E-2</v>
      </c>
      <c r="O374" s="328">
        <f t="shared" si="215"/>
        <v>3.8770748504988184E-3</v>
      </c>
      <c r="P374" s="332">
        <f t="shared" si="236"/>
        <v>64.984550908154688</v>
      </c>
      <c r="Q374" s="328">
        <f t="shared" si="216"/>
        <v>3284.5601463620596</v>
      </c>
      <c r="R374" s="277">
        <f>IF(H374&gt;0, rate1(1,$L$52,$L$51,$L$54,L374,$L$53,$L$50,P374),"")</f>
        <v>1756.6326016085127</v>
      </c>
      <c r="S374" s="323">
        <f t="shared" si="217"/>
        <v>482.27205183971313</v>
      </c>
      <c r="T374" s="323">
        <f t="shared" si="218"/>
        <v>1.2359931214943912E-4</v>
      </c>
      <c r="U374" s="328">
        <f t="shared" si="219"/>
        <v>4.2981542574901592</v>
      </c>
      <c r="V374" s="336">
        <f t="shared" si="220"/>
        <v>4.2981542574901592</v>
      </c>
      <c r="W374" s="328">
        <f t="shared" si="221"/>
        <v>1.1115396373178044E-3</v>
      </c>
      <c r="X374" s="328">
        <f t="shared" si="222"/>
        <v>3313.5531061072325</v>
      </c>
      <c r="Y374" s="328">
        <f t="shared" si="237"/>
        <v>65.287992991492914</v>
      </c>
      <c r="Z374" s="108">
        <f>IF(H374&gt;0, rate1(1,$L$52,$L$51,$L$54,U374,$L$53,$L$50,Y374),"")</f>
        <v>1759.0636160617978</v>
      </c>
      <c r="AA374" s="336">
        <f t="shared" si="223"/>
        <v>485.85670884421239</v>
      </c>
      <c r="AB374" s="336">
        <f t="shared" si="224"/>
        <v>-2.2925116164061356E-6</v>
      </c>
      <c r="AC374" s="328">
        <f t="shared" si="225"/>
        <v>1.2359931214943912E-4</v>
      </c>
      <c r="AD374" s="328">
        <f t="shared" si="226"/>
        <v>-161.81319824675705</v>
      </c>
      <c r="AE374" s="328">
        <f t="shared" si="227"/>
        <v>14528.568506314448</v>
      </c>
      <c r="AF374" s="328">
        <f t="shared" si="228"/>
        <v>2892.6395043109283</v>
      </c>
      <c r="AG374" s="328">
        <f t="shared" si="229"/>
        <v>2886.1806410580775</v>
      </c>
      <c r="AH374" s="328">
        <f t="shared" si="230"/>
        <v>4.2784973419835683</v>
      </c>
      <c r="AI374" s="328">
        <f t="shared" si="231"/>
        <v>7.0361504184917059E-2</v>
      </c>
      <c r="AJ374" s="328">
        <f t="shared" si="232"/>
        <v>8.9748075012196296</v>
      </c>
      <c r="AK374" s="337">
        <f t="shared" si="233"/>
        <v>572.16702390508169</v>
      </c>
      <c r="AL374" s="42">
        <f t="shared" si="234"/>
        <v>27.462851146453495</v>
      </c>
    </row>
    <row r="375" spans="2:38" ht="15" x14ac:dyDescent="0.15">
      <c r="B375" s="328">
        <f t="shared" si="203"/>
        <v>2892.6395043109283</v>
      </c>
      <c r="C375" s="328">
        <f t="shared" si="204"/>
        <v>2886.1806410580775</v>
      </c>
      <c r="D375" s="328">
        <f t="shared" si="205"/>
        <v>4.2784973419835683</v>
      </c>
      <c r="E375" s="328">
        <f t="shared" si="235"/>
        <v>185.74517602620119</v>
      </c>
      <c r="F375" s="328">
        <f t="shared" si="206"/>
        <v>185.74517602620119</v>
      </c>
      <c r="G375" s="328">
        <f t="shared" si="207"/>
        <v>4049.996475184189</v>
      </c>
      <c r="H375" s="313">
        <f t="shared" si="208"/>
        <v>0.02</v>
      </c>
      <c r="I375" s="328">
        <f t="shared" si="209"/>
        <v>5.1670906022805871</v>
      </c>
      <c r="J375" s="328">
        <f t="shared" si="210"/>
        <v>850</v>
      </c>
      <c r="K375" s="335">
        <f t="shared" si="211"/>
        <v>-1</v>
      </c>
      <c r="L375" s="323">
        <f t="shared" si="212"/>
        <v>4.2584973419835688</v>
      </c>
      <c r="M375" s="323">
        <f t="shared" si="213"/>
        <v>4.2684973419835686</v>
      </c>
      <c r="N375" s="328">
        <f t="shared" si="214"/>
        <v>-5.9217587432845775E-2</v>
      </c>
      <c r="O375" s="328">
        <f t="shared" si="215"/>
        <v>3.8770748504988184E-3</v>
      </c>
      <c r="P375" s="332">
        <f t="shared" si="236"/>
        <v>64.587010059793883</v>
      </c>
      <c r="Q375" s="328">
        <f t="shared" si="216"/>
        <v>3227.9618692283125</v>
      </c>
      <c r="R375" s="277">
        <f>IF(H375&gt;0, rate1(1,$L$52,$L$51,$L$54,L375,$L$53,$L$50,P375),"")</f>
        <v>1753.4234746533816</v>
      </c>
      <c r="S375" s="323">
        <f t="shared" si="217"/>
        <v>474.8291731413758</v>
      </c>
      <c r="T375" s="323">
        <f t="shared" si="218"/>
        <v>1.2497665992207091E-4</v>
      </c>
      <c r="U375" s="328">
        <f t="shared" si="219"/>
        <v>4.2784973419835683</v>
      </c>
      <c r="V375" s="336">
        <f t="shared" si="220"/>
        <v>4.2784973419835683</v>
      </c>
      <c r="W375" s="328">
        <f t="shared" si="221"/>
        <v>1.1013959910108895E-3</v>
      </c>
      <c r="X375" s="328">
        <f t="shared" si="222"/>
        <v>3256.6899388016664</v>
      </c>
      <c r="Y375" s="328">
        <f t="shared" si="237"/>
        <v>64.88998630796975</v>
      </c>
      <c r="Z375" s="108">
        <f>IF(H375&gt;0, rate1(1,$L$52,$L$51,$L$54,U375,$L$53,$L$50,Y375),"")</f>
        <v>1755.8717373240968</v>
      </c>
      <c r="AA375" s="336">
        <f t="shared" si="223"/>
        <v>478.38707614620034</v>
      </c>
      <c r="AB375" s="336">
        <f t="shared" si="224"/>
        <v>-2.3071340764021558E-6</v>
      </c>
      <c r="AC375" s="328">
        <f t="shared" si="225"/>
        <v>1.2497665992207091E-4</v>
      </c>
      <c r="AD375" s="328">
        <f t="shared" si="226"/>
        <v>-160.02988087912561</v>
      </c>
      <c r="AE375" s="328">
        <f t="shared" si="227"/>
        <v>14348.268280076707</v>
      </c>
      <c r="AF375" s="328">
        <f t="shared" si="228"/>
        <v>2892.5801617468355</v>
      </c>
      <c r="AG375" s="328">
        <f t="shared" si="229"/>
        <v>2886.1805160814174</v>
      </c>
      <c r="AH375" s="328">
        <f t="shared" si="230"/>
        <v>4.2588386426754719</v>
      </c>
      <c r="AI375" s="328">
        <f t="shared" si="231"/>
        <v>7.1275799445297383E-2</v>
      </c>
      <c r="AJ375" s="328">
        <f t="shared" si="232"/>
        <v>8.9748273000528087</v>
      </c>
      <c r="AK375" s="337">
        <f t="shared" si="233"/>
        <v>572.16731283332831</v>
      </c>
      <c r="AL375" s="42">
        <f t="shared" si="234"/>
        <v>27.462910953732052</v>
      </c>
    </row>
    <row r="376" spans="2:38" ht="15" x14ac:dyDescent="0.15">
      <c r="B376" s="328">
        <f t="shared" si="203"/>
        <v>2892.5801617468355</v>
      </c>
      <c r="C376" s="328">
        <f t="shared" si="204"/>
        <v>2886.1805160814174</v>
      </c>
      <c r="D376" s="328">
        <f t="shared" si="205"/>
        <v>4.2588386426754719</v>
      </c>
      <c r="E376" s="328">
        <f t="shared" si="235"/>
        <v>185.74517602620119</v>
      </c>
      <c r="F376" s="328">
        <f t="shared" si="206"/>
        <v>185.74517602620119</v>
      </c>
      <c r="G376" s="328">
        <f t="shared" si="207"/>
        <v>3994.1658479094867</v>
      </c>
      <c r="H376" s="313">
        <f t="shared" si="208"/>
        <v>0.02</v>
      </c>
      <c r="I376" s="328">
        <f t="shared" si="209"/>
        <v>5.1197165323344969</v>
      </c>
      <c r="J376" s="328">
        <f t="shared" si="210"/>
        <v>850</v>
      </c>
      <c r="K376" s="335">
        <f t="shared" si="211"/>
        <v>-1</v>
      </c>
      <c r="L376" s="323">
        <f t="shared" si="212"/>
        <v>4.2388386426754723</v>
      </c>
      <c r="M376" s="323">
        <f t="shared" si="213"/>
        <v>4.2488386426754721</v>
      </c>
      <c r="N376" s="328">
        <f t="shared" si="214"/>
        <v>-5.895020954131347E-2</v>
      </c>
      <c r="O376" s="328">
        <f t="shared" si="215"/>
        <v>3.8770748504988184E-3</v>
      </c>
      <c r="P376" s="332">
        <f t="shared" si="236"/>
        <v>64.19004493162943</v>
      </c>
      <c r="Q376" s="328">
        <f t="shared" si="216"/>
        <v>3171.8774163313656</v>
      </c>
      <c r="R376" s="277">
        <f>IF(H376&gt;0, rate1(1,$L$52,$L$51,$L$54,L376,$L$53,$L$50,P376),"")</f>
        <v>1750.1912279433948</v>
      </c>
      <c r="S376" s="323">
        <f t="shared" si="217"/>
        <v>467.44089671210315</v>
      </c>
      <c r="T376" s="323">
        <f t="shared" si="218"/>
        <v>1.263830207789407E-4</v>
      </c>
      <c r="U376" s="328">
        <f t="shared" si="219"/>
        <v>4.2588386426754719</v>
      </c>
      <c r="V376" s="336">
        <f t="shared" si="220"/>
        <v>4.2588386426754719</v>
      </c>
      <c r="W376" s="328">
        <f t="shared" si="221"/>
        <v>1.091297927182211E-3</v>
      </c>
      <c r="X376" s="328">
        <f t="shared" si="222"/>
        <v>3200.3417874868046</v>
      </c>
      <c r="Y376" s="328">
        <f t="shared" si="237"/>
        <v>64.492553869614085</v>
      </c>
      <c r="Z376" s="108">
        <f>IF(H376&gt;0, rate1(1,$L$52,$L$51,$L$54,U376,$L$53,$L$50,Y376),"")</f>
        <v>1752.6569041941914</v>
      </c>
      <c r="AA376" s="336">
        <f t="shared" si="223"/>
        <v>470.97219547968814</v>
      </c>
      <c r="AB376" s="336">
        <f t="shared" si="224"/>
        <v>-2.3220478523593341E-6</v>
      </c>
      <c r="AC376" s="328">
        <f t="shared" si="225"/>
        <v>1.263830207789407E-4</v>
      </c>
      <c r="AD376" s="328">
        <f t="shared" si="226"/>
        <v>-158.24910558976461</v>
      </c>
      <c r="AE376" s="328">
        <f t="shared" si="227"/>
        <v>14169.140288487295</v>
      </c>
      <c r="AF376" s="328">
        <f t="shared" si="228"/>
        <v>2892.5210851542734</v>
      </c>
      <c r="AG376" s="328">
        <f t="shared" si="229"/>
        <v>2886.1803896983965</v>
      </c>
      <c r="AH376" s="328">
        <f t="shared" si="230"/>
        <v>4.2391781584032584</v>
      </c>
      <c r="AI376" s="328">
        <f t="shared" si="231"/>
        <v>7.2210978298325817E-2</v>
      </c>
      <c r="AJ376" s="328">
        <f t="shared" si="232"/>
        <v>8.9748473586578914</v>
      </c>
      <c r="AK376" s="337">
        <f t="shared" si="233"/>
        <v>572.16760150006485</v>
      </c>
      <c r="AL376" s="42">
        <f t="shared" si="234"/>
        <v>27.462971538161582</v>
      </c>
    </row>
    <row r="377" spans="2:38" ht="15" x14ac:dyDescent="0.15">
      <c r="B377" s="328">
        <f t="shared" si="203"/>
        <v>2892.5210851542734</v>
      </c>
      <c r="C377" s="328">
        <f t="shared" si="204"/>
        <v>2886.1803896983965</v>
      </c>
      <c r="D377" s="328">
        <f t="shared" si="205"/>
        <v>4.2391781584032584</v>
      </c>
      <c r="E377" s="328">
        <f t="shared" si="235"/>
        <v>185.74517602620119</v>
      </c>
      <c r="F377" s="328">
        <f t="shared" si="206"/>
        <v>185.74517602620119</v>
      </c>
      <c r="G377" s="328">
        <f t="shared" si="207"/>
        <v>3938.8456874900007</v>
      </c>
      <c r="H377" s="313">
        <f t="shared" si="208"/>
        <v>0.02</v>
      </c>
      <c r="I377" s="328">
        <f t="shared" si="209"/>
        <v>5.07255636470145</v>
      </c>
      <c r="J377" s="328">
        <f t="shared" si="210"/>
        <v>850</v>
      </c>
      <c r="K377" s="335">
        <f t="shared" si="211"/>
        <v>-1</v>
      </c>
      <c r="L377" s="323">
        <f t="shared" si="212"/>
        <v>4.2191781584032588</v>
      </c>
      <c r="M377" s="323">
        <f t="shared" si="213"/>
        <v>4.2291781584032586</v>
      </c>
      <c r="N377" s="328">
        <f t="shared" si="214"/>
        <v>-5.8682760861060501E-2</v>
      </c>
      <c r="O377" s="328">
        <f t="shared" si="215"/>
        <v>3.8770748504988184E-3</v>
      </c>
      <c r="P377" s="332">
        <f t="shared" si="236"/>
        <v>63.793657553174022</v>
      </c>
      <c r="Q377" s="328">
        <f t="shared" si="216"/>
        <v>3116.3045351533119</v>
      </c>
      <c r="R377" s="277">
        <f>IF(H377&gt;0, rate1(1,$L$52,$L$51,$L$54,L377,$L$53,$L$50,P377),"")</f>
        <v>1746.9356377801321</v>
      </c>
      <c r="S377" s="323">
        <f t="shared" si="217"/>
        <v>460.10695863833359</v>
      </c>
      <c r="T377" s="323">
        <f t="shared" si="218"/>
        <v>1.2781936704925545E-4</v>
      </c>
      <c r="U377" s="328">
        <f t="shared" si="219"/>
        <v>4.2391781584032584</v>
      </c>
      <c r="V377" s="336">
        <f t="shared" si="220"/>
        <v>4.2391781584032584</v>
      </c>
      <c r="W377" s="328">
        <f t="shared" si="221"/>
        <v>1.0812454578932318E-3</v>
      </c>
      <c r="X377" s="328">
        <f t="shared" si="222"/>
        <v>3144.5063999602216</v>
      </c>
      <c r="Y377" s="328">
        <f t="shared" si="237"/>
        <v>64.095697694444965</v>
      </c>
      <c r="Z377" s="108">
        <f>IF(H377&gt;0, rate1(1,$L$52,$L$51,$L$54,U377,$L$53,$L$50,Y377),"")</f>
        <v>1749.4188948770952</v>
      </c>
      <c r="AA377" s="336">
        <f t="shared" si="223"/>
        <v>463.6118035389805</v>
      </c>
      <c r="AB377" s="336">
        <f t="shared" si="224"/>
        <v>-2.3372630132255674E-6</v>
      </c>
      <c r="AC377" s="328">
        <f t="shared" si="225"/>
        <v>1.2781936704925545E-4</v>
      </c>
      <c r="AD377" s="328">
        <f t="shared" si="226"/>
        <v>-156.47081081455332</v>
      </c>
      <c r="AE377" s="328">
        <f t="shared" si="227"/>
        <v>13991.17286351505</v>
      </c>
      <c r="AF377" s="328">
        <f t="shared" si="228"/>
        <v>2892.4622745740453</v>
      </c>
      <c r="AG377" s="328">
        <f t="shared" si="229"/>
        <v>2886.1802618790293</v>
      </c>
      <c r="AH377" s="328">
        <f t="shared" si="230"/>
        <v>4.2195158879901573</v>
      </c>
      <c r="AI377" s="328">
        <f t="shared" si="231"/>
        <v>7.3167759753117304E-2</v>
      </c>
      <c r="AJ377" s="328">
        <f t="shared" si="232"/>
        <v>8.9748676830356011</v>
      </c>
      <c r="AK377" s="337">
        <f t="shared" si="233"/>
        <v>572.16788992268823</v>
      </c>
      <c r="AL377" s="42">
        <f t="shared" si="234"/>
        <v>27.463032917493138</v>
      </c>
    </row>
    <row r="378" spans="2:38" ht="15" x14ac:dyDescent="0.15">
      <c r="B378" s="328">
        <f t="shared" si="203"/>
        <v>2892.4622745740453</v>
      </c>
      <c r="C378" s="328">
        <f t="shared" si="204"/>
        <v>2886.1802618790293</v>
      </c>
      <c r="D378" s="328">
        <f t="shared" si="205"/>
        <v>4.2195158879901573</v>
      </c>
      <c r="E378" s="328">
        <f t="shared" si="235"/>
        <v>185.74517602620119</v>
      </c>
      <c r="F378" s="328">
        <f t="shared" si="206"/>
        <v>185.74517602620119</v>
      </c>
      <c r="G378" s="328">
        <f t="shared" si="207"/>
        <v>3884.0337395011265</v>
      </c>
      <c r="H378" s="313">
        <f t="shared" si="208"/>
        <v>0.02</v>
      </c>
      <c r="I378" s="328">
        <f t="shared" si="209"/>
        <v>5.0256101560127719</v>
      </c>
      <c r="J378" s="328">
        <f t="shared" si="210"/>
        <v>850</v>
      </c>
      <c r="K378" s="335">
        <f t="shared" si="211"/>
        <v>-1</v>
      </c>
      <c r="L378" s="323">
        <f t="shared" si="212"/>
        <v>4.1995158879901577</v>
      </c>
      <c r="M378" s="323">
        <f t="shared" si="213"/>
        <v>4.2095158879901575</v>
      </c>
      <c r="N378" s="328">
        <f t="shared" si="214"/>
        <v>-5.8415241363420023E-2</v>
      </c>
      <c r="O378" s="328">
        <f t="shared" si="215"/>
        <v>3.8770748504988184E-3</v>
      </c>
      <c r="P378" s="332">
        <f t="shared" si="236"/>
        <v>63.397849969463223</v>
      </c>
      <c r="Q378" s="328">
        <f t="shared" si="216"/>
        <v>3061.2409719694947</v>
      </c>
      <c r="R378" s="277">
        <f>IF(H378&gt;0, rate1(1,$L$52,$L$51,$L$54,L378,$L$53,$L$50,P378),"")</f>
        <v>1743.6564778694292</v>
      </c>
      <c r="S378" s="323">
        <f t="shared" si="217"/>
        <v>452.82709412536502</v>
      </c>
      <c r="T378" s="323">
        <f t="shared" si="218"/>
        <v>1.2928671636325552E-4</v>
      </c>
      <c r="U378" s="328">
        <f t="shared" si="219"/>
        <v>4.2195158879901573</v>
      </c>
      <c r="V378" s="336">
        <f t="shared" si="220"/>
        <v>4.2195158879901573</v>
      </c>
      <c r="W378" s="328">
        <f t="shared" si="221"/>
        <v>1.0712385952267311E-3</v>
      </c>
      <c r="X378" s="328">
        <f t="shared" si="222"/>
        <v>3089.1815228128853</v>
      </c>
      <c r="Y378" s="328">
        <f t="shared" si="237"/>
        <v>63.699419815859834</v>
      </c>
      <c r="Z378" s="108">
        <f>IF(H378&gt;0, rate1(1,$L$52,$L$51,$L$54,U378,$L$53,$L$50,Y378),"")</f>
        <v>1746.1574850057962</v>
      </c>
      <c r="AA378" s="336">
        <f t="shared" si="223"/>
        <v>456.3056361519312</v>
      </c>
      <c r="AB378" s="336">
        <f t="shared" si="224"/>
        <v>-2.3527901044239851E-6</v>
      </c>
      <c r="AC378" s="328">
        <f t="shared" si="225"/>
        <v>1.2928671636325552E-4</v>
      </c>
      <c r="AD378" s="328">
        <f t="shared" si="226"/>
        <v>-154.69493357543564</v>
      </c>
      <c r="AE378" s="328">
        <f t="shared" si="227"/>
        <v>13814.354102764579</v>
      </c>
      <c r="AF378" s="328">
        <f t="shared" si="228"/>
        <v>2892.4037300459654</v>
      </c>
      <c r="AG378" s="328">
        <f t="shared" si="229"/>
        <v>2886.1801325923129</v>
      </c>
      <c r="AH378" s="328">
        <f t="shared" si="230"/>
        <v>4.1998518302444445</v>
      </c>
      <c r="AI378" s="328">
        <f t="shared" si="231"/>
        <v>7.414689648114102E-2</v>
      </c>
      <c r="AJ378" s="328">
        <f t="shared" si="232"/>
        <v>8.974888279395735</v>
      </c>
      <c r="AK378" s="337">
        <f t="shared" si="233"/>
        <v>572.16817811920316</v>
      </c>
      <c r="AL378" s="42">
        <f t="shared" si="234"/>
        <v>27.463095110088929</v>
      </c>
    </row>
    <row r="379" spans="2:38" ht="15" x14ac:dyDescent="0.15">
      <c r="B379" s="328">
        <f t="shared" si="203"/>
        <v>2892.4037300459654</v>
      </c>
      <c r="C379" s="328">
        <f t="shared" si="204"/>
        <v>2886.1801325923129</v>
      </c>
      <c r="D379" s="328">
        <f t="shared" si="205"/>
        <v>4.1998518302444445</v>
      </c>
      <c r="E379" s="328">
        <f t="shared" si="235"/>
        <v>185.74517602620119</v>
      </c>
      <c r="F379" s="328">
        <f t="shared" si="206"/>
        <v>185.74517602620119</v>
      </c>
      <c r="G379" s="328">
        <f t="shared" si="207"/>
        <v>3829.7277483091716</v>
      </c>
      <c r="H379" s="313">
        <f t="shared" si="208"/>
        <v>0.02</v>
      </c>
      <c r="I379" s="328">
        <f t="shared" si="209"/>
        <v>4.9788779629219793</v>
      </c>
      <c r="J379" s="328">
        <f t="shared" si="210"/>
        <v>850</v>
      </c>
      <c r="K379" s="335">
        <f t="shared" si="211"/>
        <v>-1</v>
      </c>
      <c r="L379" s="323">
        <f t="shared" si="212"/>
        <v>4.179851830244445</v>
      </c>
      <c r="M379" s="323">
        <f t="shared" si="213"/>
        <v>4.1898518302444447</v>
      </c>
      <c r="N379" s="328">
        <f t="shared" si="214"/>
        <v>-5.8147651019480051E-2</v>
      </c>
      <c r="O379" s="328">
        <f t="shared" si="215"/>
        <v>3.8770748504988184E-3</v>
      </c>
      <c r="P379" s="332">
        <f t="shared" si="236"/>
        <v>63.002624241238536</v>
      </c>
      <c r="Q379" s="328">
        <f t="shared" si="216"/>
        <v>3006.6844718464822</v>
      </c>
      <c r="R379" s="277">
        <f>IF(H379&gt;0, rate1(1,$L$52,$L$51,$L$54,L379,$L$53,$L$50,P379),"")</f>
        <v>1740.3535192886341</v>
      </c>
      <c r="S379" s="323">
        <f t="shared" si="217"/>
        <v>445.60103747729448</v>
      </c>
      <c r="T379" s="323">
        <f t="shared" si="218"/>
        <v>1.3078613434960691E-4</v>
      </c>
      <c r="U379" s="328">
        <f t="shared" si="219"/>
        <v>4.1998518302444445</v>
      </c>
      <c r="V379" s="336">
        <f t="shared" si="220"/>
        <v>4.1998518302444445</v>
      </c>
      <c r="W379" s="328">
        <f t="shared" si="221"/>
        <v>1.0612773512548301E-3</v>
      </c>
      <c r="X379" s="328">
        <f t="shared" si="222"/>
        <v>3034.3649014270959</v>
      </c>
      <c r="Y379" s="328">
        <f t="shared" si="237"/>
        <v>63.303722282815166</v>
      </c>
      <c r="Z379" s="108">
        <f>IF(H379&gt;0, rate1(1,$L$52,$L$51,$L$54,U379,$L$53,$L$50,Y379),"")</f>
        <v>1742.8724476087791</v>
      </c>
      <c r="AA379" s="336">
        <f t="shared" si="223"/>
        <v>449.05342826032074</v>
      </c>
      <c r="AB379" s="336">
        <f t="shared" si="224"/>
        <v>-2.3686401761850239E-6</v>
      </c>
      <c r="AC379" s="328">
        <f t="shared" si="225"/>
        <v>1.3078613434960691E-4</v>
      </c>
      <c r="AD379" s="328">
        <f t="shared" si="226"/>
        <v>-152.92140944037399</v>
      </c>
      <c r="AE379" s="328">
        <f t="shared" si="227"/>
        <v>13638.671858292018</v>
      </c>
      <c r="AF379" s="328">
        <f t="shared" si="228"/>
        <v>2892.3454516088118</v>
      </c>
      <c r="AG379" s="328">
        <f t="shared" si="229"/>
        <v>2886.1800018061786</v>
      </c>
      <c r="AH379" s="328">
        <f t="shared" si="230"/>
        <v>4.180185983959853</v>
      </c>
      <c r="AI379" s="328">
        <f t="shared" si="231"/>
        <v>7.5149176819584038E-2</v>
      </c>
      <c r="AJ379" s="328">
        <f t="shared" si="232"/>
        <v>8.974909154167074</v>
      </c>
      <c r="AK379" s="337">
        <f t="shared" si="233"/>
        <v>572.16846610825075</v>
      </c>
      <c r="AL379" s="42">
        <f t="shared" si="234"/>
        <v>27.463158134950937</v>
      </c>
    </row>
    <row r="380" spans="2:38" ht="15" x14ac:dyDescent="0.15">
      <c r="B380" s="328">
        <f t="shared" si="203"/>
        <v>2892.3454516088118</v>
      </c>
      <c r="C380" s="328">
        <f t="shared" si="204"/>
        <v>2886.1800018061786</v>
      </c>
      <c r="D380" s="328">
        <f t="shared" si="205"/>
        <v>4.180185983959853</v>
      </c>
      <c r="E380" s="328">
        <f t="shared" si="235"/>
        <v>185.74517602620119</v>
      </c>
      <c r="F380" s="328">
        <f t="shared" si="206"/>
        <v>185.74517602620119</v>
      </c>
      <c r="G380" s="328">
        <f t="shared" si="207"/>
        <v>3775.9254570726625</v>
      </c>
      <c r="H380" s="313">
        <f t="shared" si="208"/>
        <v>0.02</v>
      </c>
      <c r="I380" s="328">
        <f t="shared" si="209"/>
        <v>4.9323598421065986</v>
      </c>
      <c r="J380" s="328">
        <f t="shared" si="210"/>
        <v>850</v>
      </c>
      <c r="K380" s="335">
        <f t="shared" si="211"/>
        <v>-1</v>
      </c>
      <c r="L380" s="323">
        <f t="shared" si="212"/>
        <v>4.1601859839598534</v>
      </c>
      <c r="M380" s="323">
        <f t="shared" si="213"/>
        <v>4.1701859839598532</v>
      </c>
      <c r="N380" s="328">
        <f t="shared" si="214"/>
        <v>-5.7879989800136755E-2</v>
      </c>
      <c r="O380" s="328">
        <f t="shared" si="215"/>
        <v>3.8770748504988184E-3</v>
      </c>
      <c r="P380" s="332">
        <f t="shared" si="236"/>
        <v>62.607982445158349</v>
      </c>
      <c r="Q380" s="328">
        <f t="shared" si="216"/>
        <v>2952.6327786434172</v>
      </c>
      <c r="R380" s="277">
        <f>IF(H380&gt;0, rate1(1,$L$52,$L$51,$L$54,L380,$L$53,$L$50,P380),"")</f>
        <v>1737.0265304536952</v>
      </c>
      <c r="S380" s="323">
        <f t="shared" si="217"/>
        <v>438.42852207679783</v>
      </c>
      <c r="T380" s="323">
        <f t="shared" si="218"/>
        <v>1.3231873752844804E-4</v>
      </c>
      <c r="U380" s="328">
        <f t="shared" si="219"/>
        <v>4.180185983959853</v>
      </c>
      <c r="V380" s="336">
        <f t="shared" si="220"/>
        <v>4.180185983959853</v>
      </c>
      <c r="W380" s="328">
        <f t="shared" si="221"/>
        <v>1.0513617380585316E-3</v>
      </c>
      <c r="X380" s="328">
        <f t="shared" si="222"/>
        <v>2980.0542799778709</v>
      </c>
      <c r="Y380" s="328">
        <f t="shared" si="237"/>
        <v>62.908607160034812</v>
      </c>
      <c r="Z380" s="108">
        <f>IF(H380&gt;0, rate1(1,$L$52,$L$51,$L$54,U380,$L$53,$L$50,Y380),"")</f>
        <v>1739.5635530773777</v>
      </c>
      <c r="AA380" s="336">
        <f t="shared" si="223"/>
        <v>441.85491390009997</v>
      </c>
      <c r="AB380" s="336">
        <f t="shared" si="224"/>
        <v>-2.3848248140357025E-6</v>
      </c>
      <c r="AC380" s="328">
        <f t="shared" si="225"/>
        <v>1.3231873752844804E-4</v>
      </c>
      <c r="AD380" s="328">
        <f t="shared" si="226"/>
        <v>-151.150172481808</v>
      </c>
      <c r="AE380" s="328">
        <f t="shared" si="227"/>
        <v>13464.11372714477</v>
      </c>
      <c r="AF380" s="328">
        <f t="shared" si="228"/>
        <v>2892.2874393002739</v>
      </c>
      <c r="AG380" s="328">
        <f t="shared" si="229"/>
        <v>2886.179869487441</v>
      </c>
      <c r="AH380" s="328">
        <f t="shared" si="230"/>
        <v>4.1605183479144525</v>
      </c>
      <c r="AI380" s="328">
        <f t="shared" si="231"/>
        <v>7.6175426919868408E-2</v>
      </c>
      <c r="AJ380" s="328">
        <f t="shared" si="232"/>
        <v>8.9749303140078851</v>
      </c>
      <c r="AK380" s="337">
        <f t="shared" si="233"/>
        <v>572.16875390913845</v>
      </c>
      <c r="AL380" s="42">
        <f t="shared" si="234"/>
        <v>27.463222011751235</v>
      </c>
    </row>
    <row r="381" spans="2:38" ht="15" x14ac:dyDescent="0.15">
      <c r="B381" s="328">
        <f t="shared" si="203"/>
        <v>2892.2874393002739</v>
      </c>
      <c r="C381" s="328">
        <f t="shared" si="204"/>
        <v>2886.179869487441</v>
      </c>
      <c r="D381" s="328">
        <f t="shared" si="205"/>
        <v>4.1605183479144525</v>
      </c>
      <c r="E381" s="328">
        <f t="shared" si="235"/>
        <v>185.74517602620119</v>
      </c>
      <c r="F381" s="328">
        <f t="shared" si="206"/>
        <v>185.74517602620119</v>
      </c>
      <c r="G381" s="328">
        <f t="shared" si="207"/>
        <v>3722.6246077394949</v>
      </c>
      <c r="H381" s="313">
        <f t="shared" si="208"/>
        <v>0.02</v>
      </c>
      <c r="I381" s="328">
        <f t="shared" si="209"/>
        <v>4.8860558502663487</v>
      </c>
      <c r="J381" s="328">
        <f t="shared" si="210"/>
        <v>850</v>
      </c>
      <c r="K381" s="335">
        <f t="shared" si="211"/>
        <v>-1</v>
      </c>
      <c r="L381" s="323">
        <f t="shared" si="212"/>
        <v>4.1405183479144529</v>
      </c>
      <c r="M381" s="323">
        <f t="shared" si="213"/>
        <v>4.1505183479144527</v>
      </c>
      <c r="N381" s="328">
        <f t="shared" si="214"/>
        <v>-5.7612257676058931E-2</v>
      </c>
      <c r="O381" s="328">
        <f t="shared" si="215"/>
        <v>3.8770748504988184E-3</v>
      </c>
      <c r="P381" s="332">
        <f t="shared" si="236"/>
        <v>62.213926673981526</v>
      </c>
      <c r="Q381" s="328">
        <f t="shared" si="216"/>
        <v>2899.0836350091336</v>
      </c>
      <c r="R381" s="277">
        <f>IF(H381&gt;0, rate1(1,$L$52,$L$51,$L$54,L381,$L$53,$L$50,P381),"")</f>
        <v>1733.6752770856187</v>
      </c>
      <c r="S381" s="323">
        <f t="shared" si="217"/>
        <v>431.30928036372228</v>
      </c>
      <c r="T381" s="323">
        <f t="shared" si="218"/>
        <v>1.3388569641668364E-4</v>
      </c>
      <c r="U381" s="328">
        <f t="shared" si="219"/>
        <v>4.1605183479144525</v>
      </c>
      <c r="V381" s="336">
        <f t="shared" si="220"/>
        <v>4.1605183479144525</v>
      </c>
      <c r="W381" s="328">
        <f t="shared" si="221"/>
        <v>1.0414917677152857E-3</v>
      </c>
      <c r="X381" s="328">
        <f t="shared" si="222"/>
        <v>2926.2474014300401</v>
      </c>
      <c r="Y381" s="328">
        <f t="shared" si="237"/>
        <v>62.514076528190962</v>
      </c>
      <c r="Z381" s="108">
        <f>IF(H381&gt;0, rate1(1,$L$52,$L$51,$L$54,U381,$L$53,$L$50,Y381),"")</f>
        <v>1736.2305691325</v>
      </c>
      <c r="AA381" s="336">
        <f t="shared" si="223"/>
        <v>434.70982618045446</v>
      </c>
      <c r="AB381" s="336">
        <f t="shared" si="224"/>
        <v>-2.4013561714461834E-6</v>
      </c>
      <c r="AC381" s="328">
        <f t="shared" si="225"/>
        <v>1.3388569641668364E-4</v>
      </c>
      <c r="AD381" s="328">
        <f t="shared" si="226"/>
        <v>-149.3811552337549</v>
      </c>
      <c r="AE381" s="328">
        <f t="shared" si="227"/>
        <v>13290.667039886506</v>
      </c>
      <c r="AF381" s="328">
        <f t="shared" si="228"/>
        <v>2892.2296931569012</v>
      </c>
      <c r="AG381" s="328">
        <f t="shared" si="229"/>
        <v>2886.1797356017446</v>
      </c>
      <c r="AH381" s="328">
        <f t="shared" si="230"/>
        <v>4.1408489208712052</v>
      </c>
      <c r="AI381" s="328">
        <f t="shared" si="231"/>
        <v>7.7226513053673534E-2</v>
      </c>
      <c r="AJ381" s="328">
        <f t="shared" si="232"/>
        <v>8.9749517658170674</v>
      </c>
      <c r="AK381" s="337">
        <f t="shared" si="233"/>
        <v>572.16904154187216</v>
      </c>
      <c r="AL381" s="42">
        <f t="shared" si="234"/>
        <v>27.463286760864115</v>
      </c>
    </row>
    <row r="382" spans="2:38" ht="15" x14ac:dyDescent="0.15">
      <c r="B382" s="328">
        <f t="shared" ref="B382:B415" si="238">IF(H382&gt;0, AF381,"")</f>
        <v>2892.2296931569012</v>
      </c>
      <c r="C382" s="328">
        <f t="shared" ref="C382:C415" si="239">IF(H382&gt;0, AG381,"")</f>
        <v>2886.1797356017446</v>
      </c>
      <c r="D382" s="328">
        <f t="shared" ref="D382:D415" si="240">IF(H382&gt;0, AH381,"")</f>
        <v>4.1408489208712052</v>
      </c>
      <c r="E382" s="328">
        <f t="shared" si="235"/>
        <v>185.74517602620119</v>
      </c>
      <c r="F382" s="328">
        <f t="shared" ref="F382:F415" si="241">IF(H382&gt;0, (E382+E381)/2,"")</f>
        <v>185.74517602620119</v>
      </c>
      <c r="G382" s="328">
        <f t="shared" ref="G382:G415" si="242">IF(H382&gt;0, F382*$S$53*$C$55*(B382-C382+N382)^1.5,"")</f>
        <v>3669.8229410486633</v>
      </c>
      <c r="H382" s="313">
        <f t="shared" ref="H382:H415" si="243">dv(S381)</f>
        <v>0.02</v>
      </c>
      <c r="I382" s="328">
        <f t="shared" ref="I382:I415" si="244">IF(H382&gt;0, (B382-C382)*B$19,"")</f>
        <v>4.8399660441253225</v>
      </c>
      <c r="J382" s="328">
        <f t="shared" ref="J382:J445" si="245">$B$7</f>
        <v>850</v>
      </c>
      <c r="K382" s="335">
        <f t="shared" ref="K382:K415" si="246">IF(H382&gt;0, IF((1-S381-0.015)&gt;0,1,-1),"")</f>
        <v>-1</v>
      </c>
      <c r="L382" s="323">
        <f t="shared" ref="L382:L415" si="247">IF(H382&gt;0, D382+K382*H382,"")</f>
        <v>4.1208489208712056</v>
      </c>
      <c r="M382" s="323">
        <f t="shared" ref="M382:M415" si="248">IF(H382&gt;0, (D382+L382)/2,"")</f>
        <v>4.1308489208712054</v>
      </c>
      <c r="N382" s="328">
        <f t="shared" ref="N382:N415" si="249">IF(H382&gt;0, 2*($P$53*M382/$S$52/$S$51)^2-(B382-C382)*2,"")</f>
        <v>-5.7344454617702212E-2</v>
      </c>
      <c r="O382" s="328">
        <f t="shared" ref="O382:O415" si="250">IF(wh(B381,$F$51,$F$52,$F$53)&gt;0,wh(B381,$F$51,$F$52,$F$53),O381)</f>
        <v>3.8770748504988184E-3</v>
      </c>
      <c r="P382" s="332">
        <f t="shared" si="236"/>
        <v>61.820459036788442</v>
      </c>
      <c r="Q382" s="328">
        <f t="shared" ref="Q382:Q415" si="251">IF(H382&gt;0, M382/$S$54*(B382-C382+N382/2)*E382-J382,"")</f>
        <v>2846.0347823839224</v>
      </c>
      <c r="R382" s="277">
        <f>IF(H382&gt;0, rate1(1,$L$52,$L$51,$L$54,L382,$L$53,$L$50,P382),"")</f>
        <v>1730.2995221768406</v>
      </c>
      <c r="S382" s="323">
        <f t="shared" ref="S382:S415" si="252">IF(H382&gt;0, Q382/O382/R382,"")</f>
        <v>424.2430438136447</v>
      </c>
      <c r="T382" s="323">
        <f t="shared" ref="T382:T415" si="253">IF(H382&gt;0, N382/(1-S382),"")</f>
        <v>1.3548823886388824E-4</v>
      </c>
      <c r="U382" s="328">
        <f t="shared" ref="U382:U415" si="254">L382-K382*H382</f>
        <v>4.1408489208712052</v>
      </c>
      <c r="V382" s="336">
        <f t="shared" ref="V382:V415" si="255">IF(H382&gt;0, (D382+U382)/2,"")</f>
        <v>4.1408489208712052</v>
      </c>
      <c r="W382" s="328">
        <f t="shared" ref="W382:W415" si="256">IF(H382&gt;0, 2*($P$53*V382/$S$52/$S$51)^2-(B382-C382)*2,"")</f>
        <v>1.031667452329188E-3</v>
      </c>
      <c r="X382" s="328">
        <f t="shared" ref="X382:X415" si="257">IF(H382&gt;0, V382/$S$54*(B382-C382+W382/2)*F382-J382,"")</f>
        <v>2872.9420075400326</v>
      </c>
      <c r="Y382" s="328">
        <f t="shared" si="237"/>
        <v>62.120132484122557</v>
      </c>
      <c r="Z382" s="108">
        <f>IF(H382&gt;0, rate1(1,$L$52,$L$51,$L$54,U382,$L$53,$L$50,Y382),"")</f>
        <v>1732.8732607912623</v>
      </c>
      <c r="AA382" s="336">
        <f t="shared" ref="AA382:AA415" si="258">IF(H382&gt;0, X382/O382/Z382,"")</f>
        <v>427.61789726285787</v>
      </c>
      <c r="AB382" s="336">
        <f t="shared" ref="AB382:AB415" si="259">IF(H382&gt;0, W382/(1-AA382),"")</f>
        <v>-2.4182470049856645E-6</v>
      </c>
      <c r="AC382" s="328">
        <f t="shared" ref="AC382:AC415" si="260">IF(H382&gt;0, delta_z(N382,S382,H382,AE381,AB382),"")</f>
        <v>1.3548823886388824E-4</v>
      </c>
      <c r="AD382" s="328">
        <f t="shared" ref="AD382:AD415" si="261">IF(H382&gt;0, H382/AC382*K382,"")</f>
        <v>-147.61428864753375</v>
      </c>
      <c r="AE382" s="328">
        <f t="shared" ref="AE382:AE415" si="262">IF(H382&gt;0, (AD382-AD381)/(AC382+AC381)*2,"")</f>
        <v>13118.318848338651</v>
      </c>
      <c r="AF382" s="328">
        <f t="shared" ref="AF382:AF415" si="263">IF(H382&gt;0, B382-(AC382-N382),"")</f>
        <v>2892.1722132140449</v>
      </c>
      <c r="AG382" s="328">
        <f t="shared" ref="AG382:AG415" si="264">IF(H382&gt;0, C382-AC382,"")</f>
        <v>2886.1796001135058</v>
      </c>
      <c r="AH382" s="328">
        <f t="shared" ref="AH382:AH415" si="265">IF(H382&gt;0, $S$54*$S$53*$C$55*SQRT(AF382-AG382),"")</f>
        <v>4.1211777015772855</v>
      </c>
      <c r="AI382" s="328">
        <f t="shared" ref="AI382:AI415" si="266">IF(H382&gt;0, AC382/R382*1000000,"")</f>
        <v>7.8303344090065008E-2</v>
      </c>
      <c r="AJ382" s="328">
        <f t="shared" ref="AJ382:AJ415" si="267">IF(H382&gt;0, AJ381+AI382/3600,"")</f>
        <v>8.9749735167459814</v>
      </c>
      <c r="AK382" s="337">
        <f t="shared" ref="AK382:AK415" si="268">IF(H382&gt;0, AK381+AI381*G381/1000000,"")</f>
        <v>572.16932902718997</v>
      </c>
      <c r="AL382" s="42">
        <f t="shared" ref="AL382:AL415" si="269">IF(H382&gt;0, AL381+AI381*J381/1000000,"")</f>
        <v>27.463352403400211</v>
      </c>
    </row>
    <row r="383" spans="2:38" ht="15" x14ac:dyDescent="0.15">
      <c r="B383" s="328">
        <f t="shared" si="238"/>
        <v>2892.1722132140449</v>
      </c>
      <c r="C383" s="328">
        <f t="shared" si="239"/>
        <v>2886.1796001135058</v>
      </c>
      <c r="D383" s="328">
        <f t="shared" si="240"/>
        <v>4.1211777015772855</v>
      </c>
      <c r="E383" s="328">
        <f t="shared" ref="E383:E446" si="270">IF(H383&gt;0,IF(AND(C383&lt;$B$6,C383&gt;$K$12),bb2wang($B$6,$K$12,C383,$H$8,$H$9,I383,$H$10,$H$11,$K$10,$K$11,$H$13),E382)," ")</f>
        <v>185.74517602620119</v>
      </c>
      <c r="F383" s="328">
        <f t="shared" si="241"/>
        <v>185.74517602620119</v>
      </c>
      <c r="G383" s="328">
        <f t="shared" si="242"/>
        <v>3617.5181965286756</v>
      </c>
      <c r="H383" s="313">
        <f t="shared" si="243"/>
        <v>0.02</v>
      </c>
      <c r="I383" s="328">
        <f t="shared" si="244"/>
        <v>4.7940904804312598</v>
      </c>
      <c r="J383" s="328">
        <f t="shared" si="245"/>
        <v>850</v>
      </c>
      <c r="K383" s="335">
        <f t="shared" si="246"/>
        <v>-1</v>
      </c>
      <c r="L383" s="323">
        <f t="shared" si="247"/>
        <v>4.1011777015772859</v>
      </c>
      <c r="M383" s="323">
        <f t="shared" si="248"/>
        <v>4.1111777015772857</v>
      </c>
      <c r="N383" s="328">
        <f t="shared" si="249"/>
        <v>-5.7076580595271764E-2</v>
      </c>
      <c r="O383" s="328">
        <f t="shared" si="250"/>
        <v>3.8770748504988184E-3</v>
      </c>
      <c r="P383" s="332">
        <f t="shared" ref="P383:P446" si="271">IF(H383&gt;0, $C$54*$L$55*$L$55*M383*M383/(($B$19*(B383-C383))^0.333)*1000,"")</f>
        <v>61.427581659180738</v>
      </c>
      <c r="Q383" s="328">
        <f t="shared" si="251"/>
        <v>2793.4839609978994</v>
      </c>
      <c r="R383" s="277">
        <f>IF(H383&gt;0, rate1(1,$L$52,$L$51,$L$54,L383,$L$53,$L$50,P383),"")</f>
        <v>1726.8990259570119</v>
      </c>
      <c r="S383" s="323">
        <f t="shared" si="252"/>
        <v>417.22954291530795</v>
      </c>
      <c r="T383" s="323">
        <f t="shared" si="253"/>
        <v>1.3712765363914928E-4</v>
      </c>
      <c r="U383" s="328">
        <f t="shared" si="254"/>
        <v>4.1211777015772855</v>
      </c>
      <c r="V383" s="336">
        <f t="shared" si="255"/>
        <v>4.1211777015772855</v>
      </c>
      <c r="W383" s="328">
        <f t="shared" si="256"/>
        <v>1.0218888039883467E-3</v>
      </c>
      <c r="X383" s="328">
        <f t="shared" si="257"/>
        <v>2820.1358388542226</v>
      </c>
      <c r="Y383" s="328">
        <f t="shared" ref="Y383:Y446" si="272">IF(H383&gt;0, $C$54*$L$55*$L$55*V383*V383/(($B$19*(B383-C383))^0.333)*1000,"")</f>
        <v>61.726777141032194</v>
      </c>
      <c r="Z383" s="108">
        <f>IF(H383&gt;0, rate1(1,$L$52,$L$51,$L$54,U383,$L$53,$L$50,Y383),"")</f>
        <v>1729.4913903330446</v>
      </c>
      <c r="AA383" s="336">
        <f t="shared" si="258"/>
        <v>420.57885833901383</v>
      </c>
      <c r="AB383" s="336">
        <f t="shared" si="259"/>
        <v>-2.4355107119402923E-6</v>
      </c>
      <c r="AC383" s="328">
        <f t="shared" si="260"/>
        <v>1.3712765363914928E-4</v>
      </c>
      <c r="AD383" s="328">
        <f t="shared" si="261"/>
        <v>-145.84950204595418</v>
      </c>
      <c r="AE383" s="328">
        <f t="shared" si="262"/>
        <v>12947.055913549935</v>
      </c>
      <c r="AF383" s="328">
        <f t="shared" si="263"/>
        <v>2892.1149995057958</v>
      </c>
      <c r="AG383" s="328">
        <f t="shared" si="264"/>
        <v>2886.1794629858523</v>
      </c>
      <c r="AH383" s="328">
        <f t="shared" si="265"/>
        <v>4.1015046887633844</v>
      </c>
      <c r="AI383" s="328">
        <f t="shared" si="266"/>
        <v>7.9406874158815366E-2</v>
      </c>
      <c r="AJ383" s="328">
        <f t="shared" si="267"/>
        <v>8.9749955742110252</v>
      </c>
      <c r="AK383" s="337">
        <f t="shared" si="268"/>
        <v>572.16961638659848</v>
      </c>
      <c r="AL383" s="42">
        <f t="shared" si="269"/>
        <v>27.463418961242688</v>
      </c>
    </row>
    <row r="384" spans="2:38" ht="15" x14ac:dyDescent="0.15">
      <c r="B384" s="328">
        <f t="shared" si="238"/>
        <v>2892.1149995057958</v>
      </c>
      <c r="C384" s="328">
        <f t="shared" si="239"/>
        <v>2886.1794629858523</v>
      </c>
      <c r="D384" s="328">
        <f t="shared" si="240"/>
        <v>4.1015046887633844</v>
      </c>
      <c r="E384" s="328">
        <f t="shared" si="270"/>
        <v>185.74517602620119</v>
      </c>
      <c r="F384" s="328">
        <f t="shared" si="241"/>
        <v>185.74517602620119</v>
      </c>
      <c r="G384" s="328">
        <f t="shared" si="242"/>
        <v>3565.7081124958845</v>
      </c>
      <c r="H384" s="313">
        <f t="shared" si="243"/>
        <v>0.02</v>
      </c>
      <c r="I384" s="328">
        <f t="shared" si="244"/>
        <v>4.7484292159548209</v>
      </c>
      <c r="J384" s="328">
        <f t="shared" si="245"/>
        <v>850</v>
      </c>
      <c r="K384" s="335">
        <f t="shared" si="246"/>
        <v>-1</v>
      </c>
      <c r="L384" s="323">
        <f t="shared" si="247"/>
        <v>4.0815046887633848</v>
      </c>
      <c r="M384" s="323">
        <f t="shared" si="248"/>
        <v>4.0915046887633846</v>
      </c>
      <c r="N384" s="328">
        <f t="shared" si="249"/>
        <v>-5.6808635578761368E-2</v>
      </c>
      <c r="O384" s="328">
        <f t="shared" si="250"/>
        <v>3.8770748504988184E-3</v>
      </c>
      <c r="P384" s="332">
        <f t="shared" si="271"/>
        <v>61.035296683484837</v>
      </c>
      <c r="Q384" s="328">
        <f t="shared" si="251"/>
        <v>2741.4289098693857</v>
      </c>
      <c r="R384" s="277">
        <f>IF(H384&gt;0, rate1(1,$L$52,$L$51,$L$54,L384,$L$53,$L$50,P384),"")</f>
        <v>1723.4735458584116</v>
      </c>
      <c r="S384" s="323">
        <f t="shared" si="252"/>
        <v>410.26850714735929</v>
      </c>
      <c r="T384" s="323">
        <f t="shared" si="253"/>
        <v>1.3880529429132724E-4</v>
      </c>
      <c r="U384" s="328">
        <f t="shared" si="254"/>
        <v>4.1015046887633844</v>
      </c>
      <c r="V384" s="336">
        <f t="shared" si="255"/>
        <v>4.1015046887633844</v>
      </c>
      <c r="W384" s="328">
        <f t="shared" si="256"/>
        <v>1.0121558347986337E-3</v>
      </c>
      <c r="X384" s="328">
        <f t="shared" si="257"/>
        <v>2767.826634707329</v>
      </c>
      <c r="Y384" s="328">
        <f t="shared" si="272"/>
        <v>61.334012628686949</v>
      </c>
      <c r="Z384" s="108">
        <f>IF(H384&gt;0, rate1(1,$L$52,$L$51,$L$54,U384,$L$53,$L$50,Y384),"")</f>
        <v>1726.0847172651668</v>
      </c>
      <c r="AA384" s="336">
        <f t="shared" si="258"/>
        <v>413.5924396081254</v>
      </c>
      <c r="AB384" s="336">
        <f t="shared" si="259"/>
        <v>-2.4531613709644443E-6</v>
      </c>
      <c r="AC384" s="328">
        <f t="shared" si="260"/>
        <v>1.3880529429132724E-4</v>
      </c>
      <c r="AD384" s="328">
        <f t="shared" si="261"/>
        <v>-144.08672307573235</v>
      </c>
      <c r="AE384" s="328">
        <f t="shared" si="262"/>
        <v>12776.864694432772</v>
      </c>
      <c r="AF384" s="328">
        <f t="shared" si="263"/>
        <v>2892.0580520649228</v>
      </c>
      <c r="AG384" s="328">
        <f t="shared" si="264"/>
        <v>2886.1793241805581</v>
      </c>
      <c r="AH384" s="328">
        <f t="shared" si="265"/>
        <v>4.0818298811442517</v>
      </c>
      <c r="AI384" s="328">
        <f t="shared" si="266"/>
        <v>8.053810551654994E-2</v>
      </c>
      <c r="AJ384" s="328">
        <f t="shared" si="267"/>
        <v>8.9750179459070019</v>
      </c>
      <c r="AK384" s="337">
        <f t="shared" si="268"/>
        <v>572.16990364241065</v>
      </c>
      <c r="AL384" s="42">
        <f t="shared" si="269"/>
        <v>27.463486457085722</v>
      </c>
    </row>
    <row r="385" spans="2:38" ht="15" x14ac:dyDescent="0.15">
      <c r="B385" s="328">
        <f t="shared" si="238"/>
        <v>2892.0580520649228</v>
      </c>
      <c r="C385" s="328">
        <f t="shared" si="239"/>
        <v>2886.1793241805581</v>
      </c>
      <c r="D385" s="328">
        <f t="shared" si="240"/>
        <v>4.0818298811442517</v>
      </c>
      <c r="E385" s="328">
        <f t="shared" si="270"/>
        <v>185.74517602620119</v>
      </c>
      <c r="F385" s="328">
        <f t="shared" si="241"/>
        <v>185.74517602620119</v>
      </c>
      <c r="G385" s="328">
        <f t="shared" si="242"/>
        <v>3514.3904260562313</v>
      </c>
      <c r="H385" s="313">
        <f t="shared" si="243"/>
        <v>0.02</v>
      </c>
      <c r="I385" s="328">
        <f t="shared" si="244"/>
        <v>4.7029823074917658</v>
      </c>
      <c r="J385" s="328">
        <f t="shared" si="245"/>
        <v>850</v>
      </c>
      <c r="K385" s="335">
        <f t="shared" si="246"/>
        <v>-1</v>
      </c>
      <c r="L385" s="323">
        <f t="shared" si="247"/>
        <v>4.0618298811442521</v>
      </c>
      <c r="M385" s="323">
        <f t="shared" si="248"/>
        <v>4.0718298811442519</v>
      </c>
      <c r="N385" s="328">
        <f t="shared" si="249"/>
        <v>-5.654061953792322E-2</v>
      </c>
      <c r="O385" s="328">
        <f t="shared" si="250"/>
        <v>3.8770748504988184E-3</v>
      </c>
      <c r="P385" s="332">
        <f t="shared" si="271"/>
        <v>60.643606268983888</v>
      </c>
      <c r="Q385" s="328">
        <f t="shared" si="251"/>
        <v>2689.8673668066253</v>
      </c>
      <c r="R385" s="277">
        <f>IF(H385&gt;0, rate1(1,$L$52,$L$51,$L$54,L385,$L$53,$L$50,P385),"")</f>
        <v>1720.0228364811996</v>
      </c>
      <c r="S385" s="323">
        <f t="shared" si="252"/>
        <v>403.35966495481273</v>
      </c>
      <c r="T385" s="323">
        <f t="shared" si="253"/>
        <v>1.4052258330683582E-4</v>
      </c>
      <c r="U385" s="328">
        <f t="shared" si="254"/>
        <v>4.0818298811442517</v>
      </c>
      <c r="V385" s="336">
        <f t="shared" si="255"/>
        <v>4.0818298811442517</v>
      </c>
      <c r="W385" s="328">
        <f t="shared" si="256"/>
        <v>1.0024685568659208E-3</v>
      </c>
      <c r="X385" s="328">
        <f t="shared" si="257"/>
        <v>2716.0121332241301</v>
      </c>
      <c r="Y385" s="328">
        <f t="shared" si="272"/>
        <v>60.941841093647405</v>
      </c>
      <c r="Z385" s="108">
        <f>IF(H385&gt;0, rate1(1,$L$52,$L$51,$L$54,U385,$L$53,$L$50,Y385),"")</f>
        <v>1722.6529982884065</v>
      </c>
      <c r="AA385" s="336">
        <f t="shared" si="258"/>
        <v>406.65837025390243</v>
      </c>
      <c r="AB385" s="336">
        <f t="shared" si="259"/>
        <v>-2.4712137857243611E-6</v>
      </c>
      <c r="AC385" s="328">
        <f t="shared" si="260"/>
        <v>1.4052258330683582E-4</v>
      </c>
      <c r="AD385" s="328">
        <f t="shared" si="261"/>
        <v>-142.32587765860612</v>
      </c>
      <c r="AE385" s="328">
        <f t="shared" si="262"/>
        <v>12607.731331846224</v>
      </c>
      <c r="AF385" s="328">
        <f t="shared" si="263"/>
        <v>2892.0013709228015</v>
      </c>
      <c r="AG385" s="328">
        <f t="shared" si="264"/>
        <v>2886.1791836579746</v>
      </c>
      <c r="AH385" s="328">
        <f t="shared" si="265"/>
        <v>4.0621532774176696</v>
      </c>
      <c r="AI385" s="328">
        <f t="shared" si="266"/>
        <v>8.1698091633664052E-2</v>
      </c>
      <c r="AJ385" s="328">
        <f t="shared" si="267"/>
        <v>8.9750406398213443</v>
      </c>
      <c r="AK385" s="337">
        <f t="shared" si="268"/>
        <v>572.17019081778687</v>
      </c>
      <c r="AL385" s="42">
        <f t="shared" si="269"/>
        <v>27.463554914475409</v>
      </c>
    </row>
    <row r="386" spans="2:38" ht="15" x14ac:dyDescent="0.15">
      <c r="B386" s="328">
        <f t="shared" si="238"/>
        <v>2892.0013709228015</v>
      </c>
      <c r="C386" s="328">
        <f t="shared" si="239"/>
        <v>2886.1791836579746</v>
      </c>
      <c r="D386" s="328">
        <f t="shared" si="240"/>
        <v>4.0621532774176696</v>
      </c>
      <c r="E386" s="328">
        <f t="shared" si="270"/>
        <v>185.74517602620119</v>
      </c>
      <c r="F386" s="328">
        <f t="shared" si="241"/>
        <v>185.74517602620119</v>
      </c>
      <c r="G386" s="328">
        <f t="shared" si="242"/>
        <v>3463.5628731027709</v>
      </c>
      <c r="H386" s="313">
        <f t="shared" si="243"/>
        <v>0.02</v>
      </c>
      <c r="I386" s="328">
        <f t="shared" si="244"/>
        <v>4.6577498118615042</v>
      </c>
      <c r="J386" s="328">
        <f t="shared" si="245"/>
        <v>850</v>
      </c>
      <c r="K386" s="335">
        <f t="shared" si="246"/>
        <v>-1</v>
      </c>
      <c r="L386" s="323">
        <f t="shared" si="247"/>
        <v>4.0421532774176701</v>
      </c>
      <c r="M386" s="323">
        <f t="shared" si="248"/>
        <v>4.0521532774176698</v>
      </c>
      <c r="N386" s="328">
        <f t="shared" si="249"/>
        <v>-5.6272532442269707E-2</v>
      </c>
      <c r="O386" s="328">
        <f t="shared" si="250"/>
        <v>3.8770748504988184E-3</v>
      </c>
      <c r="P386" s="332">
        <f t="shared" si="271"/>
        <v>60.252512592122471</v>
      </c>
      <c r="Q386" s="328">
        <f t="shared" si="251"/>
        <v>2638.7970684053189</v>
      </c>
      <c r="R386" s="277">
        <f>IF(H386&gt;0, rate1(1,$L$52,$L$51,$L$54,L386,$L$53,$L$50,P386),"")</f>
        <v>1716.5466495580245</v>
      </c>
      <c r="S386" s="323">
        <f t="shared" si="252"/>
        <v>396.50274372420552</v>
      </c>
      <c r="T386" s="323">
        <f t="shared" si="253"/>
        <v>1.4228101659266877E-4</v>
      </c>
      <c r="U386" s="328">
        <f t="shared" si="254"/>
        <v>4.0621532774176696</v>
      </c>
      <c r="V386" s="336">
        <f t="shared" si="255"/>
        <v>4.0621532774176696</v>
      </c>
      <c r="W386" s="328">
        <f t="shared" si="256"/>
        <v>9.9282698228897459E-4</v>
      </c>
      <c r="X386" s="328">
        <f t="shared" si="257"/>
        <v>2664.6900713169875</v>
      </c>
      <c r="Y386" s="328">
        <f t="shared" si="272"/>
        <v>60.550264699469381</v>
      </c>
      <c r="Z386" s="108">
        <f>IF(H386&gt;0, rate1(1,$L$52,$L$51,$L$54,U386,$L$53,$L$50,Y386),"")</f>
        <v>1719.1959872618722</v>
      </c>
      <c r="AA386" s="336">
        <f t="shared" si="258"/>
        <v>399.77637842028355</v>
      </c>
      <c r="AB386" s="336">
        <f t="shared" si="259"/>
        <v>-2.4896835319633739E-6</v>
      </c>
      <c r="AC386" s="328">
        <f t="shared" si="260"/>
        <v>1.4228101659266877E-4</v>
      </c>
      <c r="AD386" s="328">
        <f t="shared" si="261"/>
        <v>-140.56688994047101</v>
      </c>
      <c r="AE386" s="328">
        <f t="shared" si="262"/>
        <v>12439.641636529139</v>
      </c>
      <c r="AF386" s="328">
        <f t="shared" si="263"/>
        <v>2891.9449561093425</v>
      </c>
      <c r="AG386" s="328">
        <f t="shared" si="264"/>
        <v>2886.1790413769581</v>
      </c>
      <c r="AH386" s="328">
        <f t="shared" si="265"/>
        <v>4.0424748762641993</v>
      </c>
      <c r="AI386" s="328">
        <f t="shared" si="266"/>
        <v>8.2887940522503839E-2</v>
      </c>
      <c r="AJ386" s="328">
        <f t="shared" si="267"/>
        <v>8.9750636642492676</v>
      </c>
      <c r="AK386" s="337">
        <f t="shared" si="268"/>
        <v>572.17047793677796</v>
      </c>
      <c r="AL386" s="42">
        <f t="shared" si="269"/>
        <v>27.463624357853298</v>
      </c>
    </row>
    <row r="387" spans="2:38" ht="15" x14ac:dyDescent="0.15">
      <c r="B387" s="328">
        <f t="shared" si="238"/>
        <v>2891.9449561093425</v>
      </c>
      <c r="C387" s="328">
        <f t="shared" si="239"/>
        <v>2886.1790413769581</v>
      </c>
      <c r="D387" s="328">
        <f t="shared" si="240"/>
        <v>4.0424748762641993</v>
      </c>
      <c r="E387" s="328">
        <f t="shared" si="270"/>
        <v>185.74517602620119</v>
      </c>
      <c r="F387" s="328">
        <f t="shared" si="241"/>
        <v>185.74517602620119</v>
      </c>
      <c r="G387" s="328">
        <f t="shared" si="242"/>
        <v>3413.2231883153231</v>
      </c>
      <c r="H387" s="313">
        <f t="shared" si="243"/>
        <v>0.02</v>
      </c>
      <c r="I387" s="328">
        <f t="shared" si="244"/>
        <v>4.6127317859074539</v>
      </c>
      <c r="J387" s="328">
        <f t="shared" si="245"/>
        <v>850</v>
      </c>
      <c r="K387" s="335">
        <f t="shared" si="246"/>
        <v>-1</v>
      </c>
      <c r="L387" s="323">
        <f t="shared" si="247"/>
        <v>4.0224748762641998</v>
      </c>
      <c r="M387" s="323">
        <f t="shared" si="248"/>
        <v>4.0324748762641995</v>
      </c>
      <c r="N387" s="328">
        <f t="shared" si="249"/>
        <v>-5.6004374261037881E-2</v>
      </c>
      <c r="O387" s="328">
        <f t="shared" si="250"/>
        <v>3.8770748504988184E-3</v>
      </c>
      <c r="P387" s="332">
        <f t="shared" si="271"/>
        <v>59.862017846730872</v>
      </c>
      <c r="Q387" s="328">
        <f t="shared" si="251"/>
        <v>2588.2157500482608</v>
      </c>
      <c r="R387" s="277">
        <f>IF(H387&gt;0, rate1(1,$L$52,$L$51,$L$54,L387,$L$53,$L$50,P387),"")</f>
        <v>1713.044733918395</v>
      </c>
      <c r="S387" s="323">
        <f t="shared" si="252"/>
        <v>389.69746975825723</v>
      </c>
      <c r="T387" s="323">
        <f t="shared" si="253"/>
        <v>1.4408216831426432E-4</v>
      </c>
      <c r="U387" s="328">
        <f t="shared" si="254"/>
        <v>4.0424748762641993</v>
      </c>
      <c r="V387" s="336">
        <f t="shared" si="255"/>
        <v>4.0424748762641993</v>
      </c>
      <c r="W387" s="328">
        <f t="shared" si="256"/>
        <v>9.8323112320741757E-4</v>
      </c>
      <c r="X387" s="328">
        <f t="shared" si="257"/>
        <v>2613.8581846854972</v>
      </c>
      <c r="Y387" s="328">
        <f t="shared" si="272"/>
        <v>60.159285626925275</v>
      </c>
      <c r="Z387" s="108">
        <f>IF(H387&gt;0, rate1(1,$L$52,$L$51,$L$54,U387,$L$53,$L$50,Y387),"")</f>
        <v>1715.7134351676389</v>
      </c>
      <c r="AA387" s="336">
        <f t="shared" si="258"/>
        <v>392.94619118668402</v>
      </c>
      <c r="AB387" s="336">
        <f t="shared" si="259"/>
        <v>-2.508587008411837E-6</v>
      </c>
      <c r="AC387" s="328">
        <f t="shared" si="260"/>
        <v>1.4408216831426432E-4</v>
      </c>
      <c r="AD387" s="328">
        <f t="shared" si="261"/>
        <v>-138.80968223893655</v>
      </c>
      <c r="AE387" s="328">
        <f t="shared" si="262"/>
        <v>12272.581072916581</v>
      </c>
      <c r="AF387" s="328">
        <f t="shared" si="263"/>
        <v>2891.8888076529133</v>
      </c>
      <c r="AG387" s="328">
        <f t="shared" si="264"/>
        <v>2886.1788972947897</v>
      </c>
      <c r="AH387" s="328">
        <f t="shared" si="265"/>
        <v>4.0227946763475444</v>
      </c>
      <c r="AI387" s="328">
        <f t="shared" si="266"/>
        <v>8.4108818328808468E-2</v>
      </c>
      <c r="AJ387" s="328">
        <f t="shared" si="267"/>
        <v>8.9750870278099146</v>
      </c>
      <c r="AK387" s="337">
        <f t="shared" si="268"/>
        <v>572.17076502437135</v>
      </c>
      <c r="AL387" s="42">
        <f t="shared" si="269"/>
        <v>27.463694812602743</v>
      </c>
    </row>
    <row r="388" spans="2:38" ht="15" x14ac:dyDescent="0.15">
      <c r="B388" s="328">
        <f t="shared" si="238"/>
        <v>2891.8888076529133</v>
      </c>
      <c r="C388" s="328">
        <f t="shared" si="239"/>
        <v>2886.1788972947897</v>
      </c>
      <c r="D388" s="328">
        <f t="shared" si="240"/>
        <v>4.0227946763475444</v>
      </c>
      <c r="E388" s="328">
        <f t="shared" si="270"/>
        <v>185.74517602620119</v>
      </c>
      <c r="F388" s="328">
        <f t="shared" si="241"/>
        <v>185.74517602620119</v>
      </c>
      <c r="G388" s="328">
        <f t="shared" si="242"/>
        <v>3363.369105161632</v>
      </c>
      <c r="H388" s="313">
        <f t="shared" si="243"/>
        <v>0.02</v>
      </c>
      <c r="I388" s="328">
        <f t="shared" si="244"/>
        <v>4.567928286498864</v>
      </c>
      <c r="J388" s="328">
        <f t="shared" si="245"/>
        <v>850</v>
      </c>
      <c r="K388" s="335">
        <f t="shared" si="246"/>
        <v>-1</v>
      </c>
      <c r="L388" s="323">
        <f t="shared" si="247"/>
        <v>4.0027946763475448</v>
      </c>
      <c r="M388" s="323">
        <f t="shared" si="248"/>
        <v>4.0127946763475446</v>
      </c>
      <c r="N388" s="328">
        <f t="shared" si="249"/>
        <v>-5.5736144963272949E-2</v>
      </c>
      <c r="O388" s="328">
        <f t="shared" si="250"/>
        <v>3.8770748504988184E-3</v>
      </c>
      <c r="P388" s="332">
        <f t="shared" si="271"/>
        <v>59.47212424426553</v>
      </c>
      <c r="Q388" s="328">
        <f t="shared" si="251"/>
        <v>2538.1211459065453</v>
      </c>
      <c r="R388" s="277">
        <f>IF(H388&gt;0, rate1(1,$L$52,$L$51,$L$54,L388,$L$53,$L$50,P388),"")</f>
        <v>1709.5168354527916</v>
      </c>
      <c r="S388" s="323">
        <f t="shared" si="252"/>
        <v>382.9435682499394</v>
      </c>
      <c r="T388" s="323">
        <f t="shared" si="253"/>
        <v>1.4592769612185188E-4</v>
      </c>
      <c r="U388" s="328">
        <f t="shared" si="254"/>
        <v>4.0227946763475444</v>
      </c>
      <c r="V388" s="336">
        <f t="shared" si="255"/>
        <v>4.0227946763475444</v>
      </c>
      <c r="W388" s="328">
        <f t="shared" si="256"/>
        <v>9.7368099172712164E-4</v>
      </c>
      <c r="X388" s="328">
        <f t="shared" si="257"/>
        <v>2563.5142078176987</v>
      </c>
      <c r="Y388" s="328">
        <f t="shared" si="272"/>
        <v>59.768906074241436</v>
      </c>
      <c r="Z388" s="108">
        <f>IF(H388&gt;0, rate1(1,$L$52,$L$51,$L$54,U388,$L$53,$L$50,Y388),"")</f>
        <v>1712.2050900751181</v>
      </c>
      <c r="AA388" s="336">
        <f t="shared" si="258"/>
        <v>386.16753454267342</v>
      </c>
      <c r="AB388" s="336">
        <f t="shared" si="259"/>
        <v>-2.5279414914427211E-6</v>
      </c>
      <c r="AC388" s="328">
        <f t="shared" si="260"/>
        <v>1.4592769612185188E-4</v>
      </c>
      <c r="AD388" s="328">
        <f t="shared" si="261"/>
        <v>-137.0541749888225</v>
      </c>
      <c r="AE388" s="328">
        <f t="shared" si="262"/>
        <v>12106.534745136269</v>
      </c>
      <c r="AF388" s="328">
        <f t="shared" si="263"/>
        <v>2891.8329255802541</v>
      </c>
      <c r="AG388" s="328">
        <f t="shared" si="264"/>
        <v>2886.1787513670938</v>
      </c>
      <c r="AH388" s="328">
        <f t="shared" si="265"/>
        <v>4.0031126763130116</v>
      </c>
      <c r="AI388" s="328">
        <f t="shared" si="266"/>
        <v>8.5361953211300606E-2</v>
      </c>
      <c r="AJ388" s="328">
        <f t="shared" si="267"/>
        <v>8.9751107394635845</v>
      </c>
      <c r="AK388" s="337">
        <f t="shared" si="268"/>
        <v>572.1710521065404</v>
      </c>
      <c r="AL388" s="42">
        <f t="shared" si="269"/>
        <v>27.463766305098321</v>
      </c>
    </row>
    <row r="389" spans="2:38" ht="15" x14ac:dyDescent="0.15">
      <c r="B389" s="328">
        <f t="shared" si="238"/>
        <v>2891.8329255802541</v>
      </c>
      <c r="C389" s="328">
        <f t="shared" si="239"/>
        <v>2886.1787513670938</v>
      </c>
      <c r="D389" s="328">
        <f t="shared" si="240"/>
        <v>4.0031126763130116</v>
      </c>
      <c r="E389" s="328">
        <f t="shared" si="270"/>
        <v>185.74517602620119</v>
      </c>
      <c r="F389" s="328">
        <f t="shared" si="241"/>
        <v>185.74517602620119</v>
      </c>
      <c r="G389" s="328">
        <f t="shared" si="242"/>
        <v>3313.9983558937865</v>
      </c>
      <c r="H389" s="313">
        <f t="shared" si="243"/>
        <v>0.02</v>
      </c>
      <c r="I389" s="328">
        <f t="shared" si="244"/>
        <v>4.523339370528265</v>
      </c>
      <c r="J389" s="328">
        <f t="shared" si="245"/>
        <v>850</v>
      </c>
      <c r="K389" s="335">
        <f t="shared" si="246"/>
        <v>-1</v>
      </c>
      <c r="L389" s="323">
        <f t="shared" si="247"/>
        <v>3.9831126763130116</v>
      </c>
      <c r="M389" s="323">
        <f t="shared" si="248"/>
        <v>3.9931126763130118</v>
      </c>
      <c r="N389" s="328">
        <f t="shared" si="249"/>
        <v>-5.5467844517718135E-2</v>
      </c>
      <c r="O389" s="328">
        <f t="shared" si="250"/>
        <v>3.8770748504988184E-3</v>
      </c>
      <c r="P389" s="332">
        <f t="shared" si="271"/>
        <v>59.082834014016306</v>
      </c>
      <c r="Q389" s="328">
        <f t="shared" si="251"/>
        <v>2488.5109889359296</v>
      </c>
      <c r="R389" s="277">
        <f>IF(H389&gt;0, rate1(1,$L$52,$L$51,$L$54,L389,$L$53,$L$50,P389),"")</f>
        <v>1705.9626970760678</v>
      </c>
      <c r="S389" s="323">
        <f t="shared" si="252"/>
        <v>376.24076325505825</v>
      </c>
      <c r="T389" s="323">
        <f t="shared" si="253"/>
        <v>1.4781934680165756E-4</v>
      </c>
      <c r="U389" s="328">
        <f t="shared" si="254"/>
        <v>4.0031126763130116</v>
      </c>
      <c r="V389" s="336">
        <f t="shared" si="255"/>
        <v>4.0031126763130116</v>
      </c>
      <c r="W389" s="328">
        <f t="shared" si="256"/>
        <v>9.641765999770513E-4</v>
      </c>
      <c r="X389" s="328">
        <f t="shared" si="257"/>
        <v>2513.6558739864226</v>
      </c>
      <c r="Y389" s="328">
        <f t="shared" si="272"/>
        <v>59.37912825730222</v>
      </c>
      <c r="Z389" s="108">
        <f>IF(H389&gt;0, rate1(1,$L$52,$L$51,$L$54,U389,$L$53,$L$50,Y389),"")</f>
        <v>1708.6706971047267</v>
      </c>
      <c r="AA389" s="336">
        <f t="shared" si="258"/>
        <v>379.44013336118684</v>
      </c>
      <c r="AB389" s="336">
        <f t="shared" si="259"/>
        <v>-2.5477651944933443E-6</v>
      </c>
      <c r="AC389" s="328">
        <f t="shared" si="260"/>
        <v>1.4781934680165756E-4</v>
      </c>
      <c r="AD389" s="328">
        <f t="shared" si="261"/>
        <v>-135.30028668598968</v>
      </c>
      <c r="AE389" s="328">
        <f t="shared" si="262"/>
        <v>11941.487378918231</v>
      </c>
      <c r="AF389" s="328">
        <f t="shared" si="263"/>
        <v>2891.7773099163896</v>
      </c>
      <c r="AG389" s="328">
        <f t="shared" si="264"/>
        <v>2886.1786035477471</v>
      </c>
      <c r="AH389" s="328">
        <f t="shared" si="265"/>
        <v>3.9834288747881819</v>
      </c>
      <c r="AI389" s="328">
        <f t="shared" si="266"/>
        <v>8.6648639536498831E-2</v>
      </c>
      <c r="AJ389" s="328">
        <f t="shared" si="267"/>
        <v>8.9751348085301217</v>
      </c>
      <c r="AK389" s="337">
        <f t="shared" si="268"/>
        <v>572.17133921029654</v>
      </c>
      <c r="AL389" s="42">
        <f t="shared" si="269"/>
        <v>27.46383886275855</v>
      </c>
    </row>
    <row r="390" spans="2:38" ht="15" x14ac:dyDescent="0.15">
      <c r="B390" s="328">
        <f t="shared" si="238"/>
        <v>2891.7773099163896</v>
      </c>
      <c r="C390" s="328">
        <f t="shared" si="239"/>
        <v>2886.1786035477471</v>
      </c>
      <c r="D390" s="328">
        <f t="shared" si="240"/>
        <v>3.9834288747881819</v>
      </c>
      <c r="E390" s="328">
        <f t="shared" si="270"/>
        <v>185.74517602620119</v>
      </c>
      <c r="F390" s="328">
        <f t="shared" si="241"/>
        <v>185.74517602620119</v>
      </c>
      <c r="G390" s="328">
        <f t="shared" si="242"/>
        <v>3265.1086715502097</v>
      </c>
      <c r="H390" s="313">
        <f t="shared" si="243"/>
        <v>0.02</v>
      </c>
      <c r="I390" s="328">
        <f t="shared" si="244"/>
        <v>4.4789650949140194</v>
      </c>
      <c r="J390" s="328">
        <f t="shared" si="245"/>
        <v>850</v>
      </c>
      <c r="K390" s="335">
        <f t="shared" si="246"/>
        <v>-1</v>
      </c>
      <c r="L390" s="323">
        <f t="shared" si="247"/>
        <v>3.9634288747881818</v>
      </c>
      <c r="M390" s="323">
        <f t="shared" si="248"/>
        <v>3.9734288747881816</v>
      </c>
      <c r="N390" s="328">
        <f t="shared" si="249"/>
        <v>-5.5199472892862644E-2</v>
      </c>
      <c r="O390" s="328">
        <f t="shared" si="250"/>
        <v>3.8770748504988184E-3</v>
      </c>
      <c r="P390" s="332">
        <f t="shared" si="271"/>
        <v>58.694149403361656</v>
      </c>
      <c r="Q390" s="328">
        <f t="shared" si="251"/>
        <v>2439.3830108788597</v>
      </c>
      <c r="R390" s="277">
        <f>IF(H390&gt;0, rate1(1,$L$52,$L$51,$L$54,L390,$L$53,$L$50,P390),"")</f>
        <v>1702.3820586908805</v>
      </c>
      <c r="S390" s="323">
        <f t="shared" si="252"/>
        <v>369.5887776647358</v>
      </c>
      <c r="T390" s="323">
        <f t="shared" si="253"/>
        <v>1.4975896239323777E-4</v>
      </c>
      <c r="U390" s="328">
        <f t="shared" si="254"/>
        <v>3.9834288747881819</v>
      </c>
      <c r="V390" s="336">
        <f t="shared" si="255"/>
        <v>3.9834288747881819</v>
      </c>
      <c r="W390" s="328">
        <f t="shared" si="256"/>
        <v>9.547179600879474E-4</v>
      </c>
      <c r="X390" s="328">
        <f t="shared" si="257"/>
        <v>2464.2809152513296</v>
      </c>
      <c r="Y390" s="328">
        <f t="shared" si="272"/>
        <v>58.989954409902055</v>
      </c>
      <c r="Z390" s="108">
        <f>IF(H390&gt;0, rate1(1,$L$52,$L$51,$L$54,U390,$L$53,$L$50,Y390),"")</f>
        <v>1705.109998391571</v>
      </c>
      <c r="AA390" s="336">
        <f t="shared" si="258"/>
        <v>372.76371137166132</v>
      </c>
      <c r="AB390" s="336">
        <f t="shared" si="259"/>
        <v>-2.5680773321457735E-6</v>
      </c>
      <c r="AC390" s="328">
        <f t="shared" si="260"/>
        <v>1.4975896239323777E-4</v>
      </c>
      <c r="AD390" s="328">
        <f t="shared" si="261"/>
        <v>-133.54793382905464</v>
      </c>
      <c r="AE390" s="328">
        <f t="shared" si="262"/>
        <v>11777.423305321296</v>
      </c>
      <c r="AF390" s="328">
        <f t="shared" si="263"/>
        <v>2891.7219606845342</v>
      </c>
      <c r="AG390" s="328">
        <f t="shared" si="264"/>
        <v>2886.1784537887847</v>
      </c>
      <c r="AH390" s="328">
        <f t="shared" si="265"/>
        <v>3.9637432703821349</v>
      </c>
      <c r="AI390" s="328">
        <f t="shared" si="266"/>
        <v>8.7970242419261241E-2</v>
      </c>
      <c r="AJ390" s="328">
        <f t="shared" si="267"/>
        <v>8.9751592447085713</v>
      </c>
      <c r="AK390" s="337">
        <f t="shared" si="268"/>
        <v>572.17162636374553</v>
      </c>
      <c r="AL390" s="42">
        <f t="shared" si="269"/>
        <v>27.463912514102155</v>
      </c>
    </row>
    <row r="391" spans="2:38" ht="15" x14ac:dyDescent="0.15">
      <c r="B391" s="328">
        <f t="shared" si="238"/>
        <v>2891.7219606845342</v>
      </c>
      <c r="C391" s="328">
        <f t="shared" si="239"/>
        <v>2886.1784537887847</v>
      </c>
      <c r="D391" s="328">
        <f t="shared" si="240"/>
        <v>3.9637432703821349</v>
      </c>
      <c r="E391" s="328">
        <f t="shared" si="270"/>
        <v>185.74517602620119</v>
      </c>
      <c r="F391" s="328">
        <f t="shared" si="241"/>
        <v>185.74517602620119</v>
      </c>
      <c r="G391" s="328">
        <f t="shared" si="242"/>
        <v>3216.6977819540152</v>
      </c>
      <c r="H391" s="313">
        <f t="shared" si="243"/>
        <v>0.02</v>
      </c>
      <c r="I391" s="328">
        <f t="shared" si="244"/>
        <v>4.4348055165995905</v>
      </c>
      <c r="J391" s="328">
        <f t="shared" si="245"/>
        <v>850</v>
      </c>
      <c r="K391" s="335">
        <f t="shared" si="246"/>
        <v>-1</v>
      </c>
      <c r="L391" s="323">
        <f t="shared" si="247"/>
        <v>3.9437432703821349</v>
      </c>
      <c r="M391" s="323">
        <f t="shared" si="248"/>
        <v>3.9537432703821347</v>
      </c>
      <c r="N391" s="328">
        <f t="shared" si="249"/>
        <v>-5.4931030056939889E-2</v>
      </c>
      <c r="O391" s="328">
        <f t="shared" si="250"/>
        <v>3.8770748504988184E-3</v>
      </c>
      <c r="P391" s="332">
        <f t="shared" si="271"/>
        <v>58.30607267799985</v>
      </c>
      <c r="Q391" s="328">
        <f t="shared" si="251"/>
        <v>2390.7349422628226</v>
      </c>
      <c r="R391" s="277">
        <f>IF(H391&gt;0, rate1(1,$L$52,$L$51,$L$54,L391,$L$53,$L$50,P391),"")</f>
        <v>1698.7746571504947</v>
      </c>
      <c r="S391" s="323">
        <f t="shared" si="252"/>
        <v>362.9873331765005</v>
      </c>
      <c r="T391" s="323">
        <f t="shared" si="253"/>
        <v>1.5174848681833903E-4</v>
      </c>
      <c r="U391" s="328">
        <f t="shared" si="254"/>
        <v>3.9637432703821349</v>
      </c>
      <c r="V391" s="336">
        <f t="shared" si="255"/>
        <v>3.9637432703821349</v>
      </c>
      <c r="W391" s="328">
        <f t="shared" si="256"/>
        <v>9.4530508420476167E-4</v>
      </c>
      <c r="X391" s="328">
        <f t="shared" si="257"/>
        <v>2415.3870624572683</v>
      </c>
      <c r="Y391" s="328">
        <f t="shared" si="272"/>
        <v>58.601386783973268</v>
      </c>
      <c r="Z391" s="108">
        <f>IF(H391&gt;0, rate1(1,$L$52,$L$51,$L$54,U391,$L$53,$L$50,Y391),"")</f>
        <v>1701.5227330485113</v>
      </c>
      <c r="AA391" s="336">
        <f t="shared" si="258"/>
        <v>366.13799113180517</v>
      </c>
      <c r="AB391" s="336">
        <f t="shared" si="259"/>
        <v>-2.588898189625882E-6</v>
      </c>
      <c r="AC391" s="328">
        <f t="shared" si="260"/>
        <v>1.5174848681833903E-4</v>
      </c>
      <c r="AD391" s="328">
        <f t="shared" si="261"/>
        <v>-131.79703085897901</v>
      </c>
      <c r="AE391" s="328">
        <f t="shared" si="262"/>
        <v>11614.326443039008</v>
      </c>
      <c r="AF391" s="328">
        <f t="shared" si="263"/>
        <v>2891.6668779059905</v>
      </c>
      <c r="AG391" s="328">
        <f t="shared" si="264"/>
        <v>2886.1783020402977</v>
      </c>
      <c r="AH391" s="328">
        <f t="shared" si="265"/>
        <v>3.9440558616853139</v>
      </c>
      <c r="AI391" s="328">
        <f t="shared" si="266"/>
        <v>8.9328202642768542E-2</v>
      </c>
      <c r="AJ391" s="328">
        <f t="shared" si="267"/>
        <v>8.9751840580981934</v>
      </c>
      <c r="AK391" s="337">
        <f t="shared" si="268"/>
        <v>572.17191359614685</v>
      </c>
      <c r="AL391" s="42">
        <f t="shared" si="269"/>
        <v>27.463987288808212</v>
      </c>
    </row>
    <row r="392" spans="2:38" ht="15" x14ac:dyDescent="0.15">
      <c r="B392" s="328">
        <f t="shared" si="238"/>
        <v>2891.6668779059905</v>
      </c>
      <c r="C392" s="328">
        <f t="shared" si="239"/>
        <v>2886.1783020402977</v>
      </c>
      <c r="D392" s="328">
        <f t="shared" si="240"/>
        <v>3.9440558616853139</v>
      </c>
      <c r="E392" s="328">
        <f t="shared" si="270"/>
        <v>185.74517602620119</v>
      </c>
      <c r="F392" s="328">
        <f t="shared" si="241"/>
        <v>185.74517602620119</v>
      </c>
      <c r="G392" s="328">
        <f t="shared" si="242"/>
        <v>3168.7634157129869</v>
      </c>
      <c r="H392" s="313">
        <f t="shared" si="243"/>
        <v>0.02</v>
      </c>
      <c r="I392" s="328">
        <f t="shared" si="244"/>
        <v>4.3908606925542699</v>
      </c>
      <c r="J392" s="328">
        <f t="shared" si="245"/>
        <v>850</v>
      </c>
      <c r="K392" s="335">
        <f t="shared" si="246"/>
        <v>-1</v>
      </c>
      <c r="L392" s="323">
        <f t="shared" si="247"/>
        <v>3.9240558616853138</v>
      </c>
      <c r="M392" s="323">
        <f t="shared" si="248"/>
        <v>3.9340558616853141</v>
      </c>
      <c r="N392" s="328">
        <f t="shared" si="249"/>
        <v>-5.4662515977911497E-2</v>
      </c>
      <c r="O392" s="328">
        <f t="shared" si="250"/>
        <v>3.8770748504988184E-3</v>
      </c>
      <c r="P392" s="332">
        <f t="shared" si="271"/>
        <v>57.918606122197261</v>
      </c>
      <c r="Q392" s="328">
        <f t="shared" si="251"/>
        <v>2342.5645124003286</v>
      </c>
      <c r="R392" s="277">
        <f>IF(H392&gt;0, rate1(1,$L$52,$L$51,$L$54,L392,$L$53,$L$50,P392),"")</f>
        <v>1695.1402262213417</v>
      </c>
      <c r="S392" s="323">
        <f t="shared" si="252"/>
        <v>356.43615026466745</v>
      </c>
      <c r="T392" s="323">
        <f t="shared" si="253"/>
        <v>1.5378997307169881E-4</v>
      </c>
      <c r="U392" s="328">
        <f t="shared" si="254"/>
        <v>3.9440558616853139</v>
      </c>
      <c r="V392" s="336">
        <f t="shared" si="255"/>
        <v>3.9440558616853139</v>
      </c>
      <c r="W392" s="328">
        <f t="shared" si="256"/>
        <v>9.3593798447244581E-4</v>
      </c>
      <c r="X392" s="328">
        <f t="shared" si="257"/>
        <v>2366.9720452342513</v>
      </c>
      <c r="Y392" s="328">
        <f t="shared" si="272"/>
        <v>58.213427649831047</v>
      </c>
      <c r="Z392" s="108">
        <f>IF(H392&gt;0, rate1(1,$L$52,$L$51,$L$54,U392,$L$53,$L$50,Y392),"")</f>
        <v>1697.9086371289748</v>
      </c>
      <c r="AA392" s="336">
        <f t="shared" si="258"/>
        <v>359.56269399868023</v>
      </c>
      <c r="AB392" s="336">
        <f t="shared" si="259"/>
        <v>-2.6102491980827509E-6</v>
      </c>
      <c r="AC392" s="328">
        <f t="shared" si="260"/>
        <v>1.5378997307169881E-4</v>
      </c>
      <c r="AD392" s="328">
        <f t="shared" si="261"/>
        <v>-130.04749009661217</v>
      </c>
      <c r="AE392" s="328">
        <f t="shared" si="262"/>
        <v>11452.180278688986</v>
      </c>
      <c r="AF392" s="328">
        <f t="shared" si="263"/>
        <v>2891.6120616000394</v>
      </c>
      <c r="AG392" s="328">
        <f t="shared" si="264"/>
        <v>2886.1781482503247</v>
      </c>
      <c r="AH392" s="328">
        <f t="shared" si="265"/>
        <v>3.9243666472683869</v>
      </c>
      <c r="AI392" s="328">
        <f t="shared" si="266"/>
        <v>9.0724041995342161E-2</v>
      </c>
      <c r="AJ392" s="328">
        <f t="shared" si="267"/>
        <v>8.9752092592209696</v>
      </c>
      <c r="AK392" s="337">
        <f t="shared" si="268"/>
        <v>572.17220093797812</v>
      </c>
      <c r="AL392" s="42">
        <f t="shared" si="269"/>
        <v>27.46406321778046</v>
      </c>
    </row>
    <row r="393" spans="2:38" ht="15" x14ac:dyDescent="0.15">
      <c r="B393" s="328">
        <f t="shared" si="238"/>
        <v>2891.6120616000394</v>
      </c>
      <c r="C393" s="328">
        <f t="shared" si="239"/>
        <v>2886.1781482503247</v>
      </c>
      <c r="D393" s="328">
        <f t="shared" si="240"/>
        <v>3.9243666472683869</v>
      </c>
      <c r="E393" s="328">
        <f t="shared" si="270"/>
        <v>185.74517602620119</v>
      </c>
      <c r="F393" s="328">
        <f t="shared" si="241"/>
        <v>185.74517602620119</v>
      </c>
      <c r="G393" s="328">
        <f t="shared" si="242"/>
        <v>3121.3033002171524</v>
      </c>
      <c r="H393" s="313">
        <f t="shared" si="243"/>
        <v>0.02</v>
      </c>
      <c r="I393" s="328">
        <f t="shared" si="244"/>
        <v>4.347130679771726</v>
      </c>
      <c r="J393" s="328">
        <f t="shared" si="245"/>
        <v>850</v>
      </c>
      <c r="K393" s="335">
        <f t="shared" si="246"/>
        <v>-1</v>
      </c>
      <c r="L393" s="323">
        <f t="shared" si="247"/>
        <v>3.9043666472683869</v>
      </c>
      <c r="M393" s="323">
        <f t="shared" si="248"/>
        <v>3.9143666472683867</v>
      </c>
      <c r="N393" s="328">
        <f t="shared" si="249"/>
        <v>-5.4393930623454878E-2</v>
      </c>
      <c r="O393" s="328">
        <f t="shared" si="250"/>
        <v>3.8770748504988184E-3</v>
      </c>
      <c r="P393" s="332">
        <f t="shared" si="271"/>
        <v>57.531752039021519</v>
      </c>
      <c r="Q393" s="328">
        <f t="shared" si="251"/>
        <v>2294.8694493864737</v>
      </c>
      <c r="R393" s="277">
        <f>IF(H393&gt;0, rate1(1,$L$52,$L$51,$L$54,L393,$L$53,$L$50,P393),"")</f>
        <v>1691.4784965450287</v>
      </c>
      <c r="S393" s="323">
        <f t="shared" si="252"/>
        <v>349.93494814942562</v>
      </c>
      <c r="T393" s="323">
        <f t="shared" si="253"/>
        <v>1.5588559103045643E-4</v>
      </c>
      <c r="U393" s="328">
        <f t="shared" si="254"/>
        <v>3.9243666472683869</v>
      </c>
      <c r="V393" s="336">
        <f t="shared" si="255"/>
        <v>3.9243666472683869</v>
      </c>
      <c r="W393" s="328">
        <f t="shared" si="256"/>
        <v>9.2661667302351702E-4</v>
      </c>
      <c r="X393" s="328">
        <f t="shared" si="257"/>
        <v>2319.0335919950089</v>
      </c>
      <c r="Y393" s="328">
        <f t="shared" si="272"/>
        <v>57.826079296403222</v>
      </c>
      <c r="Z393" s="108">
        <f>IF(H393&gt;0, rate1(1,$L$52,$L$51,$L$54,U393,$L$53,$L$50,Y393),"")</f>
        <v>1694.2674435892188</v>
      </c>
      <c r="AA393" s="336">
        <f t="shared" si="258"/>
        <v>353.03754009851747</v>
      </c>
      <c r="AB393" s="336">
        <f t="shared" si="259"/>
        <v>-2.632153016306738E-6</v>
      </c>
      <c r="AC393" s="328">
        <f t="shared" si="260"/>
        <v>1.5588559103045643E-4</v>
      </c>
      <c r="AD393" s="328">
        <f t="shared" si="261"/>
        <v>-128.29922167785517</v>
      </c>
      <c r="AE393" s="328">
        <f t="shared" si="262"/>
        <v>11290.967847758742</v>
      </c>
      <c r="AF393" s="328">
        <f t="shared" si="263"/>
        <v>2891.5575117838248</v>
      </c>
      <c r="AG393" s="328">
        <f t="shared" si="264"/>
        <v>2886.1779923647337</v>
      </c>
      <c r="AH393" s="328">
        <f t="shared" si="265"/>
        <v>3.9046756256830695</v>
      </c>
      <c r="AI393" s="328">
        <f t="shared" si="266"/>
        <v>9.2159369066094773E-2</v>
      </c>
      <c r="AJ393" s="328">
        <f t="shared" si="267"/>
        <v>8.9752348590457096</v>
      </c>
      <c r="AK393" s="337">
        <f t="shared" si="268"/>
        <v>572.17248842100332</v>
      </c>
      <c r="AL393" s="42">
        <f t="shared" si="269"/>
        <v>27.464140333216157</v>
      </c>
    </row>
    <row r="394" spans="2:38" ht="15" x14ac:dyDescent="0.15">
      <c r="B394" s="328">
        <f t="shared" si="238"/>
        <v>2891.5575117838248</v>
      </c>
      <c r="C394" s="328">
        <f t="shared" si="239"/>
        <v>2886.1779923647337</v>
      </c>
      <c r="D394" s="328">
        <f t="shared" si="240"/>
        <v>3.9046756256830695</v>
      </c>
      <c r="E394" s="328">
        <f t="shared" si="270"/>
        <v>185.74517602620119</v>
      </c>
      <c r="F394" s="328">
        <f t="shared" si="241"/>
        <v>185.74517602620119</v>
      </c>
      <c r="G394" s="328">
        <f t="shared" si="242"/>
        <v>3074.3151616411155</v>
      </c>
      <c r="H394" s="313">
        <f t="shared" si="243"/>
        <v>0.02</v>
      </c>
      <c r="I394" s="328">
        <f t="shared" si="244"/>
        <v>4.3036155352729111</v>
      </c>
      <c r="J394" s="328">
        <f t="shared" si="245"/>
        <v>850</v>
      </c>
      <c r="K394" s="335">
        <f t="shared" si="246"/>
        <v>-1</v>
      </c>
      <c r="L394" s="323">
        <f t="shared" si="247"/>
        <v>3.8846756256830695</v>
      </c>
      <c r="M394" s="323">
        <f t="shared" si="248"/>
        <v>3.8946756256830692</v>
      </c>
      <c r="N394" s="328">
        <f t="shared" si="249"/>
        <v>-5.4125273960979214E-2</v>
      </c>
      <c r="O394" s="328">
        <f t="shared" si="250"/>
        <v>3.8770748504988184E-3</v>
      </c>
      <c r="P394" s="332">
        <f t="shared" si="271"/>
        <v>57.145512750618394</v>
      </c>
      <c r="Q394" s="328">
        <f t="shared" si="251"/>
        <v>2247.6474801012941</v>
      </c>
      <c r="R394" s="277">
        <f>IF(H394&gt;0, rate1(1,$L$52,$L$51,$L$54,L394,$L$53,$L$50,P394),"")</f>
        <v>1687.7891956003571</v>
      </c>
      <c r="S394" s="323">
        <f t="shared" si="252"/>
        <v>343.4834447655756</v>
      </c>
      <c r="T394" s="323">
        <f t="shared" si="253"/>
        <v>1.5803763594478878E-4</v>
      </c>
      <c r="U394" s="328">
        <f t="shared" si="254"/>
        <v>3.9046756256830695</v>
      </c>
      <c r="V394" s="336">
        <f t="shared" si="255"/>
        <v>3.9046756256830695</v>
      </c>
      <c r="W394" s="328">
        <f t="shared" si="256"/>
        <v>9.1734116202779603E-4</v>
      </c>
      <c r="X394" s="328">
        <f t="shared" si="257"/>
        <v>2271.5694299373736</v>
      </c>
      <c r="Y394" s="328">
        <f t="shared" si="272"/>
        <v>57.43934403150346</v>
      </c>
      <c r="Z394" s="108">
        <f>IF(H394&gt;0, rate1(1,$L$52,$L$51,$L$54,U394,$L$53,$L$50,Y394),"")</f>
        <v>1690.5988822505967</v>
      </c>
      <c r="AA394" s="336">
        <f t="shared" si="258"/>
        <v>346.56224829621499</v>
      </c>
      <c r="AB394" s="336">
        <f t="shared" si="259"/>
        <v>-2.6546336197044701E-6</v>
      </c>
      <c r="AC394" s="328">
        <f t="shared" si="260"/>
        <v>1.5803763594478878E-4</v>
      </c>
      <c r="AD394" s="328">
        <f t="shared" si="261"/>
        <v>-126.55213348665313</v>
      </c>
      <c r="AE394" s="328">
        <f t="shared" si="262"/>
        <v>11130.671712544594</v>
      </c>
      <c r="AF394" s="328">
        <f t="shared" si="263"/>
        <v>2891.5032284722279</v>
      </c>
      <c r="AG394" s="328">
        <f t="shared" si="264"/>
        <v>2886.1778343270976</v>
      </c>
      <c r="AH394" s="328">
        <f t="shared" si="265"/>
        <v>3.8849827954608052</v>
      </c>
      <c r="AI394" s="328">
        <f t="shared" si="266"/>
        <v>9.3635885545868658E-2</v>
      </c>
      <c r="AJ394" s="328">
        <f t="shared" si="267"/>
        <v>8.9752608690139173</v>
      </c>
      <c r="AK394" s="337">
        <f t="shared" si="268"/>
        <v>572.17277607834615</v>
      </c>
      <c r="AL394" s="42">
        <f t="shared" si="269"/>
        <v>27.464218668679862</v>
      </c>
    </row>
    <row r="395" spans="2:38" ht="15" x14ac:dyDescent="0.15">
      <c r="B395" s="328">
        <f t="shared" si="238"/>
        <v>2891.5032284722279</v>
      </c>
      <c r="C395" s="328">
        <f t="shared" si="239"/>
        <v>2886.1778343270976</v>
      </c>
      <c r="D395" s="328">
        <f t="shared" si="240"/>
        <v>3.8849827954608052</v>
      </c>
      <c r="E395" s="328">
        <f t="shared" si="270"/>
        <v>185.74517602620119</v>
      </c>
      <c r="F395" s="328">
        <f t="shared" si="241"/>
        <v>185.74517602620119</v>
      </c>
      <c r="G395" s="328">
        <f t="shared" si="242"/>
        <v>3027.79672494124</v>
      </c>
      <c r="H395" s="313">
        <f t="shared" si="243"/>
        <v>0.02</v>
      </c>
      <c r="I395" s="328">
        <f t="shared" si="244"/>
        <v>4.2603153161042426</v>
      </c>
      <c r="J395" s="328">
        <f t="shared" si="245"/>
        <v>850</v>
      </c>
      <c r="K395" s="335">
        <f t="shared" si="246"/>
        <v>-1</v>
      </c>
      <c r="L395" s="323">
        <f t="shared" si="247"/>
        <v>3.8649827954608051</v>
      </c>
      <c r="M395" s="323">
        <f t="shared" si="248"/>
        <v>3.8749827954608049</v>
      </c>
      <c r="N395" s="328">
        <f t="shared" si="249"/>
        <v>-5.3856545957586377E-2</v>
      </c>
      <c r="O395" s="328">
        <f t="shared" si="250"/>
        <v>3.8770748504988184E-3</v>
      </c>
      <c r="P395" s="332">
        <f t="shared" si="271"/>
        <v>56.759890598451051</v>
      </c>
      <c r="Q395" s="328">
        <f t="shared" si="251"/>
        <v>2200.8963302069237</v>
      </c>
      <c r="R395" s="277">
        <f>IF(H395&gt;0, rate1(1,$L$52,$L$51,$L$54,L395,$L$53,$L$50,P395),"")</f>
        <v>1684.0720476645879</v>
      </c>
      <c r="S395" s="323">
        <f t="shared" si="252"/>
        <v>337.08135672952147</v>
      </c>
      <c r="T395" s="323">
        <f t="shared" si="253"/>
        <v>1.6024853768050623E-4</v>
      </c>
      <c r="U395" s="328">
        <f t="shared" si="254"/>
        <v>3.8849827954608052</v>
      </c>
      <c r="V395" s="336">
        <f t="shared" si="255"/>
        <v>3.8849827954608052</v>
      </c>
      <c r="W395" s="328">
        <f t="shared" si="256"/>
        <v>9.0811146363911632E-4</v>
      </c>
      <c r="X395" s="328">
        <f t="shared" si="257"/>
        <v>2224.5772850414101</v>
      </c>
      <c r="Y395" s="328">
        <f t="shared" si="272"/>
        <v>57.053224182067027</v>
      </c>
      <c r="Z395" s="108">
        <f>IF(H395&gt;0, rate1(1,$L$52,$L$51,$L$54,U395,$L$53,$L$50,Y395),"")</f>
        <v>1686.902679761072</v>
      </c>
      <c r="AA395" s="336">
        <f t="shared" si="258"/>
        <v>340.13653616311177</v>
      </c>
      <c r="AB395" s="336">
        <f t="shared" si="259"/>
        <v>-2.6777163968035259E-6</v>
      </c>
      <c r="AC395" s="328">
        <f t="shared" si="260"/>
        <v>1.6024853768050623E-4</v>
      </c>
      <c r="AD395" s="328">
        <f t="shared" si="261"/>
        <v>-124.80613108541921</v>
      </c>
      <c r="AE395" s="328">
        <f t="shared" si="262"/>
        <v>10971.27394097501</v>
      </c>
      <c r="AF395" s="328">
        <f t="shared" si="263"/>
        <v>2891.4492116777328</v>
      </c>
      <c r="AG395" s="328">
        <f t="shared" si="264"/>
        <v>2886.1776740785599</v>
      </c>
      <c r="AH395" s="328">
        <f t="shared" si="265"/>
        <v>3.8652881551125744</v>
      </c>
      <c r="AI395" s="328">
        <f t="shared" si="266"/>
        <v>9.515539308590347E-2</v>
      </c>
      <c r="AJ395" s="328">
        <f t="shared" si="267"/>
        <v>8.9752873010675529</v>
      </c>
      <c r="AK395" s="337">
        <f t="shared" si="268"/>
        <v>572.17306394456875</v>
      </c>
      <c r="AL395" s="42">
        <f t="shared" si="269"/>
        <v>27.464298259182577</v>
      </c>
    </row>
    <row r="396" spans="2:38" ht="15" x14ac:dyDescent="0.15">
      <c r="B396" s="328">
        <f t="shared" si="238"/>
        <v>2891.4492116777328</v>
      </c>
      <c r="C396" s="328">
        <f t="shared" si="239"/>
        <v>2886.1776740785599</v>
      </c>
      <c r="D396" s="328">
        <f t="shared" si="240"/>
        <v>3.8652881551125744</v>
      </c>
      <c r="E396" s="328">
        <f t="shared" si="270"/>
        <v>185.74517602620119</v>
      </c>
      <c r="F396" s="328">
        <f t="shared" si="241"/>
        <v>185.74517602620119</v>
      </c>
      <c r="G396" s="328">
        <f t="shared" si="242"/>
        <v>2981.7457138555619</v>
      </c>
      <c r="H396" s="313">
        <f t="shared" si="243"/>
        <v>0.02</v>
      </c>
      <c r="I396" s="328">
        <f t="shared" si="244"/>
        <v>4.217230079338333</v>
      </c>
      <c r="J396" s="328">
        <f t="shared" si="245"/>
        <v>850</v>
      </c>
      <c r="K396" s="335">
        <f t="shared" si="246"/>
        <v>-1</v>
      </c>
      <c r="L396" s="323">
        <f t="shared" si="247"/>
        <v>3.8452881551125744</v>
      </c>
      <c r="M396" s="323">
        <f t="shared" si="248"/>
        <v>3.8552881551125742</v>
      </c>
      <c r="N396" s="328">
        <f t="shared" si="249"/>
        <v>-5.358774658009402E-2</v>
      </c>
      <c r="O396" s="328">
        <f t="shared" si="250"/>
        <v>3.8770748504988184E-3</v>
      </c>
      <c r="P396" s="332">
        <f t="shared" si="271"/>
        <v>56.374887943566726</v>
      </c>
      <c r="Q396" s="328">
        <f t="shared" si="251"/>
        <v>2154.6137241475344</v>
      </c>
      <c r="R396" s="277">
        <f>IF(H396&gt;0, rate1(1,$L$52,$L$51,$L$54,L396,$L$53,$L$50,P396),"")</f>
        <v>1680.3267737745671</v>
      </c>
      <c r="S396" s="323">
        <f t="shared" si="252"/>
        <v>330.72839930556228</v>
      </c>
      <c r="T396" s="323">
        <f t="shared" si="253"/>
        <v>1.6252087079230858E-4</v>
      </c>
      <c r="U396" s="328">
        <f t="shared" si="254"/>
        <v>3.8652881551125744</v>
      </c>
      <c r="V396" s="336">
        <f t="shared" si="255"/>
        <v>3.8652881551125744</v>
      </c>
      <c r="W396" s="328">
        <f t="shared" si="256"/>
        <v>8.9892759002729861E-4</v>
      </c>
      <c r="X396" s="328">
        <f t="shared" si="257"/>
        <v>2178.0548820693684</v>
      </c>
      <c r="Y396" s="328">
        <f t="shared" si="272"/>
        <v>56.667722094413726</v>
      </c>
      <c r="Z396" s="108">
        <f>IF(H396&gt;0, rate1(1,$L$52,$L$51,$L$54,U396,$L$53,$L$50,Y396),"")</f>
        <v>1683.1785595565857</v>
      </c>
      <c r="AA396" s="336">
        <f t="shared" si="258"/>
        <v>333.76011994409612</v>
      </c>
      <c r="AB396" s="336">
        <f t="shared" si="259"/>
        <v>-2.7014282546187295E-6</v>
      </c>
      <c r="AC396" s="328">
        <f t="shared" si="260"/>
        <v>1.6252087079230858E-4</v>
      </c>
      <c r="AD396" s="328">
        <f t="shared" si="261"/>
        <v>-123.06111764290716</v>
      </c>
      <c r="AE396" s="328">
        <f t="shared" si="262"/>
        <v>10812.756083475118</v>
      </c>
      <c r="AF396" s="328">
        <f t="shared" si="263"/>
        <v>2891.3954614102818</v>
      </c>
      <c r="AG396" s="328">
        <f t="shared" si="264"/>
        <v>2886.1775115576893</v>
      </c>
      <c r="AH396" s="328">
        <f t="shared" si="265"/>
        <v>3.845591703128366</v>
      </c>
      <c r="AI396" s="328">
        <f t="shared" si="266"/>
        <v>9.6719800772580203E-2</v>
      </c>
      <c r="AJ396" s="328">
        <f t="shared" si="267"/>
        <v>8.9753141676788779</v>
      </c>
      <c r="AK396" s="337">
        <f t="shared" si="268"/>
        <v>572.17335205575625</v>
      </c>
      <c r="AL396" s="42">
        <f t="shared" si="269"/>
        <v>27.464379141266701</v>
      </c>
    </row>
    <row r="397" spans="2:38" ht="15" x14ac:dyDescent="0.15">
      <c r="B397" s="328">
        <f t="shared" si="238"/>
        <v>2891.3954614102818</v>
      </c>
      <c r="C397" s="328">
        <f t="shared" si="239"/>
        <v>2886.1775115576893</v>
      </c>
      <c r="D397" s="328">
        <f t="shared" si="240"/>
        <v>3.845591703128366</v>
      </c>
      <c r="E397" s="328">
        <f t="shared" si="270"/>
        <v>185.74517602620119</v>
      </c>
      <c r="F397" s="328">
        <f t="shared" si="241"/>
        <v>185.74517602620119</v>
      </c>
      <c r="G397" s="328">
        <f t="shared" si="242"/>
        <v>2936.1598509029459</v>
      </c>
      <c r="H397" s="313">
        <f t="shared" si="243"/>
        <v>0.02</v>
      </c>
      <c r="I397" s="328">
        <f t="shared" si="244"/>
        <v>4.1743598820739862</v>
      </c>
      <c r="J397" s="328">
        <f t="shared" si="245"/>
        <v>850</v>
      </c>
      <c r="K397" s="335">
        <f t="shared" si="246"/>
        <v>-1</v>
      </c>
      <c r="L397" s="323">
        <f t="shared" si="247"/>
        <v>3.8255917031283659</v>
      </c>
      <c r="M397" s="323">
        <f t="shared" si="248"/>
        <v>3.8355917031283662</v>
      </c>
      <c r="N397" s="328">
        <f t="shared" si="249"/>
        <v>-5.3318875795028475E-2</v>
      </c>
      <c r="O397" s="328">
        <f t="shared" si="250"/>
        <v>3.8770748504988184E-3</v>
      </c>
      <c r="P397" s="332">
        <f t="shared" si="271"/>
        <v>55.990507166861939</v>
      </c>
      <c r="Q397" s="328">
        <f t="shared" si="251"/>
        <v>2108.7973851484812</v>
      </c>
      <c r="R397" s="277">
        <f>IF(H397&gt;0, rate1(1,$L$52,$L$51,$L$54,L397,$L$53,$L$50,P397),"")</f>
        <v>1676.5530916874411</v>
      </c>
      <c r="S397" s="323">
        <f t="shared" si="252"/>
        <v>324.42428637095566</v>
      </c>
      <c r="T397" s="323">
        <f t="shared" si="253"/>
        <v>1.6485736551606302E-4</v>
      </c>
      <c r="U397" s="328">
        <f t="shared" si="254"/>
        <v>3.845591703128366</v>
      </c>
      <c r="V397" s="336">
        <f t="shared" si="255"/>
        <v>3.845591703128366</v>
      </c>
      <c r="W397" s="328">
        <f t="shared" si="256"/>
        <v>8.8978955335150545E-4</v>
      </c>
      <c r="X397" s="328">
        <f t="shared" si="257"/>
        <v>2131.9999445648305</v>
      </c>
      <c r="Y397" s="328">
        <f t="shared" si="272"/>
        <v>56.282840134509328</v>
      </c>
      <c r="Z397" s="108">
        <f>IF(H397&gt;0, rate1(1,$L$52,$L$51,$L$54,U397,$L$53,$L$50,Y397),"")</f>
        <v>1679.4262418220105</v>
      </c>
      <c r="AA397" s="336">
        <f t="shared" si="258"/>
        <v>327.43271452351536</v>
      </c>
      <c r="AB397" s="336">
        <f t="shared" si="259"/>
        <v>-2.7257977333868213E-6</v>
      </c>
      <c r="AC397" s="328">
        <f t="shared" si="260"/>
        <v>1.6485736551606302E-4</v>
      </c>
      <c r="AD397" s="328">
        <f t="shared" si="261"/>
        <v>-121.31699385946625</v>
      </c>
      <c r="AE397" s="328">
        <f t="shared" si="262"/>
        <v>10655.099148362735</v>
      </c>
      <c r="AF397" s="328">
        <f t="shared" si="263"/>
        <v>2891.3419776771211</v>
      </c>
      <c r="AG397" s="328">
        <f t="shared" si="264"/>
        <v>2886.1773467003236</v>
      </c>
      <c r="AH397" s="328">
        <f t="shared" si="265"/>
        <v>3.8258934379774714</v>
      </c>
      <c r="AI397" s="328">
        <f t="shared" si="266"/>
        <v>9.8331133283787051E-2</v>
      </c>
      <c r="AJ397" s="328">
        <f t="shared" si="267"/>
        <v>8.9753414818825679</v>
      </c>
      <c r="AK397" s="337">
        <f t="shared" si="268"/>
        <v>572.17364044960766</v>
      </c>
      <c r="AL397" s="42">
        <f t="shared" si="269"/>
        <v>27.464461353097356</v>
      </c>
    </row>
    <row r="398" spans="2:38" ht="15" x14ac:dyDescent="0.15">
      <c r="B398" s="328">
        <f t="shared" si="238"/>
        <v>2891.3419776771211</v>
      </c>
      <c r="C398" s="328">
        <f t="shared" si="239"/>
        <v>2886.1773467003236</v>
      </c>
      <c r="D398" s="328">
        <f t="shared" si="240"/>
        <v>3.8258934379774714</v>
      </c>
      <c r="E398" s="328">
        <f t="shared" si="270"/>
        <v>185.74517602620119</v>
      </c>
      <c r="F398" s="328">
        <f t="shared" si="241"/>
        <v>185.74517602620119</v>
      </c>
      <c r="G398" s="328">
        <f t="shared" si="242"/>
        <v>2891.0368573841629</v>
      </c>
      <c r="H398" s="313">
        <f t="shared" si="243"/>
        <v>0.02</v>
      </c>
      <c r="I398" s="328">
        <f t="shared" si="244"/>
        <v>4.1317047814380201</v>
      </c>
      <c r="J398" s="328">
        <f t="shared" si="245"/>
        <v>850</v>
      </c>
      <c r="K398" s="335">
        <f t="shared" si="246"/>
        <v>-1</v>
      </c>
      <c r="L398" s="323">
        <f t="shared" si="247"/>
        <v>3.8058934379774714</v>
      </c>
      <c r="M398" s="323">
        <f t="shared" si="248"/>
        <v>3.8158934379774712</v>
      </c>
      <c r="N398" s="328">
        <f t="shared" si="249"/>
        <v>-5.3049933568599883E-2</v>
      </c>
      <c r="O398" s="328">
        <f t="shared" si="250"/>
        <v>3.8770748504988184E-3</v>
      </c>
      <c r="P398" s="332">
        <f t="shared" si="271"/>
        <v>55.606750669368957</v>
      </c>
      <c r="Q398" s="328">
        <f t="shared" si="251"/>
        <v>2063.4450352173862</v>
      </c>
      <c r="R398" s="277">
        <f>IF(H398&gt;0, rate1(1,$L$52,$L$51,$L$54,L398,$L$53,$L$50,P398),"")</f>
        <v>1672.750715841192</v>
      </c>
      <c r="S398" s="323">
        <f t="shared" si="252"/>
        <v>318.16873038008521</v>
      </c>
      <c r="T398" s="323">
        <f t="shared" si="253"/>
        <v>1.6726091977928113E-4</v>
      </c>
      <c r="U398" s="328">
        <f t="shared" si="254"/>
        <v>3.8258934379774714</v>
      </c>
      <c r="V398" s="336">
        <f t="shared" si="255"/>
        <v>3.8258934379774714</v>
      </c>
      <c r="W398" s="328">
        <f t="shared" si="256"/>
        <v>8.806973658082029E-4</v>
      </c>
      <c r="X398" s="328">
        <f t="shared" si="257"/>
        <v>2086.4101948538037</v>
      </c>
      <c r="Y398" s="328">
        <f t="shared" si="272"/>
        <v>55.898580688248181</v>
      </c>
      <c r="Z398" s="108">
        <f>IF(H398&gt;0, rate1(1,$L$52,$L$51,$L$54,U398,$L$53,$L$50,Y398),"")</f>
        <v>1675.645443451921</v>
      </c>
      <c r="AA398" s="336">
        <f t="shared" si="258"/>
        <v>321.15403339022328</v>
      </c>
      <c r="AB398" s="336">
        <f t="shared" si="259"/>
        <v>-2.7508551320818603E-6</v>
      </c>
      <c r="AC398" s="328">
        <f t="shared" si="260"/>
        <v>1.6726091977928113E-4</v>
      </c>
      <c r="AD398" s="328">
        <f t="shared" si="261"/>
        <v>-119.57365788967418</v>
      </c>
      <c r="AE398" s="328">
        <f t="shared" si="262"/>
        <v>10498.283575333815</v>
      </c>
      <c r="AF398" s="328">
        <f t="shared" si="263"/>
        <v>2891.2887604826328</v>
      </c>
      <c r="AG398" s="328">
        <f t="shared" si="264"/>
        <v>2886.177179439404</v>
      </c>
      <c r="AH398" s="328">
        <f t="shared" si="265"/>
        <v>3.8061933581069236</v>
      </c>
      <c r="AI398" s="328">
        <f t="shared" si="266"/>
        <v>9.9991539800459175E-2</v>
      </c>
      <c r="AJ398" s="328">
        <f t="shared" si="267"/>
        <v>8.975369257310291</v>
      </c>
      <c r="AK398" s="337">
        <f t="shared" si="268"/>
        <v>572.17392916553331</v>
      </c>
      <c r="AL398" s="42">
        <f t="shared" si="269"/>
        <v>27.464544934560646</v>
      </c>
    </row>
    <row r="399" spans="2:38" ht="15" x14ac:dyDescent="0.15">
      <c r="B399" s="328">
        <f t="shared" si="238"/>
        <v>2891.2887604826328</v>
      </c>
      <c r="C399" s="328">
        <f t="shared" si="239"/>
        <v>2886.177179439404</v>
      </c>
      <c r="D399" s="328">
        <f t="shared" si="240"/>
        <v>3.8061933581069236</v>
      </c>
      <c r="E399" s="328">
        <f t="shared" si="270"/>
        <v>185.74517602620119</v>
      </c>
      <c r="F399" s="328">
        <f t="shared" si="241"/>
        <v>185.74517602620119</v>
      </c>
      <c r="G399" s="328">
        <f t="shared" si="242"/>
        <v>2846.3744533786817</v>
      </c>
      <c r="H399" s="313">
        <f t="shared" si="243"/>
        <v>0.02</v>
      </c>
      <c r="I399" s="328">
        <f t="shared" si="244"/>
        <v>4.0892648345830827</v>
      </c>
      <c r="J399" s="328">
        <f t="shared" si="245"/>
        <v>850</v>
      </c>
      <c r="K399" s="335">
        <f t="shared" si="246"/>
        <v>-1</v>
      </c>
      <c r="L399" s="323">
        <f t="shared" si="247"/>
        <v>3.7861933581069236</v>
      </c>
      <c r="M399" s="323">
        <f t="shared" si="248"/>
        <v>3.7961933581069234</v>
      </c>
      <c r="N399" s="328">
        <f t="shared" si="249"/>
        <v>-5.2780919866707521E-2</v>
      </c>
      <c r="O399" s="328">
        <f t="shared" si="250"/>
        <v>3.8770748504988184E-3</v>
      </c>
      <c r="P399" s="332">
        <f t="shared" si="271"/>
        <v>55.223620872511582</v>
      </c>
      <c r="Q399" s="328">
        <f t="shared" si="251"/>
        <v>2018.5543951409204</v>
      </c>
      <c r="R399" s="277">
        <f>IF(H399&gt;0, rate1(1,$L$52,$L$51,$L$54,L399,$L$53,$L$50,P399),"")</f>
        <v>1668.9193573144828</v>
      </c>
      <c r="S399" s="323">
        <f t="shared" si="252"/>
        <v>311.96144232682803</v>
      </c>
      <c r="T399" s="323">
        <f t="shared" si="253"/>
        <v>1.6973461234217422E-4</v>
      </c>
      <c r="U399" s="328">
        <f t="shared" si="254"/>
        <v>3.8061933581069236</v>
      </c>
      <c r="V399" s="336">
        <f t="shared" si="255"/>
        <v>3.8061933581069236</v>
      </c>
      <c r="W399" s="328">
        <f t="shared" si="256"/>
        <v>8.7165103956010626E-4</v>
      </c>
      <c r="X399" s="328">
        <f t="shared" si="257"/>
        <v>2041.283354041479</v>
      </c>
      <c r="Y399" s="328">
        <f t="shared" si="272"/>
        <v>55.514946161704891</v>
      </c>
      <c r="Z399" s="108">
        <f>IF(H399&gt;0, rate1(1,$L$52,$L$51,$L$54,U399,$L$53,$L$50,Y399),"")</f>
        <v>1671.835878010668</v>
      </c>
      <c r="AA399" s="336">
        <f t="shared" si="258"/>
        <v>314.92378860085688</v>
      </c>
      <c r="AB399" s="336">
        <f t="shared" si="259"/>
        <v>-2.7766326452831521E-6</v>
      </c>
      <c r="AC399" s="328">
        <f t="shared" si="260"/>
        <v>1.6973461234217422E-4</v>
      </c>
      <c r="AD399" s="328">
        <f t="shared" si="261"/>
        <v>-117.83100526179815</v>
      </c>
      <c r="AE399" s="328">
        <f t="shared" si="262"/>
        <v>10342.289210219933</v>
      </c>
      <c r="AF399" s="328">
        <f t="shared" si="263"/>
        <v>2891.2358098281538</v>
      </c>
      <c r="AG399" s="328">
        <f t="shared" si="264"/>
        <v>2886.1770097047915</v>
      </c>
      <c r="AH399" s="328">
        <f t="shared" si="265"/>
        <v>3.7864914619419356</v>
      </c>
      <c r="AI399" s="328">
        <f t="shared" si="266"/>
        <v>0.10170330375656987</v>
      </c>
      <c r="AJ399" s="328">
        <f t="shared" si="267"/>
        <v>8.9753975082280011</v>
      </c>
      <c r="AK399" s="337">
        <f t="shared" si="268"/>
        <v>572.17421824476025</v>
      </c>
      <c r="AL399" s="42">
        <f t="shared" si="269"/>
        <v>27.464629927369476</v>
      </c>
    </row>
    <row r="400" spans="2:38" ht="15" x14ac:dyDescent="0.15">
      <c r="B400" s="328">
        <f t="shared" si="238"/>
        <v>2891.2358098281538</v>
      </c>
      <c r="C400" s="328">
        <f t="shared" si="239"/>
        <v>2886.1770097047915</v>
      </c>
      <c r="D400" s="328">
        <f t="shared" si="240"/>
        <v>3.7864914619419356</v>
      </c>
      <c r="E400" s="328">
        <f t="shared" si="270"/>
        <v>185.74517602620119</v>
      </c>
      <c r="F400" s="328">
        <f t="shared" si="241"/>
        <v>185.74517602620119</v>
      </c>
      <c r="G400" s="328">
        <f t="shared" si="242"/>
        <v>2802.1703577461017</v>
      </c>
      <c r="H400" s="313">
        <f t="shared" si="243"/>
        <v>0.02</v>
      </c>
      <c r="I400" s="328">
        <f t="shared" si="244"/>
        <v>4.0470400986898314</v>
      </c>
      <c r="J400" s="328">
        <f t="shared" si="245"/>
        <v>850</v>
      </c>
      <c r="K400" s="335">
        <f t="shared" si="246"/>
        <v>-1</v>
      </c>
      <c r="L400" s="323">
        <f t="shared" si="247"/>
        <v>3.7664914619419356</v>
      </c>
      <c r="M400" s="323">
        <f t="shared" si="248"/>
        <v>3.7764914619419354</v>
      </c>
      <c r="N400" s="328">
        <f t="shared" si="249"/>
        <v>-5.2511834654934475E-2</v>
      </c>
      <c r="O400" s="328">
        <f t="shared" si="250"/>
        <v>3.8770748504988184E-3</v>
      </c>
      <c r="P400" s="332">
        <f t="shared" si="271"/>
        <v>54.841120218405308</v>
      </c>
      <c r="Q400" s="328">
        <f t="shared" si="251"/>
        <v>1974.1231844862555</v>
      </c>
      <c r="R400" s="277">
        <f>IF(H400&gt;0, rate1(1,$L$52,$L$51,$L$54,L400,$L$53,$L$50,P400),"")</f>
        <v>1665.0587237865552</v>
      </c>
      <c r="S400" s="323">
        <f t="shared" si="252"/>
        <v>305.80213170631089</v>
      </c>
      <c r="T400" s="323">
        <f t="shared" si="253"/>
        <v>1.7228171719458886E-4</v>
      </c>
      <c r="U400" s="328">
        <f t="shared" si="254"/>
        <v>3.7864914619419356</v>
      </c>
      <c r="V400" s="336">
        <f t="shared" si="255"/>
        <v>3.7864914619419356</v>
      </c>
      <c r="W400" s="328">
        <f t="shared" si="256"/>
        <v>8.6265058680723428E-4</v>
      </c>
      <c r="X400" s="328">
        <f t="shared" si="257"/>
        <v>1996.6171420137157</v>
      </c>
      <c r="Y400" s="328">
        <f t="shared" si="272"/>
        <v>55.131938981430551</v>
      </c>
      <c r="Z400" s="108">
        <f>IF(H400&gt;0, rate1(1,$L$52,$L$51,$L$54,U400,$L$53,$L$50,Y400),"")</f>
        <v>1667.9972556925011</v>
      </c>
      <c r="AA400" s="336">
        <f t="shared" si="258"/>
        <v>308.74169074254519</v>
      </c>
      <c r="AB400" s="336">
        <f t="shared" si="259"/>
        <v>-2.8031645134780341E-6</v>
      </c>
      <c r="AC400" s="328">
        <f t="shared" si="260"/>
        <v>1.7228171719458886E-4</v>
      </c>
      <c r="AD400" s="328">
        <f t="shared" si="261"/>
        <v>-116.08892879451851</v>
      </c>
      <c r="AE400" s="328">
        <f t="shared" si="262"/>
        <v>10187.09527489032</v>
      </c>
      <c r="AF400" s="328">
        <f t="shared" si="263"/>
        <v>2891.1831257117815</v>
      </c>
      <c r="AG400" s="328">
        <f t="shared" si="264"/>
        <v>2886.1768374230742</v>
      </c>
      <c r="AH400" s="328">
        <f t="shared" si="265"/>
        <v>3.766787747884806</v>
      </c>
      <c r="AI400" s="328">
        <f t="shared" si="266"/>
        <v>0.10346885352055231</v>
      </c>
      <c r="AJ400" s="328">
        <f t="shared" si="267"/>
        <v>8.9754262495762021</v>
      </c>
      <c r="AK400" s="337">
        <f t="shared" si="268"/>
        <v>572.17450773044584</v>
      </c>
      <c r="AL400" s="42">
        <f t="shared" si="269"/>
        <v>27.46471637517767</v>
      </c>
    </row>
    <row r="401" spans="2:38" ht="15" x14ac:dyDescent="0.15">
      <c r="B401" s="328">
        <f t="shared" si="238"/>
        <v>2891.1831257117815</v>
      </c>
      <c r="C401" s="328">
        <f t="shared" si="239"/>
        <v>2886.1768374230742</v>
      </c>
      <c r="D401" s="328">
        <f t="shared" si="240"/>
        <v>3.766787747884806</v>
      </c>
      <c r="E401" s="328">
        <f t="shared" si="270"/>
        <v>185.74517602620119</v>
      </c>
      <c r="F401" s="328">
        <f t="shared" si="241"/>
        <v>185.74517602620119</v>
      </c>
      <c r="G401" s="328">
        <f t="shared" si="242"/>
        <v>2758.4222881241235</v>
      </c>
      <c r="H401" s="313">
        <f t="shared" si="243"/>
        <v>0.02</v>
      </c>
      <c r="I401" s="328">
        <f t="shared" si="244"/>
        <v>4.0050306309658481</v>
      </c>
      <c r="J401" s="328">
        <f t="shared" si="245"/>
        <v>850</v>
      </c>
      <c r="K401" s="335">
        <f t="shared" si="246"/>
        <v>-1</v>
      </c>
      <c r="L401" s="323">
        <f t="shared" si="247"/>
        <v>3.746787747884806</v>
      </c>
      <c r="M401" s="323">
        <f t="shared" si="248"/>
        <v>3.7567877478848057</v>
      </c>
      <c r="N401" s="328">
        <f t="shared" si="249"/>
        <v>-5.2242677898535206E-2</v>
      </c>
      <c r="O401" s="328">
        <f t="shared" si="250"/>
        <v>3.8770748504988184E-3</v>
      </c>
      <c r="P401" s="332">
        <f t="shared" si="271"/>
        <v>54.459251170133363</v>
      </c>
      <c r="Q401" s="328">
        <f t="shared" si="251"/>
        <v>1930.1491215990177</v>
      </c>
      <c r="R401" s="277">
        <f>IF(H401&gt;0, rate1(1,$L$52,$L$51,$L$54,L401,$L$53,$L$50,P401),"")</f>
        <v>1661.1685194965144</v>
      </c>
      <c r="S401" s="323">
        <f t="shared" si="252"/>
        <v>299.69050647487887</v>
      </c>
      <c r="T401" s="323">
        <f t="shared" si="253"/>
        <v>1.7490571935177671E-4</v>
      </c>
      <c r="U401" s="328">
        <f t="shared" si="254"/>
        <v>3.766787747884806</v>
      </c>
      <c r="V401" s="336">
        <f t="shared" si="255"/>
        <v>3.766787747884806</v>
      </c>
      <c r="W401" s="328">
        <f t="shared" si="256"/>
        <v>8.536960197389476E-4</v>
      </c>
      <c r="X401" s="328">
        <f t="shared" si="257"/>
        <v>1952.4092774349715</v>
      </c>
      <c r="Y401" s="328">
        <f t="shared" si="272"/>
        <v>54.749561594724568</v>
      </c>
      <c r="Z401" s="108">
        <f>IF(H401&gt;0, rate1(1,$L$52,$L$51,$L$54,U401,$L$53,$L$50,Y401),"")</f>
        <v>1664.1292832810723</v>
      </c>
      <c r="AA401" s="336">
        <f t="shared" si="258"/>
        <v>302.60744889385921</v>
      </c>
      <c r="AB401" s="336">
        <f t="shared" si="259"/>
        <v>-2.8304871874678989E-6</v>
      </c>
      <c r="AC401" s="328">
        <f t="shared" si="260"/>
        <v>1.7490571935177671E-4</v>
      </c>
      <c r="AD401" s="328">
        <f t="shared" si="261"/>
        <v>-114.34731851035286</v>
      </c>
      <c r="AE401" s="328">
        <f t="shared" si="262"/>
        <v>10032.680338264832</v>
      </c>
      <c r="AF401" s="328">
        <f t="shared" si="263"/>
        <v>2891.1307081281634</v>
      </c>
      <c r="AG401" s="328">
        <f t="shared" si="264"/>
        <v>2886.176662517355</v>
      </c>
      <c r="AH401" s="328">
        <f t="shared" si="265"/>
        <v>3.7470822143148275</v>
      </c>
      <c r="AI401" s="328">
        <f t="shared" si="266"/>
        <v>0.10529077411410921</v>
      </c>
      <c r="AJ401" s="328">
        <f t="shared" si="267"/>
        <v>8.9754554970134564</v>
      </c>
      <c r="AK401" s="337">
        <f t="shared" si="268"/>
        <v>572.17479766780014</v>
      </c>
      <c r="AL401" s="42">
        <f t="shared" si="269"/>
        <v>27.464804323703163</v>
      </c>
    </row>
    <row r="402" spans="2:38" ht="15" x14ac:dyDescent="0.15">
      <c r="B402" s="328">
        <f t="shared" si="238"/>
        <v>2891.1307081281634</v>
      </c>
      <c r="C402" s="328">
        <f t="shared" si="239"/>
        <v>2886.176662517355</v>
      </c>
      <c r="D402" s="328">
        <f t="shared" si="240"/>
        <v>3.7470822143148275</v>
      </c>
      <c r="E402" s="328">
        <f t="shared" si="270"/>
        <v>185.74517602620119</v>
      </c>
      <c r="F402" s="328">
        <f t="shared" si="241"/>
        <v>185.74517602620119</v>
      </c>
      <c r="G402" s="328">
        <f t="shared" si="242"/>
        <v>2715.1279609287931</v>
      </c>
      <c r="H402" s="313">
        <f t="shared" si="243"/>
        <v>0.02</v>
      </c>
      <c r="I402" s="328">
        <f t="shared" si="244"/>
        <v>3.963236488646726</v>
      </c>
      <c r="J402" s="328">
        <f t="shared" si="245"/>
        <v>850</v>
      </c>
      <c r="K402" s="335">
        <f t="shared" si="246"/>
        <v>-1</v>
      </c>
      <c r="L402" s="323">
        <f t="shared" si="247"/>
        <v>3.7270822143148274</v>
      </c>
      <c r="M402" s="323">
        <f t="shared" si="248"/>
        <v>3.7370822143148272</v>
      </c>
      <c r="N402" s="328">
        <f t="shared" si="249"/>
        <v>-5.1973449562433771E-2</v>
      </c>
      <c r="O402" s="328">
        <f t="shared" si="250"/>
        <v>3.8770748504988184E-3</v>
      </c>
      <c r="P402" s="332">
        <f t="shared" si="271"/>
        <v>54.078016212048176</v>
      </c>
      <c r="Q402" s="328">
        <f t="shared" si="251"/>
        <v>1886.6299236035488</v>
      </c>
      <c r="R402" s="277">
        <f>IF(H402&gt;0, rate1(1,$L$52,$L$51,$L$54,L402,$L$53,$L$50,P402),"")</f>
        <v>1657.2484452024908</v>
      </c>
      <c r="S402" s="323">
        <f t="shared" si="252"/>
        <v>293.62627300902903</v>
      </c>
      <c r="T402" s="323">
        <f t="shared" si="253"/>
        <v>1.7761033220974702E-4</v>
      </c>
      <c r="U402" s="328">
        <f t="shared" si="254"/>
        <v>3.7470822143148275</v>
      </c>
      <c r="V402" s="336">
        <f t="shared" si="255"/>
        <v>3.7470822143148275</v>
      </c>
      <c r="W402" s="328">
        <f t="shared" si="256"/>
        <v>8.4478735056237042E-4</v>
      </c>
      <c r="X402" s="328">
        <f t="shared" si="257"/>
        <v>1908.6574777485785</v>
      </c>
      <c r="Y402" s="328">
        <f t="shared" si="272"/>
        <v>54.367816469931832</v>
      </c>
      <c r="Z402" s="108">
        <f>IF(H402&gt;0, rate1(1,$L$52,$L$51,$L$54,U402,$L$53,$L$50,Y402),"")</f>
        <v>1660.23166410881</v>
      </c>
      <c r="AA402" s="336">
        <f t="shared" si="258"/>
        <v>296.5207705847713</v>
      </c>
      <c r="AB402" s="336">
        <f t="shared" si="259"/>
        <v>-2.8586395091306782E-6</v>
      </c>
      <c r="AC402" s="328">
        <f t="shared" si="260"/>
        <v>1.7761033220974702E-4</v>
      </c>
      <c r="AD402" s="328">
        <f t="shared" si="261"/>
        <v>-112.60606154590835</v>
      </c>
      <c r="AE402" s="328">
        <f t="shared" si="262"/>
        <v>9879.0222841277919</v>
      </c>
      <c r="AF402" s="328">
        <f t="shared" si="263"/>
        <v>2891.0785570682688</v>
      </c>
      <c r="AG402" s="328">
        <f t="shared" si="264"/>
        <v>2886.1764849070228</v>
      </c>
      <c r="AH402" s="328">
        <f t="shared" si="265"/>
        <v>3.7273748595880116</v>
      </c>
      <c r="AI402" s="328">
        <f t="shared" si="266"/>
        <v>0.1071718200876307</v>
      </c>
      <c r="AJ402" s="328">
        <f t="shared" si="267"/>
        <v>8.9754852669634815</v>
      </c>
      <c r="AK402" s="337">
        <f t="shared" si="268"/>
        <v>572.17508810421816</v>
      </c>
      <c r="AL402" s="42">
        <f t="shared" si="269"/>
        <v>27.46489382086116</v>
      </c>
    </row>
    <row r="403" spans="2:38" ht="15" x14ac:dyDescent="0.15">
      <c r="B403" s="328">
        <f t="shared" si="238"/>
        <v>2891.0785570682688</v>
      </c>
      <c r="C403" s="328">
        <f t="shared" si="239"/>
        <v>2886.1764849070228</v>
      </c>
      <c r="D403" s="328">
        <f t="shared" si="240"/>
        <v>3.7273748595880116</v>
      </c>
      <c r="E403" s="328">
        <f t="shared" si="270"/>
        <v>185.74517602620119</v>
      </c>
      <c r="F403" s="328">
        <f t="shared" si="241"/>
        <v>185.74517602620119</v>
      </c>
      <c r="G403" s="328">
        <f t="shared" si="242"/>
        <v>2672.2850913543439</v>
      </c>
      <c r="H403" s="313">
        <f t="shared" si="243"/>
        <v>0.02</v>
      </c>
      <c r="I403" s="328">
        <f t="shared" si="244"/>
        <v>3.9216577289967973</v>
      </c>
      <c r="J403" s="328">
        <f t="shared" si="245"/>
        <v>850</v>
      </c>
      <c r="K403" s="335">
        <f t="shared" si="246"/>
        <v>-1</v>
      </c>
      <c r="L403" s="323">
        <f t="shared" si="247"/>
        <v>3.7073748595880116</v>
      </c>
      <c r="M403" s="323">
        <f t="shared" si="248"/>
        <v>3.7173748595880118</v>
      </c>
      <c r="N403" s="328">
        <f t="shared" si="249"/>
        <v>-5.1704149611225603E-2</v>
      </c>
      <c r="O403" s="328">
        <f t="shared" si="250"/>
        <v>3.8770748504988184E-3</v>
      </c>
      <c r="P403" s="332">
        <f t="shared" si="271"/>
        <v>53.697417850075084</v>
      </c>
      <c r="Q403" s="328">
        <f t="shared" si="251"/>
        <v>1843.5633064027443</v>
      </c>
      <c r="R403" s="277">
        <f>IF(H403&gt;0, rate1(1,$L$52,$L$51,$L$54,L403,$L$53,$L$50,P403),"")</f>
        <v>1653.2981981404666</v>
      </c>
      <c r="S403" s="323">
        <f t="shared" si="252"/>
        <v>287.60913606287744</v>
      </c>
      <c r="T403" s="323">
        <f t="shared" si="253"/>
        <v>1.8039951664305126E-4</v>
      </c>
      <c r="U403" s="328">
        <f t="shared" si="254"/>
        <v>3.7273748595880116</v>
      </c>
      <c r="V403" s="336">
        <f t="shared" si="255"/>
        <v>3.7273748595880116</v>
      </c>
      <c r="W403" s="328">
        <f t="shared" si="256"/>
        <v>8.359245914739688E-4</v>
      </c>
      <c r="X403" s="328">
        <f t="shared" si="257"/>
        <v>1865.3594591765827</v>
      </c>
      <c r="Y403" s="328">
        <f t="shared" si="272"/>
        <v>53.986706096741955</v>
      </c>
      <c r="Z403" s="108">
        <f>IF(H403&gt;0, rate1(1,$L$52,$L$51,$L$54,U403,$L$53,$L$50,Y403),"")</f>
        <v>1656.3040980159485</v>
      </c>
      <c r="AA403" s="336">
        <f t="shared" si="258"/>
        <v>290.48136175518579</v>
      </c>
      <c r="AB403" s="336">
        <f t="shared" si="259"/>
        <v>-2.8876629099904186E-6</v>
      </c>
      <c r="AC403" s="328">
        <f t="shared" si="260"/>
        <v>1.8039951664305126E-4</v>
      </c>
      <c r="AD403" s="328">
        <f t="shared" si="261"/>
        <v>-110.8650420586943</v>
      </c>
      <c r="AE403" s="328">
        <f t="shared" si="262"/>
        <v>9726.0982779828264</v>
      </c>
      <c r="AF403" s="328">
        <f t="shared" si="263"/>
        <v>2891.0266725191409</v>
      </c>
      <c r="AG403" s="328">
        <f t="shared" si="264"/>
        <v>2886.1763045075063</v>
      </c>
      <c r="AH403" s="328">
        <f t="shared" si="265"/>
        <v>3.7076656820357745</v>
      </c>
      <c r="AI403" s="328">
        <f t="shared" si="266"/>
        <v>0.10911492968779263</v>
      </c>
      <c r="AJ403" s="328">
        <f t="shared" si="267"/>
        <v>8.9755155766661723</v>
      </c>
      <c r="AK403" s="337">
        <f t="shared" si="268"/>
        <v>572.17537908942347</v>
      </c>
      <c r="AL403" s="42">
        <f t="shared" si="269"/>
        <v>27.464984916908236</v>
      </c>
    </row>
    <row r="404" spans="2:38" ht="15" x14ac:dyDescent="0.15">
      <c r="B404" s="328">
        <f t="shared" si="238"/>
        <v>2891.0266725191409</v>
      </c>
      <c r="C404" s="328">
        <f t="shared" si="239"/>
        <v>2886.1763045075063</v>
      </c>
      <c r="D404" s="328">
        <f t="shared" si="240"/>
        <v>3.7076656820357745</v>
      </c>
      <c r="E404" s="328">
        <f t="shared" si="270"/>
        <v>185.74517602620119</v>
      </c>
      <c r="F404" s="328">
        <f t="shared" si="241"/>
        <v>185.74517602620119</v>
      </c>
      <c r="G404" s="328">
        <f t="shared" si="242"/>
        <v>2629.8913933707936</v>
      </c>
      <c r="H404" s="313">
        <f t="shared" si="243"/>
        <v>0.02</v>
      </c>
      <c r="I404" s="328">
        <f t="shared" si="244"/>
        <v>3.8802944093076803</v>
      </c>
      <c r="J404" s="328">
        <f t="shared" si="245"/>
        <v>850</v>
      </c>
      <c r="K404" s="335">
        <f t="shared" si="246"/>
        <v>-1</v>
      </c>
      <c r="L404" s="323">
        <f t="shared" si="247"/>
        <v>3.6876656820357745</v>
      </c>
      <c r="M404" s="323">
        <f t="shared" si="248"/>
        <v>3.6976656820357743</v>
      </c>
      <c r="N404" s="328">
        <f t="shared" si="249"/>
        <v>-5.1434778009140203E-2</v>
      </c>
      <c r="O404" s="328">
        <f t="shared" si="250"/>
        <v>3.8770748504988184E-3</v>
      </c>
      <c r="P404" s="332">
        <f t="shared" si="271"/>
        <v>53.317458612001985</v>
      </c>
      <c r="Q404" s="328">
        <f t="shared" si="251"/>
        <v>1800.946984675646</v>
      </c>
      <c r="R404" s="277">
        <f>IF(H404&gt;0, rate1(1,$L$52,$L$51,$L$54,L404,$L$53,$L$50,P404),"")</f>
        <v>1649.3174719825929</v>
      </c>
      <c r="S404" s="323">
        <f t="shared" si="252"/>
        <v>281.63879872384803</v>
      </c>
      <c r="T404" s="323">
        <f t="shared" si="253"/>
        <v>1.8327750205256773E-4</v>
      </c>
      <c r="U404" s="328">
        <f t="shared" si="254"/>
        <v>3.7076656820357745</v>
      </c>
      <c r="V404" s="336">
        <f t="shared" si="255"/>
        <v>3.7076656820357745</v>
      </c>
      <c r="W404" s="328">
        <f t="shared" si="256"/>
        <v>8.2710775469152509E-4</v>
      </c>
      <c r="X404" s="328">
        <f t="shared" si="257"/>
        <v>1822.5129367173286</v>
      </c>
      <c r="Y404" s="328">
        <f t="shared" si="272"/>
        <v>53.606232986474659</v>
      </c>
      <c r="Z404" s="108">
        <f>IF(H404&gt;0, rate1(1,$L$52,$L$51,$L$54,U404,$L$53,$L$50,Y404),"")</f>
        <v>1652.346281309048</v>
      </c>
      <c r="AA404" s="336">
        <f t="shared" si="258"/>
        <v>284.48892671173274</v>
      </c>
      <c r="AB404" s="336">
        <f t="shared" si="259"/>
        <v>-2.9176016301073165E-6</v>
      </c>
      <c r="AC404" s="328">
        <f t="shared" si="260"/>
        <v>1.8327750205256773E-4</v>
      </c>
      <c r="AD404" s="328">
        <f t="shared" si="261"/>
        <v>-109.12414113033684</v>
      </c>
      <c r="AE404" s="328">
        <f t="shared" si="262"/>
        <v>9573.8847321255471</v>
      </c>
      <c r="AF404" s="328">
        <f t="shared" si="263"/>
        <v>2890.9750544636299</v>
      </c>
      <c r="AG404" s="328">
        <f t="shared" si="264"/>
        <v>2886.1761212300044</v>
      </c>
      <c r="AH404" s="328">
        <f t="shared" si="265"/>
        <v>3.6879546799653133</v>
      </c>
      <c r="AI404" s="328">
        <f t="shared" si="266"/>
        <v>0.11112324047125723</v>
      </c>
      <c r="AJ404" s="328">
        <f t="shared" si="267"/>
        <v>8.97554644423297</v>
      </c>
      <c r="AK404" s="337">
        <f t="shared" si="268"/>
        <v>572.17567067562334</v>
      </c>
      <c r="AL404" s="42">
        <f t="shared" si="269"/>
        <v>27.465077664598471</v>
      </c>
    </row>
    <row r="405" spans="2:38" ht="15" x14ac:dyDescent="0.15">
      <c r="B405" s="328">
        <f t="shared" si="238"/>
        <v>2890.9750544636299</v>
      </c>
      <c r="C405" s="328">
        <f t="shared" si="239"/>
        <v>2886.1761212300044</v>
      </c>
      <c r="D405" s="328">
        <f t="shared" si="240"/>
        <v>3.6879546799653133</v>
      </c>
      <c r="E405" s="328">
        <f t="shared" si="270"/>
        <v>185.74517602620119</v>
      </c>
      <c r="F405" s="328">
        <f t="shared" si="241"/>
        <v>185.74517602620119</v>
      </c>
      <c r="G405" s="328">
        <f t="shared" si="242"/>
        <v>2587.9445797252697</v>
      </c>
      <c r="H405" s="313">
        <f t="shared" si="243"/>
        <v>0.02</v>
      </c>
      <c r="I405" s="328">
        <f t="shared" si="244"/>
        <v>3.8391465869004606</v>
      </c>
      <c r="J405" s="328">
        <f t="shared" si="245"/>
        <v>850</v>
      </c>
      <c r="K405" s="335">
        <f t="shared" si="246"/>
        <v>-1</v>
      </c>
      <c r="L405" s="323">
        <f t="shared" si="247"/>
        <v>3.6679546799653133</v>
      </c>
      <c r="M405" s="323">
        <f t="shared" si="248"/>
        <v>3.6779546799653131</v>
      </c>
      <c r="N405" s="328">
        <f t="shared" si="249"/>
        <v>-5.1165334720066014E-2</v>
      </c>
      <c r="O405" s="328">
        <f t="shared" si="250"/>
        <v>3.8770748504988184E-3</v>
      </c>
      <c r="P405" s="332">
        <f t="shared" si="271"/>
        <v>52.938141047808223</v>
      </c>
      <c r="Q405" s="328">
        <f t="shared" si="251"/>
        <v>1758.7786718787765</v>
      </c>
      <c r="R405" s="277">
        <f>IF(H405&gt;0, rate1(1,$L$52,$L$51,$L$54,L405,$L$53,$L$50,P405),"")</f>
        <v>1645.3059567955627</v>
      </c>
      <c r="S405" s="323">
        <f t="shared" si="252"/>
        <v>275.71496236736078</v>
      </c>
      <c r="T405" s="323">
        <f t="shared" si="253"/>
        <v>1.8624880959940401E-4</v>
      </c>
      <c r="U405" s="328">
        <f t="shared" si="254"/>
        <v>3.6879546799653133</v>
      </c>
      <c r="V405" s="336">
        <f t="shared" si="255"/>
        <v>3.6879546799653133</v>
      </c>
      <c r="W405" s="328">
        <f t="shared" si="256"/>
        <v>8.1833685243459797E-4</v>
      </c>
      <c r="X405" s="328">
        <f t="shared" si="257"/>
        <v>1780.1156241468057</v>
      </c>
      <c r="Y405" s="328">
        <f t="shared" si="272"/>
        <v>53.226399672403751</v>
      </c>
      <c r="Z405" s="108">
        <f>IF(H405&gt;0, rate1(1,$L$52,$L$51,$L$54,U405,$L$53,$L$50,Y405),"")</f>
        <v>1648.3579067195519</v>
      </c>
      <c r="AA405" s="336">
        <f t="shared" si="258"/>
        <v>278.54316808360784</v>
      </c>
      <c r="AB405" s="336">
        <f t="shared" si="259"/>
        <v>-2.9485029593237187E-6</v>
      </c>
      <c r="AC405" s="328">
        <f t="shared" si="260"/>
        <v>1.8624880959940401E-4</v>
      </c>
      <c r="AD405" s="328">
        <f t="shared" si="261"/>
        <v>-107.3832366661419</v>
      </c>
      <c r="AE405" s="328">
        <f t="shared" si="262"/>
        <v>9422.3572682129561</v>
      </c>
      <c r="AF405" s="328">
        <f t="shared" si="263"/>
        <v>2890.9237028801003</v>
      </c>
      <c r="AG405" s="328">
        <f t="shared" si="264"/>
        <v>2886.1759349811946</v>
      </c>
      <c r="AH405" s="328">
        <f t="shared" si="265"/>
        <v>3.6682418516584221</v>
      </c>
      <c r="AI405" s="328">
        <f t="shared" si="266"/>
        <v>0.11320010653954396</v>
      </c>
      <c r="AJ405" s="328">
        <f t="shared" si="267"/>
        <v>8.9755778887070079</v>
      </c>
      <c r="AK405" s="337">
        <f t="shared" si="268"/>
        <v>572.17596291767711</v>
      </c>
      <c r="AL405" s="42">
        <f t="shared" si="269"/>
        <v>27.465172119352872</v>
      </c>
    </row>
    <row r="406" spans="2:38" ht="15" x14ac:dyDescent="0.15">
      <c r="B406" s="328">
        <f t="shared" si="238"/>
        <v>2890.9237028801003</v>
      </c>
      <c r="C406" s="328">
        <f t="shared" si="239"/>
        <v>2886.1759349811946</v>
      </c>
      <c r="D406" s="328">
        <f t="shared" si="240"/>
        <v>3.6682418516584221</v>
      </c>
      <c r="E406" s="328">
        <f t="shared" si="270"/>
        <v>185.74517602620119</v>
      </c>
      <c r="F406" s="328">
        <f t="shared" si="241"/>
        <v>185.74517602620119</v>
      </c>
      <c r="G406" s="328">
        <f t="shared" si="242"/>
        <v>2546.4423619399513</v>
      </c>
      <c r="H406" s="313">
        <f t="shared" si="243"/>
        <v>0.02</v>
      </c>
      <c r="I406" s="328">
        <f t="shared" si="244"/>
        <v>3.7982143191245998</v>
      </c>
      <c r="J406" s="328">
        <f t="shared" si="245"/>
        <v>850</v>
      </c>
      <c r="K406" s="335">
        <f t="shared" si="246"/>
        <v>-1</v>
      </c>
      <c r="L406" s="323">
        <f t="shared" si="247"/>
        <v>3.6482418516584221</v>
      </c>
      <c r="M406" s="323">
        <f t="shared" si="248"/>
        <v>3.6582418516584223</v>
      </c>
      <c r="N406" s="328">
        <f t="shared" si="249"/>
        <v>-5.0895819707532652E-2</v>
      </c>
      <c r="O406" s="328">
        <f t="shared" si="250"/>
        <v>3.8770748504988184E-3</v>
      </c>
      <c r="P406" s="332">
        <f t="shared" si="271"/>
        <v>52.559467729969441</v>
      </c>
      <c r="Q406" s="328">
        <f t="shared" si="251"/>
        <v>1717.0560802440868</v>
      </c>
      <c r="R406" s="277">
        <f>IF(H406&gt;0, rate1(1,$L$52,$L$51,$L$54,L406,$L$53,$L$50,P406),"")</f>
        <v>1641.263338998391</v>
      </c>
      <c r="S406" s="323">
        <f t="shared" si="252"/>
        <v>269.8373266094622</v>
      </c>
      <c r="T406" s="323">
        <f t="shared" si="253"/>
        <v>1.8931827789475306E-4</v>
      </c>
      <c r="U406" s="328">
        <f t="shared" si="254"/>
        <v>3.6682418516584221</v>
      </c>
      <c r="V406" s="336">
        <f t="shared" si="255"/>
        <v>3.6682418516584221</v>
      </c>
      <c r="W406" s="328">
        <f t="shared" si="256"/>
        <v>8.096118969209698E-4</v>
      </c>
      <c r="X406" s="328">
        <f t="shared" si="257"/>
        <v>1738.1652340165901</v>
      </c>
      <c r="Y406" s="328">
        <f t="shared" si="272"/>
        <v>52.847208710057487</v>
      </c>
      <c r="Z406" s="108">
        <f>IF(H406&gt;0, rate1(1,$L$52,$L$51,$L$54,U406,$L$53,$L$50,Y406),"")</f>
        <v>1644.3386633617527</v>
      </c>
      <c r="AA406" s="336">
        <f t="shared" si="258"/>
        <v>272.64378677639775</v>
      </c>
      <c r="AB406" s="336">
        <f t="shared" si="259"/>
        <v>-2.9804175038518288E-6</v>
      </c>
      <c r="AC406" s="328">
        <f t="shared" si="260"/>
        <v>1.8931827789475306E-4</v>
      </c>
      <c r="AD406" s="328">
        <f t="shared" si="261"/>
        <v>-105.64220329068553</v>
      </c>
      <c r="AE406" s="328">
        <f t="shared" si="262"/>
        <v>9271.4906786578013</v>
      </c>
      <c r="AF406" s="328">
        <f t="shared" si="263"/>
        <v>2890.8726177421149</v>
      </c>
      <c r="AG406" s="328">
        <f t="shared" si="264"/>
        <v>2886.1757456629166</v>
      </c>
      <c r="AH406" s="328">
        <f t="shared" si="265"/>
        <v>3.6485271953711522</v>
      </c>
      <c r="AI406" s="328">
        <f t="shared" si="266"/>
        <v>0.11534911759516164</v>
      </c>
      <c r="AJ406" s="328">
        <f t="shared" si="267"/>
        <v>8.9756099301285612</v>
      </c>
      <c r="AK406" s="337">
        <f t="shared" si="268"/>
        <v>572.17625587327927</v>
      </c>
      <c r="AL406" s="42">
        <f t="shared" si="269"/>
        <v>27.46526833944343</v>
      </c>
    </row>
    <row r="407" spans="2:38" ht="15" x14ac:dyDescent="0.15">
      <c r="B407" s="328">
        <f t="shared" si="238"/>
        <v>2890.8726177421149</v>
      </c>
      <c r="C407" s="328">
        <f t="shared" si="239"/>
        <v>2886.1757456629166</v>
      </c>
      <c r="D407" s="328">
        <f t="shared" si="240"/>
        <v>3.6485271953711522</v>
      </c>
      <c r="E407" s="328">
        <f t="shared" si="270"/>
        <v>185.74517602620119</v>
      </c>
      <c r="F407" s="328">
        <f t="shared" si="241"/>
        <v>185.74517602620119</v>
      </c>
      <c r="G407" s="328">
        <f t="shared" si="242"/>
        <v>2505.3824503119113</v>
      </c>
      <c r="H407" s="313">
        <f t="shared" si="243"/>
        <v>0.02</v>
      </c>
      <c r="I407" s="328">
        <f t="shared" si="244"/>
        <v>3.757497663358663</v>
      </c>
      <c r="J407" s="328">
        <f t="shared" si="245"/>
        <v>850</v>
      </c>
      <c r="K407" s="335">
        <f t="shared" si="246"/>
        <v>-1</v>
      </c>
      <c r="L407" s="323">
        <f t="shared" si="247"/>
        <v>3.6285271953711522</v>
      </c>
      <c r="M407" s="323">
        <f t="shared" si="248"/>
        <v>3.638527195371152</v>
      </c>
      <c r="N407" s="328">
        <f t="shared" si="249"/>
        <v>-5.0626232934686044E-2</v>
      </c>
      <c r="O407" s="328">
        <f t="shared" si="250"/>
        <v>3.8770748504988184E-3</v>
      </c>
      <c r="P407" s="332">
        <f t="shared" si="271"/>
        <v>52.181441253785493</v>
      </c>
      <c r="Q407" s="328">
        <f t="shared" si="251"/>
        <v>1675.7769207787787</v>
      </c>
      <c r="R407" s="277">
        <f>IF(H407&gt;0, rate1(1,$L$52,$L$51,$L$54,L407,$L$53,$L$50,P407),"")</f>
        <v>1637.1893013201009</v>
      </c>
      <c r="S407" s="323">
        <f t="shared" si="252"/>
        <v>264.00558925807036</v>
      </c>
      <c r="T407" s="323">
        <f t="shared" si="253"/>
        <v>1.9249109145361089E-4</v>
      </c>
      <c r="U407" s="328">
        <f t="shared" si="254"/>
        <v>3.6485271953711522</v>
      </c>
      <c r="V407" s="336">
        <f t="shared" si="255"/>
        <v>3.6485271953711522</v>
      </c>
      <c r="W407" s="328">
        <f t="shared" si="256"/>
        <v>8.0093290038973919E-4</v>
      </c>
      <c r="X407" s="328">
        <f t="shared" si="257"/>
        <v>1696.6594776536749</v>
      </c>
      <c r="Y407" s="328">
        <f t="shared" si="272"/>
        <v>52.468662677541545</v>
      </c>
      <c r="Z407" s="108">
        <f>IF(H407&gt;0, rate1(1,$L$52,$L$51,$L$54,U407,$L$53,$L$50,Y407),"")</f>
        <v>1640.2882366906481</v>
      </c>
      <c r="AA407" s="336">
        <f t="shared" si="258"/>
        <v>266.79048192457014</v>
      </c>
      <c r="AB407" s="336">
        <f t="shared" si="259"/>
        <v>-3.013399481389403E-6</v>
      </c>
      <c r="AC407" s="328">
        <f t="shared" si="260"/>
        <v>1.9249109145361089E-4</v>
      </c>
      <c r="AD407" s="328">
        <f t="shared" si="261"/>
        <v>-103.90091223946263</v>
      </c>
      <c r="AE407" s="328">
        <f t="shared" si="262"/>
        <v>9121.2588847401639</v>
      </c>
      <c r="AF407" s="328">
        <f t="shared" si="263"/>
        <v>2890.8217990180888</v>
      </c>
      <c r="AG407" s="328">
        <f t="shared" si="264"/>
        <v>2886.175553171825</v>
      </c>
      <c r="AH407" s="328">
        <f t="shared" si="265"/>
        <v>3.628810709333457</v>
      </c>
      <c r="AI407" s="328">
        <f t="shared" si="266"/>
        <v>0.11757412004732819</v>
      </c>
      <c r="AJ407" s="328">
        <f t="shared" si="267"/>
        <v>8.9756425896063519</v>
      </c>
      <c r="AK407" s="337">
        <f t="shared" si="268"/>
        <v>572.17654960315872</v>
      </c>
      <c r="AL407" s="42">
        <f t="shared" si="269"/>
        <v>27.465366386193384</v>
      </c>
    </row>
    <row r="408" spans="2:38" ht="15" x14ac:dyDescent="0.15">
      <c r="B408" s="328">
        <f t="shared" si="238"/>
        <v>2890.8217990180888</v>
      </c>
      <c r="C408" s="328">
        <f t="shared" si="239"/>
        <v>2886.175553171825</v>
      </c>
      <c r="D408" s="328">
        <f t="shared" si="240"/>
        <v>3.628810709333457</v>
      </c>
      <c r="E408" s="328">
        <f t="shared" si="270"/>
        <v>185.74517602620119</v>
      </c>
      <c r="F408" s="328">
        <f t="shared" si="241"/>
        <v>185.74517602620119</v>
      </c>
      <c r="G408" s="328">
        <f t="shared" si="242"/>
        <v>2464.762553912873</v>
      </c>
      <c r="H408" s="313">
        <f t="shared" si="243"/>
        <v>0.02</v>
      </c>
      <c r="I408" s="328">
        <f t="shared" si="244"/>
        <v>3.7169966770110481</v>
      </c>
      <c r="J408" s="328">
        <f t="shared" si="245"/>
        <v>850</v>
      </c>
      <c r="K408" s="335">
        <f t="shared" si="246"/>
        <v>-1</v>
      </c>
      <c r="L408" s="323">
        <f t="shared" si="247"/>
        <v>3.6088107093334569</v>
      </c>
      <c r="M408" s="323">
        <f t="shared" si="248"/>
        <v>3.6188107093334567</v>
      </c>
      <c r="N408" s="328">
        <f t="shared" si="249"/>
        <v>-5.0356574364315065E-2</v>
      </c>
      <c r="O408" s="328">
        <f t="shared" si="250"/>
        <v>3.8770748504988184E-3</v>
      </c>
      <c r="P408" s="332">
        <f t="shared" si="271"/>
        <v>51.804064237714883</v>
      </c>
      <c r="Q408" s="328">
        <f t="shared" si="251"/>
        <v>1634.9389032650961</v>
      </c>
      <c r="R408" s="277">
        <f>IF(H408&gt;0, rate1(1,$L$52,$L$51,$L$54,L408,$L$53,$L$50,P408),"")</f>
        <v>1633.0835227571558</v>
      </c>
      <c r="S408" s="323">
        <f t="shared" si="252"/>
        <v>258.2194462625007</v>
      </c>
      <c r="T408" s="323">
        <f t="shared" si="253"/>
        <v>1.9577281226600794E-4</v>
      </c>
      <c r="U408" s="328">
        <f t="shared" si="254"/>
        <v>3.628810709333457</v>
      </c>
      <c r="V408" s="336">
        <f t="shared" si="255"/>
        <v>3.628810709333457</v>
      </c>
      <c r="W408" s="328">
        <f t="shared" si="256"/>
        <v>7.9229987506934663E-4</v>
      </c>
      <c r="X408" s="328">
        <f t="shared" si="257"/>
        <v>1655.5960651602559</v>
      </c>
      <c r="Y408" s="328">
        <f t="shared" si="272"/>
        <v>52.090764175868415</v>
      </c>
      <c r="Z408" s="108">
        <f>IF(H408&gt;0, rate1(1,$L$52,$L$51,$L$54,U408,$L$53,$L$50,Y408),"")</f>
        <v>1636.2063084595345</v>
      </c>
      <c r="AA408" s="336">
        <f t="shared" si="258"/>
        <v>260.98295084229346</v>
      </c>
      <c r="AB408" s="336">
        <f t="shared" si="259"/>
        <v>-3.0475070480677726E-6</v>
      </c>
      <c r="AC408" s="328">
        <f t="shared" si="260"/>
        <v>1.9577281226600794E-4</v>
      </c>
      <c r="AD408" s="328">
        <f t="shared" si="261"/>
        <v>-102.15923124618976</v>
      </c>
      <c r="AE408" s="328">
        <f t="shared" si="262"/>
        <v>8971.6348936243339</v>
      </c>
      <c r="AF408" s="328">
        <f t="shared" si="263"/>
        <v>2890.7712466709122</v>
      </c>
      <c r="AG408" s="328">
        <f t="shared" si="264"/>
        <v>2886.1753573990127</v>
      </c>
      <c r="AH408" s="328">
        <f t="shared" si="265"/>
        <v>3.6090923917482916</v>
      </c>
      <c r="AI408" s="328">
        <f t="shared" si="266"/>
        <v>0.11987924042946815</v>
      </c>
      <c r="AJ408" s="328">
        <f t="shared" si="267"/>
        <v>8.9756758893953599</v>
      </c>
      <c r="AK408" s="337">
        <f t="shared" si="268"/>
        <v>572.17684417129567</v>
      </c>
      <c r="AL408" s="42">
        <f t="shared" si="269"/>
        <v>27.465466324195425</v>
      </c>
    </row>
    <row r="409" spans="2:38" ht="15" x14ac:dyDescent="0.15">
      <c r="B409" s="328">
        <f t="shared" si="238"/>
        <v>2890.7712466709122</v>
      </c>
      <c r="C409" s="328">
        <f t="shared" si="239"/>
        <v>2886.1753573990127</v>
      </c>
      <c r="D409" s="328">
        <f t="shared" si="240"/>
        <v>3.6090923917482916</v>
      </c>
      <c r="E409" s="328">
        <f t="shared" si="270"/>
        <v>185.74517602620119</v>
      </c>
      <c r="F409" s="328">
        <f t="shared" si="241"/>
        <v>185.74517602620119</v>
      </c>
      <c r="G409" s="328">
        <f t="shared" si="242"/>
        <v>2424.5803805879182</v>
      </c>
      <c r="H409" s="313">
        <f t="shared" si="243"/>
        <v>0.02</v>
      </c>
      <c r="I409" s="328">
        <f t="shared" si="244"/>
        <v>3.6767114175196185</v>
      </c>
      <c r="J409" s="328">
        <f t="shared" si="245"/>
        <v>850</v>
      </c>
      <c r="K409" s="335">
        <f t="shared" si="246"/>
        <v>-1</v>
      </c>
      <c r="L409" s="323">
        <f t="shared" si="247"/>
        <v>3.5890923917482915</v>
      </c>
      <c r="M409" s="323">
        <f t="shared" si="248"/>
        <v>3.5990923917482913</v>
      </c>
      <c r="N409" s="328">
        <f t="shared" si="249"/>
        <v>-5.0086843958808913E-2</v>
      </c>
      <c r="O409" s="328">
        <f t="shared" si="250"/>
        <v>3.8770748504988184E-3</v>
      </c>
      <c r="P409" s="332">
        <f t="shared" si="271"/>
        <v>51.427339323705361</v>
      </c>
      <c r="Q409" s="328">
        <f t="shared" si="251"/>
        <v>1594.5397362590079</v>
      </c>
      <c r="R409" s="277">
        <f>IF(H409&gt;0, rate1(1,$L$52,$L$51,$L$54,L409,$L$53,$L$50,P409),"")</f>
        <v>1628.9456785305399</v>
      </c>
      <c r="S409" s="323">
        <f t="shared" si="252"/>
        <v>252.47859166105138</v>
      </c>
      <c r="T409" s="323">
        <f t="shared" si="253"/>
        <v>1.9916941489125687E-4</v>
      </c>
      <c r="U409" s="328">
        <f t="shared" si="254"/>
        <v>3.6090923917482916</v>
      </c>
      <c r="V409" s="336">
        <f t="shared" si="255"/>
        <v>3.6090923917482916</v>
      </c>
      <c r="W409" s="328">
        <f t="shared" si="256"/>
        <v>7.8371283320777252E-4</v>
      </c>
      <c r="X409" s="328">
        <f t="shared" si="257"/>
        <v>1614.9727054124232</v>
      </c>
      <c r="Y409" s="328">
        <f t="shared" si="272"/>
        <v>51.713515829283047</v>
      </c>
      <c r="Z409" s="108">
        <f>IF(H409&gt;0, rate1(1,$L$52,$L$51,$L$54,U409,$L$53,$L$50,Y409),"")</f>
        <v>1632.0925566772403</v>
      </c>
      <c r="AA409" s="336">
        <f t="shared" si="258"/>
        <v>255.22088897237001</v>
      </c>
      <c r="AB409" s="336">
        <f t="shared" si="259"/>
        <v>-3.0828026617944459E-6</v>
      </c>
      <c r="AC409" s="328">
        <f t="shared" si="260"/>
        <v>1.9916941489125687E-4</v>
      </c>
      <c r="AD409" s="328">
        <f t="shared" si="261"/>
        <v>-100.41702442576167</v>
      </c>
      <c r="AE409" s="328">
        <f t="shared" si="262"/>
        <v>8822.5907519094089</v>
      </c>
      <c r="AF409" s="328">
        <f t="shared" si="263"/>
        <v>2890.7209606575384</v>
      </c>
      <c r="AG409" s="328">
        <f t="shared" si="264"/>
        <v>2886.1751582295979</v>
      </c>
      <c r="AH409" s="328">
        <f t="shared" si="265"/>
        <v>3.5893722407912239</v>
      </c>
      <c r="AI409" s="328">
        <f t="shared" si="266"/>
        <v>0.12226891142921731</v>
      </c>
      <c r="AJ409" s="328">
        <f t="shared" si="267"/>
        <v>8.9757098529818684</v>
      </c>
      <c r="AK409" s="337">
        <f t="shared" si="268"/>
        <v>572.17713964515849</v>
      </c>
      <c r="AL409" s="42">
        <f t="shared" si="269"/>
        <v>27.465568221549791</v>
      </c>
    </row>
    <row r="410" spans="2:38" ht="15" x14ac:dyDescent="0.15">
      <c r="B410" s="328">
        <f t="shared" si="238"/>
        <v>2890.7209606575384</v>
      </c>
      <c r="C410" s="328">
        <f t="shared" si="239"/>
        <v>2886.1751582295979</v>
      </c>
      <c r="D410" s="328">
        <f t="shared" si="240"/>
        <v>3.5893722407912239</v>
      </c>
      <c r="E410" s="328">
        <f t="shared" si="270"/>
        <v>185.74517602620119</v>
      </c>
      <c r="F410" s="328">
        <f t="shared" si="241"/>
        <v>185.74517602620119</v>
      </c>
      <c r="G410" s="328">
        <f t="shared" si="242"/>
        <v>2384.833636955258</v>
      </c>
      <c r="H410" s="313">
        <f t="shared" si="243"/>
        <v>0.02</v>
      </c>
      <c r="I410" s="328">
        <f t="shared" si="244"/>
        <v>3.6366419423524352</v>
      </c>
      <c r="J410" s="328">
        <f t="shared" si="245"/>
        <v>850</v>
      </c>
      <c r="K410" s="335">
        <f t="shared" si="246"/>
        <v>-1</v>
      </c>
      <c r="L410" s="323">
        <f t="shared" si="247"/>
        <v>3.5693722407912238</v>
      </c>
      <c r="M410" s="323">
        <f t="shared" si="248"/>
        <v>3.5793722407912236</v>
      </c>
      <c r="N410" s="328">
        <f t="shared" si="249"/>
        <v>-4.9817041680162433E-2</v>
      </c>
      <c r="O410" s="328">
        <f t="shared" si="250"/>
        <v>3.8770748504988184E-3</v>
      </c>
      <c r="P410" s="332">
        <f t="shared" si="271"/>
        <v>51.051269177541762</v>
      </c>
      <c r="Q410" s="328">
        <f t="shared" si="251"/>
        <v>1554.5771270899854</v>
      </c>
      <c r="R410" s="277">
        <f>IF(H410&gt;0, rate1(1,$L$52,$L$51,$L$54,L410,$L$53,$L$50,P410),"")</f>
        <v>1624.7754400427177</v>
      </c>
      <c r="S410" s="323">
        <f t="shared" si="252"/>
        <v>246.78271752688383</v>
      </c>
      <c r="T410" s="323">
        <f t="shared" si="253"/>
        <v>2.0268732554278729E-4</v>
      </c>
      <c r="U410" s="328">
        <f t="shared" si="254"/>
        <v>3.5893722407912239</v>
      </c>
      <c r="V410" s="336">
        <f t="shared" si="255"/>
        <v>3.5893722407912239</v>
      </c>
      <c r="W410" s="328">
        <f t="shared" si="256"/>
        <v>7.7517178705299727E-4</v>
      </c>
      <c r="X410" s="328">
        <f t="shared" si="257"/>
        <v>1574.7871060599364</v>
      </c>
      <c r="Y410" s="328">
        <f t="shared" si="272"/>
        <v>51.336920285605352</v>
      </c>
      <c r="Z410" s="108">
        <f>IF(H410&gt;0, rate1(1,$L$52,$L$51,$L$54,U410,$L$53,$L$50,Y410),"")</f>
        <v>1627.9466555652236</v>
      </c>
      <c r="AA410" s="336">
        <f t="shared" si="258"/>
        <v>249.50398983351903</v>
      </c>
      <c r="AB410" s="336">
        <f t="shared" si="259"/>
        <v>-3.1193534863255526E-6</v>
      </c>
      <c r="AC410" s="328">
        <f t="shared" si="260"/>
        <v>2.0268732554278729E-4</v>
      </c>
      <c r="AD410" s="328">
        <f t="shared" si="261"/>
        <v>-98.674152152538028</v>
      </c>
      <c r="AE410" s="328">
        <f t="shared" si="262"/>
        <v>8674.0974972382883</v>
      </c>
      <c r="AF410" s="328">
        <f t="shared" si="263"/>
        <v>2890.6709409285327</v>
      </c>
      <c r="AG410" s="328">
        <f t="shared" si="264"/>
        <v>2886.1749555422725</v>
      </c>
      <c r="AH410" s="328">
        <f t="shared" si="265"/>
        <v>3.5696502546098476</v>
      </c>
      <c r="AI410" s="328">
        <f t="shared" si="266"/>
        <v>0.12474790087758734</v>
      </c>
      <c r="AJ410" s="328">
        <f t="shared" si="267"/>
        <v>8.9757445051765572</v>
      </c>
      <c r="AK410" s="337">
        <f t="shared" si="268"/>
        <v>572.17743609596232</v>
      </c>
      <c r="AL410" s="42">
        <f t="shared" si="269"/>
        <v>27.465672150124504</v>
      </c>
    </row>
    <row r="411" spans="2:38" ht="15" x14ac:dyDescent="0.15">
      <c r="B411" s="328">
        <f t="shared" si="238"/>
        <v>2890.6709409285327</v>
      </c>
      <c r="C411" s="328">
        <f t="shared" si="239"/>
        <v>2886.1749555422725</v>
      </c>
      <c r="D411" s="328">
        <f t="shared" si="240"/>
        <v>3.5696502546098476</v>
      </c>
      <c r="E411" s="328">
        <f t="shared" si="270"/>
        <v>185.74517602620119</v>
      </c>
      <c r="F411" s="328">
        <f t="shared" si="241"/>
        <v>185.74517602620119</v>
      </c>
      <c r="G411" s="328">
        <f t="shared" si="242"/>
        <v>2345.5200284056118</v>
      </c>
      <c r="H411" s="313">
        <f t="shared" si="243"/>
        <v>0.02</v>
      </c>
      <c r="I411" s="328">
        <f t="shared" si="244"/>
        <v>3.5967883090081161</v>
      </c>
      <c r="J411" s="328">
        <f t="shared" si="245"/>
        <v>850</v>
      </c>
      <c r="K411" s="335">
        <f t="shared" si="246"/>
        <v>-1</v>
      </c>
      <c r="L411" s="323">
        <f t="shared" si="247"/>
        <v>3.5496502546098476</v>
      </c>
      <c r="M411" s="323">
        <f t="shared" si="248"/>
        <v>3.5596502546098474</v>
      </c>
      <c r="N411" s="328">
        <f t="shared" si="249"/>
        <v>-4.9547167489970789E-2</v>
      </c>
      <c r="O411" s="328">
        <f t="shared" si="250"/>
        <v>3.8770748504988184E-3</v>
      </c>
      <c r="P411" s="332">
        <f t="shared" si="271"/>
        <v>50.675856489197145</v>
      </c>
      <c r="Q411" s="328">
        <f t="shared" si="251"/>
        <v>1515.0487818603947</v>
      </c>
      <c r="R411" s="277">
        <f>IF(H411&gt;0, rate1(1,$L$52,$L$51,$L$54,L411,$L$53,$L$50,P411),"")</f>
        <v>1620.5724748343455</v>
      </c>
      <c r="S411" s="323">
        <f t="shared" si="252"/>
        <v>241.13151391191562</v>
      </c>
      <c r="T411" s="323">
        <f t="shared" si="253"/>
        <v>2.0633346570307114E-4</v>
      </c>
      <c r="U411" s="328">
        <f t="shared" si="254"/>
        <v>3.5696502546098476</v>
      </c>
      <c r="V411" s="336">
        <f t="shared" si="255"/>
        <v>3.5696502546098476</v>
      </c>
      <c r="W411" s="328">
        <f t="shared" si="256"/>
        <v>7.6667674886721215E-4</v>
      </c>
      <c r="X411" s="328">
        <f t="shared" si="257"/>
        <v>1535.0369735256204</v>
      </c>
      <c r="Y411" s="328">
        <f t="shared" si="272"/>
        <v>50.960980216576019</v>
      </c>
      <c r="Z411" s="108">
        <f>IF(H411&gt;0, rate1(1,$L$52,$L$51,$L$54,U411,$L$53,$L$50,Y411),"")</f>
        <v>1623.7682755144119</v>
      </c>
      <c r="AA411" s="336">
        <f t="shared" si="258"/>
        <v>243.83194496572918</v>
      </c>
      <c r="AB411" s="336">
        <f t="shared" si="259"/>
        <v>-3.1572318418625402E-6</v>
      </c>
      <c r="AC411" s="328">
        <f t="shared" si="260"/>
        <v>2.0633346570307114E-4</v>
      </c>
      <c r="AD411" s="328">
        <f t="shared" si="261"/>
        <v>-96.930470933791497</v>
      </c>
      <c r="AE411" s="328">
        <f t="shared" si="262"/>
        <v>8526.1251069186892</v>
      </c>
      <c r="AF411" s="328">
        <f t="shared" si="263"/>
        <v>2890.6211874275768</v>
      </c>
      <c r="AG411" s="328">
        <f t="shared" si="264"/>
        <v>2886.174749208807</v>
      </c>
      <c r="AH411" s="328">
        <f t="shared" si="265"/>
        <v>3.5499264313229926</v>
      </c>
      <c r="AI411" s="328">
        <f t="shared" si="266"/>
        <v>0.12732134409734591</v>
      </c>
      <c r="AJ411" s="328">
        <f t="shared" si="267"/>
        <v>8.9757798722165845</v>
      </c>
      <c r="AK411" s="337">
        <f t="shared" si="268"/>
        <v>572.1777335989525</v>
      </c>
      <c r="AL411" s="42">
        <f t="shared" si="269"/>
        <v>27.46577818584025</v>
      </c>
    </row>
    <row r="412" spans="2:38" ht="15" x14ac:dyDescent="0.15">
      <c r="B412" s="328">
        <f t="shared" si="238"/>
        <v>2890.6211874275768</v>
      </c>
      <c r="C412" s="328">
        <f t="shared" si="239"/>
        <v>2886.174749208807</v>
      </c>
      <c r="D412" s="328">
        <f t="shared" si="240"/>
        <v>3.5499264313229926</v>
      </c>
      <c r="E412" s="328">
        <f t="shared" si="270"/>
        <v>185.74517602620119</v>
      </c>
      <c r="F412" s="328">
        <f t="shared" si="241"/>
        <v>185.74517602620119</v>
      </c>
      <c r="G412" s="328">
        <f t="shared" si="242"/>
        <v>2306.6372591012282</v>
      </c>
      <c r="H412" s="313">
        <f t="shared" si="243"/>
        <v>0.02</v>
      </c>
      <c r="I412" s="328">
        <f t="shared" si="244"/>
        <v>3.5571505750158394</v>
      </c>
      <c r="J412" s="328">
        <f t="shared" si="245"/>
        <v>850</v>
      </c>
      <c r="K412" s="335">
        <f t="shared" si="246"/>
        <v>-1</v>
      </c>
      <c r="L412" s="323">
        <f t="shared" si="247"/>
        <v>3.5299264313229926</v>
      </c>
      <c r="M412" s="323">
        <f t="shared" si="248"/>
        <v>3.5399264313229928</v>
      </c>
      <c r="N412" s="328">
        <f t="shared" si="249"/>
        <v>-4.9277221349425915E-2</v>
      </c>
      <c r="O412" s="328">
        <f t="shared" si="250"/>
        <v>3.8770748504988184E-3</v>
      </c>
      <c r="P412" s="332">
        <f t="shared" si="271"/>
        <v>50.301103973187637</v>
      </c>
      <c r="Q412" s="328">
        <f t="shared" si="251"/>
        <v>1475.9524054445146</v>
      </c>
      <c r="R412" s="277">
        <f>IF(H412&gt;0, rate1(1,$L$52,$L$51,$L$54,L412,$L$53,$L$50,P412),"")</f>
        <v>1616.3364465407442</v>
      </c>
      <c r="S412" s="323">
        <f t="shared" si="252"/>
        <v>235.52466878864402</v>
      </c>
      <c r="T412" s="323">
        <f t="shared" si="253"/>
        <v>2.1011530089329341E-4</v>
      </c>
      <c r="U412" s="328">
        <f t="shared" si="254"/>
        <v>3.5499264313229926</v>
      </c>
      <c r="V412" s="336">
        <f t="shared" si="255"/>
        <v>3.5499264313229926</v>
      </c>
      <c r="W412" s="328">
        <f t="shared" si="256"/>
        <v>7.5822773090372664E-4</v>
      </c>
      <c r="X412" s="328">
        <f t="shared" si="257"/>
        <v>1495.7200130043839</v>
      </c>
      <c r="Y412" s="328">
        <f t="shared" si="272"/>
        <v>50.585698318205793</v>
      </c>
      <c r="Z412" s="108">
        <f>IF(H412&gt;0, rate1(1,$L$52,$L$51,$L$54,U412,$L$53,$L$50,Y412),"")</f>
        <v>1619.5570830417887</v>
      </c>
      <c r="AA412" s="336">
        <f t="shared" si="258"/>
        <v>238.20444387360288</v>
      </c>
      <c r="AB412" s="336">
        <f t="shared" si="259"/>
        <v>-3.1965157082291301E-6</v>
      </c>
      <c r="AC412" s="328">
        <f t="shared" si="260"/>
        <v>2.1011530089329341E-4</v>
      </c>
      <c r="AD412" s="328">
        <f t="shared" si="261"/>
        <v>-95.185833278067435</v>
      </c>
      <c r="AE412" s="328">
        <f t="shared" si="262"/>
        <v>8378.6424437415662</v>
      </c>
      <c r="AF412" s="328">
        <f t="shared" si="263"/>
        <v>2890.5717000909267</v>
      </c>
      <c r="AG412" s="328">
        <f t="shared" si="264"/>
        <v>2886.1745390935062</v>
      </c>
      <c r="AH412" s="328">
        <f t="shared" si="265"/>
        <v>3.5302007690204658</v>
      </c>
      <c r="AI412" s="328">
        <f t="shared" si="266"/>
        <v>0.12999478007377649</v>
      </c>
      <c r="AJ412" s="328">
        <f t="shared" si="267"/>
        <v>8.9758159818777159</v>
      </c>
      <c r="AK412" s="337">
        <f t="shared" si="268"/>
        <v>572.17803223371516</v>
      </c>
      <c r="AL412" s="42">
        <f t="shared" si="269"/>
        <v>27.465886408982733</v>
      </c>
    </row>
    <row r="413" spans="2:38" ht="15" x14ac:dyDescent="0.15">
      <c r="B413" s="328">
        <f t="shared" si="238"/>
        <v>2890.5717000909267</v>
      </c>
      <c r="C413" s="328">
        <f t="shared" si="239"/>
        <v>2886.1745390935062</v>
      </c>
      <c r="D413" s="328">
        <f t="shared" si="240"/>
        <v>3.5302007690204658</v>
      </c>
      <c r="E413" s="328">
        <f t="shared" si="270"/>
        <v>185.74517602620119</v>
      </c>
      <c r="F413" s="328">
        <f t="shared" si="241"/>
        <v>185.74517602620119</v>
      </c>
      <c r="G413" s="328">
        <f t="shared" si="242"/>
        <v>2268.183031975987</v>
      </c>
      <c r="H413" s="313">
        <f t="shared" si="243"/>
        <v>0.02</v>
      </c>
      <c r="I413" s="328">
        <f t="shared" si="244"/>
        <v>3.5177287979364338</v>
      </c>
      <c r="J413" s="328">
        <f t="shared" si="245"/>
        <v>850</v>
      </c>
      <c r="K413" s="335">
        <f t="shared" si="246"/>
        <v>-1</v>
      </c>
      <c r="L413" s="323">
        <f t="shared" si="247"/>
        <v>3.5102007690204657</v>
      </c>
      <c r="M413" s="323">
        <f t="shared" si="248"/>
        <v>3.520200769020466</v>
      </c>
      <c r="N413" s="328">
        <f t="shared" si="249"/>
        <v>-4.9007203219295192E-2</v>
      </c>
      <c r="O413" s="328">
        <f t="shared" si="250"/>
        <v>3.8770748504988184E-3</v>
      </c>
      <c r="P413" s="332">
        <f t="shared" si="271"/>
        <v>49.927014368945059</v>
      </c>
      <c r="Q413" s="328">
        <f t="shared" si="251"/>
        <v>1437.2857014886358</v>
      </c>
      <c r="R413" s="277">
        <f>IF(H413&gt;0, rate1(1,$L$52,$L$51,$L$54,L413,$L$53,$L$50,P413),"")</f>
        <v>1612.0670148483123</v>
      </c>
      <c r="S413" s="323">
        <f t="shared" si="252"/>
        <v>229.96186799002533</v>
      </c>
      <c r="T413" s="323">
        <f t="shared" si="253"/>
        <v>2.1404089532249177E-4</v>
      </c>
      <c r="U413" s="328">
        <f t="shared" si="254"/>
        <v>3.5302007690204658</v>
      </c>
      <c r="V413" s="336">
        <f t="shared" si="255"/>
        <v>3.5302007690204658</v>
      </c>
      <c r="W413" s="328">
        <f t="shared" si="256"/>
        <v>7.4982474543894284E-4</v>
      </c>
      <c r="X413" s="328">
        <f t="shared" si="257"/>
        <v>1456.8339284633248</v>
      </c>
      <c r="Y413" s="328">
        <f t="shared" si="272"/>
        <v>50.211077311142539</v>
      </c>
      <c r="Z413" s="108">
        <f>IF(H413&gt;0, rate1(1,$L$52,$L$51,$L$54,U413,$L$53,$L$50,Y413),"")</f>
        <v>1615.3127407469058</v>
      </c>
      <c r="AA413" s="336">
        <f t="shared" si="258"/>
        <v>232.62117396781974</v>
      </c>
      <c r="AB413" s="336">
        <f t="shared" si="259"/>
        <v>-3.2372892883407957E-6</v>
      </c>
      <c r="AC413" s="328">
        <f t="shared" si="260"/>
        <v>2.1404089532249177E-4</v>
      </c>
      <c r="AD413" s="328">
        <f t="shared" si="261"/>
        <v>-93.440087558344132</v>
      </c>
      <c r="AE413" s="328">
        <f t="shared" si="262"/>
        <v>8231.6171980907347</v>
      </c>
      <c r="AF413" s="328">
        <f t="shared" si="263"/>
        <v>2890.5224788468122</v>
      </c>
      <c r="AG413" s="328">
        <f t="shared" si="264"/>
        <v>2886.174325052611</v>
      </c>
      <c r="AH413" s="328">
        <f t="shared" si="265"/>
        <v>3.5104732657614859</v>
      </c>
      <c r="AI413" s="328">
        <f t="shared" si="266"/>
        <v>0.13277419198520851</v>
      </c>
      <c r="AJ413" s="328">
        <f t="shared" si="267"/>
        <v>8.9758528635977122</v>
      </c>
      <c r="AK413" s="337">
        <f t="shared" si="268"/>
        <v>572.17833208451839</v>
      </c>
      <c r="AL413" s="42">
        <f t="shared" si="269"/>
        <v>27.465996904545797</v>
      </c>
    </row>
    <row r="414" spans="2:38" ht="15" x14ac:dyDescent="0.15">
      <c r="B414" s="328">
        <f t="shared" si="238"/>
        <v>2890.5224788468122</v>
      </c>
      <c r="C414" s="328">
        <f t="shared" si="239"/>
        <v>2886.174325052611</v>
      </c>
      <c r="D414" s="328">
        <f t="shared" si="240"/>
        <v>3.5104732657614859</v>
      </c>
      <c r="E414" s="328">
        <f t="shared" si="270"/>
        <v>185.74517602620119</v>
      </c>
      <c r="F414" s="328">
        <f t="shared" si="241"/>
        <v>185.74517602620119</v>
      </c>
      <c r="G414" s="328">
        <f t="shared" si="242"/>
        <v>2230.1550487329655</v>
      </c>
      <c r="H414" s="313">
        <f t="shared" si="243"/>
        <v>0.02</v>
      </c>
      <c r="I414" s="328">
        <f t="shared" si="244"/>
        <v>3.4785230353609222</v>
      </c>
      <c r="J414" s="328">
        <f t="shared" si="245"/>
        <v>850</v>
      </c>
      <c r="K414" s="335">
        <f t="shared" si="246"/>
        <v>-1</v>
      </c>
      <c r="L414" s="323">
        <f t="shared" si="247"/>
        <v>3.4904732657614859</v>
      </c>
      <c r="M414" s="323">
        <f t="shared" si="248"/>
        <v>3.5004732657614861</v>
      </c>
      <c r="N414" s="328">
        <f t="shared" si="249"/>
        <v>-4.8737113059912573E-2</v>
      </c>
      <c r="O414" s="328">
        <f t="shared" si="250"/>
        <v>3.8770748504988184E-3</v>
      </c>
      <c r="P414" s="332">
        <f t="shared" si="271"/>
        <v>49.553590441172595</v>
      </c>
      <c r="Q414" s="328">
        <f t="shared" si="251"/>
        <v>1399.0463724086312</v>
      </c>
      <c r="R414" s="277">
        <f>IF(H414&gt;0, rate1(1,$L$52,$L$51,$L$54,L414,$L$53,$L$50,P414),"")</f>
        <v>1607.7638354504979</v>
      </c>
      <c r="S414" s="323">
        <f t="shared" si="252"/>
        <v>224.44279514680403</v>
      </c>
      <c r="T414" s="323">
        <f t="shared" si="253"/>
        <v>2.1811897326065864E-4</v>
      </c>
      <c r="U414" s="328">
        <f t="shared" si="254"/>
        <v>3.5104732657614859</v>
      </c>
      <c r="V414" s="336">
        <f t="shared" si="255"/>
        <v>3.5104732657614859</v>
      </c>
      <c r="W414" s="328">
        <f t="shared" si="256"/>
        <v>7.4146780474393381E-4</v>
      </c>
      <c r="X414" s="328">
        <f t="shared" si="257"/>
        <v>1418.3764226392927</v>
      </c>
      <c r="Y414" s="328">
        <f t="shared" si="272"/>
        <v>49.837119941020994</v>
      </c>
      <c r="Z414" s="108">
        <f>IF(H414&gt;0, rate1(1,$L$52,$L$51,$L$54,U414,$L$53,$L$50,Y414),"")</f>
        <v>1611.0349072679421</v>
      </c>
      <c r="AA414" s="336">
        <f t="shared" si="258"/>
        <v>227.08182050411489</v>
      </c>
      <c r="AB414" s="336">
        <f t="shared" si="259"/>
        <v>-3.2796436400353495E-6</v>
      </c>
      <c r="AC414" s="328">
        <f t="shared" si="260"/>
        <v>2.1811897326065864E-4</v>
      </c>
      <c r="AD414" s="328">
        <f t="shared" si="261"/>
        <v>-91.69307786947725</v>
      </c>
      <c r="AE414" s="328">
        <f t="shared" si="262"/>
        <v>8085.0158280291398</v>
      </c>
      <c r="AF414" s="328">
        <f t="shared" si="263"/>
        <v>2890.473523614779</v>
      </c>
      <c r="AG414" s="328">
        <f t="shared" si="264"/>
        <v>2886.1741069336376</v>
      </c>
      <c r="AH414" s="328">
        <f t="shared" si="265"/>
        <v>3.4907439195751038</v>
      </c>
      <c r="AI414" s="328">
        <f t="shared" si="266"/>
        <v>0.13566605271945389</v>
      </c>
      <c r="AJ414" s="328">
        <f t="shared" si="267"/>
        <v>8.975890548612357</v>
      </c>
      <c r="AK414" s="337">
        <f t="shared" si="268"/>
        <v>572.17863324068776</v>
      </c>
      <c r="AL414" s="42">
        <f t="shared" si="269"/>
        <v>27.466109762608983</v>
      </c>
    </row>
    <row r="415" spans="2:38" ht="15" x14ac:dyDescent="0.15">
      <c r="B415" s="328">
        <f t="shared" si="238"/>
        <v>2890.473523614779</v>
      </c>
      <c r="C415" s="328">
        <f t="shared" si="239"/>
        <v>2886.1741069336376</v>
      </c>
      <c r="D415" s="328">
        <f t="shared" si="240"/>
        <v>3.4907439195751038</v>
      </c>
      <c r="E415" s="328">
        <f t="shared" si="270"/>
        <v>185.74517602620119</v>
      </c>
      <c r="F415" s="328">
        <f t="shared" si="241"/>
        <v>185.74517602620119</v>
      </c>
      <c r="G415" s="328">
        <f t="shared" si="242"/>
        <v>2192.5510098459349</v>
      </c>
      <c r="H415" s="313">
        <f t="shared" si="243"/>
        <v>0.02</v>
      </c>
      <c r="I415" s="328">
        <f t="shared" si="244"/>
        <v>3.4395333449130705</v>
      </c>
      <c r="J415" s="328">
        <f t="shared" si="245"/>
        <v>850</v>
      </c>
      <c r="K415" s="335">
        <f t="shared" si="246"/>
        <v>-1</v>
      </c>
      <c r="L415" s="323">
        <f t="shared" si="247"/>
        <v>3.4707439195751038</v>
      </c>
      <c r="M415" s="323">
        <f t="shared" si="248"/>
        <v>3.4807439195751035</v>
      </c>
      <c r="N415" s="328">
        <f t="shared" si="249"/>
        <v>-4.846695083117325E-2</v>
      </c>
      <c r="O415" s="328">
        <f t="shared" si="250"/>
        <v>3.8770748504988184E-3</v>
      </c>
      <c r="P415" s="332">
        <f t="shared" si="271"/>
        <v>49.180834980246331</v>
      </c>
      <c r="Q415" s="328">
        <f t="shared" si="251"/>
        <v>1361.2321193914563</v>
      </c>
      <c r="R415" s="277">
        <f>IF(H415&gt;0, rate1(1,$L$52,$L$51,$L$54,L415,$L$53,$L$50,P415),"")</f>
        <v>1603.4265600040658</v>
      </c>
      <c r="S415" s="323">
        <f t="shared" si="252"/>
        <v>218.96713162312702</v>
      </c>
      <c r="T415" s="323">
        <f t="shared" si="253"/>
        <v>2.2235898812016458E-4</v>
      </c>
      <c r="U415" s="328">
        <f t="shared" si="254"/>
        <v>3.4907439195751038</v>
      </c>
      <c r="V415" s="336">
        <f t="shared" si="255"/>
        <v>3.4907439195751038</v>
      </c>
      <c r="W415" s="328">
        <f t="shared" si="256"/>
        <v>7.3315692110043074E-4</v>
      </c>
      <c r="X415" s="328">
        <f t="shared" si="257"/>
        <v>1380.3451970404003</v>
      </c>
      <c r="Y415" s="328">
        <f t="shared" si="272"/>
        <v>49.463828978858395</v>
      </c>
      <c r="Z415" s="108">
        <f>IF(H415&gt;0, rate1(1,$L$52,$L$51,$L$54,U415,$L$53,$L$50,Y415),"")</f>
        <v>1606.7232372380367</v>
      </c>
      <c r="AA415" s="336">
        <f t="shared" si="258"/>
        <v>221.58606652061343</v>
      </c>
      <c r="AB415" s="336">
        <f t="shared" si="259"/>
        <v>-3.3236773866309383E-6</v>
      </c>
      <c r="AC415" s="328">
        <f t="shared" si="260"/>
        <v>2.2235898812016458E-4</v>
      </c>
      <c r="AD415" s="328">
        <f t="shared" si="261"/>
        <v>-89.944643880065868</v>
      </c>
      <c r="AE415" s="328">
        <f t="shared" si="262"/>
        <v>7938.8034939606941</v>
      </c>
      <c r="AF415" s="328">
        <f t="shared" si="263"/>
        <v>2890.4248343049599</v>
      </c>
      <c r="AG415" s="328">
        <f t="shared" si="264"/>
        <v>2886.1738845746495</v>
      </c>
      <c r="AH415" s="328">
        <f t="shared" si="265"/>
        <v>3.4710127284587786</v>
      </c>
      <c r="AI415" s="328">
        <f t="shared" si="266"/>
        <v>0.13867737610608166</v>
      </c>
      <c r="AJ415" s="328">
        <f t="shared" si="267"/>
        <v>8.9759290701057193</v>
      </c>
      <c r="AK415" s="337">
        <f t="shared" si="268"/>
        <v>572.17893579702013</v>
      </c>
      <c r="AL415" s="42">
        <f t="shared" si="269"/>
        <v>27.466225078753794</v>
      </c>
    </row>
    <row r="416" spans="2:38" ht="15" x14ac:dyDescent="0.15">
      <c r="B416" s="328">
        <f t="shared" ref="B416:B479" si="273">IF(H416&gt;0, AF415,"")</f>
        <v>2890.4248343049599</v>
      </c>
      <c r="C416" s="328">
        <f t="shared" ref="C416:C479" si="274">IF(H416&gt;0, AG415,"")</f>
        <v>2886.1738845746495</v>
      </c>
      <c r="D416" s="328">
        <f t="shared" ref="D416:D479" si="275">IF(H416&gt;0, AH415,"")</f>
        <v>3.4710127284587786</v>
      </c>
      <c r="E416" s="328">
        <f t="shared" si="270"/>
        <v>185.74517602620119</v>
      </c>
      <c r="F416" s="328">
        <f t="shared" ref="F416:F479" si="276">IF(H416&gt;0, (E416+E415)/2,"")</f>
        <v>185.74517602620119</v>
      </c>
      <c r="G416" s="328">
        <f t="shared" ref="G416:G479" si="277">IF(H416&gt;0, F416*$S$53*$C$55*(B416-C416+N416)^1.5,"")</f>
        <v>2155.3686145572788</v>
      </c>
      <c r="H416" s="313">
        <f t="shared" ref="H416:H479" si="278">dv(S415)</f>
        <v>0.02</v>
      </c>
      <c r="I416" s="328">
        <f t="shared" ref="I416:I479" si="279">IF(H416&gt;0, (B416-C416)*B$19,"")</f>
        <v>3.4007597842482937</v>
      </c>
      <c r="J416" s="328">
        <f t="shared" si="245"/>
        <v>850</v>
      </c>
      <c r="K416" s="335">
        <f t="shared" ref="K416:K479" si="280">IF(H416&gt;0, IF((1-S415-0.015)&gt;0,1,-1),"")</f>
        <v>-1</v>
      </c>
      <c r="L416" s="323">
        <f t="shared" ref="L416:L479" si="281">IF(H416&gt;0, D416+K416*H416,"")</f>
        <v>3.4510127284587786</v>
      </c>
      <c r="M416" s="323">
        <f t="shared" ref="M416:M479" si="282">IF(H416&gt;0, (D416+L416)/2,"")</f>
        <v>3.4610127284587788</v>
      </c>
      <c r="N416" s="328">
        <f t="shared" ref="N416:N479" si="283">IF(H416&gt;0, 2*($P$53*M416/$S$52/$S$51)^2-(B416-C416)*2,"")</f>
        <v>-4.8196716492514113E-2</v>
      </c>
      <c r="O416" s="328">
        <f t="shared" ref="O416:O479" si="284">IF(wh(B415,$F$51,$F$52,$F$53)&gt;0,wh(B415,$F$51,$F$52,$F$53),O415)</f>
        <v>3.8770748504988184E-3</v>
      </c>
      <c r="P416" s="332">
        <f t="shared" si="271"/>
        <v>48.808750802590033</v>
      </c>
      <c r="Q416" s="328">
        <f t="shared" ref="Q416:Q479" si="285">IF(H416&gt;0, M416/$S$54*(B416-C416+N416/2)*E416-J416,"")</f>
        <v>1323.8406423930633</v>
      </c>
      <c r="R416" s="277">
        <f>IF(H416&gt;0, rate1(1,$L$52,$L$51,$L$54,L416,$L$53,$L$50,P416),"")</f>
        <v>1599.0548360848475</v>
      </c>
      <c r="S416" s="323">
        <f t="shared" ref="S416:S479" si="286">IF(H416&gt;0, Q416/O416/R416,"")</f>
        <v>213.53455644926635</v>
      </c>
      <c r="T416" s="323">
        <f t="shared" ref="T416:T479" si="287">IF(H416&gt;0, N416/(1-S416),"")</f>
        <v>2.2677120040015254E-4</v>
      </c>
      <c r="U416" s="328">
        <f t="shared" ref="U416:U479" si="288">L416-K416*H416</f>
        <v>3.4710127284587786</v>
      </c>
      <c r="V416" s="336">
        <f t="shared" ref="V416:V479" si="289">IF(H416&gt;0, (D416+U416)/2,"")</f>
        <v>3.4710127284587786</v>
      </c>
      <c r="W416" s="328">
        <f t="shared" ref="W416:W479" si="290">IF(H416&gt;0, 2*($P$53*V416/$S$52/$S$51)^2-(B416-C416)*2,"")</f>
        <v>7.2489210680792837E-4</v>
      </c>
      <c r="X416" s="328">
        <f t="shared" ref="X416:X479" si="291">IF(H416&gt;0, V416/$S$54*(B416-C416+W416/2)*F416-J416,"")</f>
        <v>1342.7379519439332</v>
      </c>
      <c r="Y416" s="328">
        <f t="shared" si="272"/>
        <v>49.091207221423147</v>
      </c>
      <c r="Z416" s="108">
        <f>IF(H416&gt;0, rate1(1,$L$52,$L$51,$L$54,U416,$L$53,$L$50,Y416),"")</f>
        <v>1602.3773812410923</v>
      </c>
      <c r="AA416" s="336">
        <f t="shared" ref="AA416:AA479" si="292">IF(H416&gt;0, X416/O416/Z416,"")</f>
        <v>216.13359277234488</v>
      </c>
      <c r="AB416" s="336">
        <f t="shared" ref="AB416:AB479" si="293">IF(H416&gt;0, W416/(1-AA416),"")</f>
        <v>-3.3694975176424989E-6</v>
      </c>
      <c r="AC416" s="328">
        <f t="shared" ref="AC416:AC479" si="294">IF(H416&gt;0, delta_z(N416,S416,H416,AE415,AB416),"")</f>
        <v>2.2677120040015254E-4</v>
      </c>
      <c r="AD416" s="328">
        <f t="shared" ref="AD416:AD479" si="295">IF(H416&gt;0, H416/AC416*K416,"")</f>
        <v>-88.194620678060971</v>
      </c>
      <c r="AE416" s="328">
        <f t="shared" ref="AE416:AE479" si="296">IF(H416&gt;0, (AD416-AD415)/(AC416+AC415)*2,"")</f>
        <v>7792.9439914535233</v>
      </c>
      <c r="AF416" s="328">
        <f t="shared" ref="AF416:AF479" si="297">IF(H416&gt;0, B416-(AC416-N416),"")</f>
        <v>2890.3764108172668</v>
      </c>
      <c r="AG416" s="328">
        <f t="shared" ref="AG416:AG479" si="298">IF(H416&gt;0, C416-AC416,"")</f>
        <v>2886.1736578034493</v>
      </c>
      <c r="AH416" s="328">
        <f t="shared" ref="AH416:AH479" si="299">IF(H416&gt;0, $S$54*$S$53*$C$55*SQRT(AF416-AG416),"")</f>
        <v>3.4512796903776479</v>
      </c>
      <c r="AI416" s="328">
        <f t="shared" ref="AI416:AI479" si="300">IF(H416&gt;0, AC416/R416*1000000,"")</f>
        <v>0.14181577472063617</v>
      </c>
      <c r="AJ416" s="328">
        <f t="shared" ref="AJ416:AJ479" si="301">IF(H416&gt;0, AJ415+AI416/3600,"")</f>
        <v>8.9759684633764749</v>
      </c>
      <c r="AK416" s="337">
        <f t="shared" ref="AK416:AK479" si="302">IF(H416&gt;0, AK415+AI415*G415/1000000,"")</f>
        <v>572.17923985424113</v>
      </c>
      <c r="AL416" s="42">
        <f t="shared" ref="AL416:AL447" si="303">IF(H416&gt;0, AL415+AI415*J415/1000000,"")</f>
        <v>27.466342954523483</v>
      </c>
    </row>
    <row r="417" spans="2:38" ht="15" x14ac:dyDescent="0.15">
      <c r="B417" s="328">
        <f t="shared" si="273"/>
        <v>2890.3764108172668</v>
      </c>
      <c r="C417" s="328">
        <f t="shared" si="274"/>
        <v>2886.1736578034493</v>
      </c>
      <c r="D417" s="328">
        <f t="shared" si="275"/>
        <v>3.4512796903776479</v>
      </c>
      <c r="E417" s="328">
        <f t="shared" si="270"/>
        <v>185.74517602620119</v>
      </c>
      <c r="F417" s="328">
        <f t="shared" si="276"/>
        <v>185.74517602620119</v>
      </c>
      <c r="G417" s="328">
        <f t="shared" si="277"/>
        <v>2118.6055608773077</v>
      </c>
      <c r="H417" s="313">
        <f t="shared" si="278"/>
        <v>0.02</v>
      </c>
      <c r="I417" s="328">
        <f t="shared" si="279"/>
        <v>3.3622024110540227</v>
      </c>
      <c r="J417" s="328">
        <f t="shared" si="245"/>
        <v>850</v>
      </c>
      <c r="K417" s="335">
        <f t="shared" si="280"/>
        <v>-1</v>
      </c>
      <c r="L417" s="323">
        <f t="shared" si="281"/>
        <v>3.4312796903776479</v>
      </c>
      <c r="M417" s="323">
        <f t="shared" si="282"/>
        <v>3.4412796903776481</v>
      </c>
      <c r="N417" s="328">
        <f t="shared" si="283"/>
        <v>-4.7926410002927966E-2</v>
      </c>
      <c r="O417" s="328">
        <f t="shared" si="284"/>
        <v>3.8770748504988184E-3</v>
      </c>
      <c r="P417" s="332">
        <f t="shared" si="271"/>
        <v>48.437340751071673</v>
      </c>
      <c r="Q417" s="328">
        <f t="shared" si="285"/>
        <v>1286.8696401377288</v>
      </c>
      <c r="R417" s="277">
        <f>IF(H417&gt;0, rate1(1,$L$52,$L$51,$L$54,L417,$L$53,$L$50,P417),"")</f>
        <v>1594.6483071435475</v>
      </c>
      <c r="S417" s="323">
        <f t="shared" si="286"/>
        <v>208.1447462520666</v>
      </c>
      <c r="T417" s="323">
        <f t="shared" si="287"/>
        <v>2.3136676584888197E-4</v>
      </c>
      <c r="U417" s="328">
        <f t="shared" si="288"/>
        <v>3.4512796903776479</v>
      </c>
      <c r="V417" s="336">
        <f t="shared" si="289"/>
        <v>3.4512796903776479</v>
      </c>
      <c r="W417" s="328">
        <f t="shared" si="290"/>
        <v>7.1667337415881605E-4</v>
      </c>
      <c r="X417" s="328">
        <f t="shared" si="291"/>
        <v>1305.5523863956869</v>
      </c>
      <c r="Y417" s="328">
        <f t="shared" si="272"/>
        <v>48.719257491625086</v>
      </c>
      <c r="Z417" s="108">
        <f>IF(H417&gt;0, rate1(1,$L$52,$L$51,$L$54,U417,$L$53,$L$50,Y417),"")</f>
        <v>1597.9969857676165</v>
      </c>
      <c r="AA417" s="336">
        <f t="shared" si="292"/>
        <v>210.72407766356022</v>
      </c>
      <c r="AB417" s="336">
        <f t="shared" si="293"/>
        <v>-3.41722029317256E-6</v>
      </c>
      <c r="AC417" s="328">
        <f t="shared" si="294"/>
        <v>2.3136676584888197E-4</v>
      </c>
      <c r="AD417" s="328">
        <f t="shared" si="295"/>
        <v>-86.44283861003214</v>
      </c>
      <c r="AE417" s="328">
        <f t="shared" si="296"/>
        <v>7647.3996790591145</v>
      </c>
      <c r="AF417" s="328">
        <f t="shared" si="297"/>
        <v>2890.3282530404981</v>
      </c>
      <c r="AG417" s="328">
        <f t="shared" si="298"/>
        <v>2886.1734264366833</v>
      </c>
      <c r="AH417" s="328">
        <f t="shared" si="299"/>
        <v>3.4315448032647153</v>
      </c>
      <c r="AI417" s="328">
        <f t="shared" si="300"/>
        <v>0.14508952526549462</v>
      </c>
      <c r="AJ417" s="328">
        <f t="shared" si="301"/>
        <v>8.9760087660223817</v>
      </c>
      <c r="AK417" s="337">
        <f t="shared" si="302"/>
        <v>572.17954551951107</v>
      </c>
      <c r="AL417" s="42">
        <f t="shared" si="303"/>
        <v>27.466463497931997</v>
      </c>
    </row>
    <row r="418" spans="2:38" ht="15" x14ac:dyDescent="0.15">
      <c r="B418" s="328">
        <f t="shared" si="273"/>
        <v>2890.3282530404981</v>
      </c>
      <c r="C418" s="328">
        <f t="shared" si="274"/>
        <v>2886.1734264366833</v>
      </c>
      <c r="D418" s="328">
        <f t="shared" si="275"/>
        <v>3.4315448032647153</v>
      </c>
      <c r="E418" s="328">
        <f t="shared" si="270"/>
        <v>185.74517602620119</v>
      </c>
      <c r="F418" s="328">
        <f t="shared" si="276"/>
        <v>185.74517602620119</v>
      </c>
      <c r="G418" s="328">
        <f t="shared" si="277"/>
        <v>2082.2595455853293</v>
      </c>
      <c r="H418" s="313">
        <f t="shared" si="278"/>
        <v>0.02</v>
      </c>
      <c r="I418" s="328">
        <f t="shared" si="279"/>
        <v>3.3238612830518832</v>
      </c>
      <c r="J418" s="328">
        <f t="shared" si="245"/>
        <v>850</v>
      </c>
      <c r="K418" s="335">
        <f t="shared" si="280"/>
        <v>-1</v>
      </c>
      <c r="L418" s="323">
        <f t="shared" si="281"/>
        <v>3.4115448032647153</v>
      </c>
      <c r="M418" s="323">
        <f t="shared" si="282"/>
        <v>3.4215448032647151</v>
      </c>
      <c r="N418" s="328">
        <f t="shared" si="283"/>
        <v>-4.7656031320935099E-2</v>
      </c>
      <c r="O418" s="328">
        <f t="shared" si="284"/>
        <v>3.8770748504988184E-3</v>
      </c>
      <c r="P418" s="332">
        <f t="shared" si="271"/>
        <v>48.066607695426086</v>
      </c>
      <c r="Q418" s="328">
        <f t="shared" si="285"/>
        <v>1250.3168101191231</v>
      </c>
      <c r="R418" s="277">
        <f>IF(H418&gt;0, rate1(1,$L$52,$L$51,$L$54,L418,$L$53,$L$50,P418),"")</f>
        <v>1590.2066124616927</v>
      </c>
      <c r="S418" s="323">
        <f t="shared" si="286"/>
        <v>202.79737518306339</v>
      </c>
      <c r="T418" s="323">
        <f t="shared" si="287"/>
        <v>2.3615783544113616E-4</v>
      </c>
      <c r="U418" s="328">
        <f t="shared" si="288"/>
        <v>3.4315448032647153</v>
      </c>
      <c r="V418" s="336">
        <f t="shared" si="289"/>
        <v>3.4315448032647153</v>
      </c>
      <c r="W418" s="328">
        <f t="shared" si="290"/>
        <v>7.0850073544370673E-4</v>
      </c>
      <c r="X418" s="328">
        <f t="shared" si="291"/>
        <v>1268.786198211033</v>
      </c>
      <c r="Y418" s="328">
        <f t="shared" si="272"/>
        <v>48.347982638931633</v>
      </c>
      <c r="Z418" s="108">
        <f>IF(H418&gt;0, rate1(1,$L$52,$L$51,$L$54,U418,$L$53,$L$50,Y418),"")</f>
        <v>1593.5816931706809</v>
      </c>
      <c r="AA418" s="336">
        <f t="shared" si="292"/>
        <v>205.35719717779762</v>
      </c>
      <c r="AB418" s="336">
        <f t="shared" si="293"/>
        <v>-3.4669722683037551E-6</v>
      </c>
      <c r="AC418" s="328">
        <f t="shared" si="294"/>
        <v>2.3615783544113616E-4</v>
      </c>
      <c r="AD418" s="328">
        <f t="shared" si="295"/>
        <v>-84.689123113957095</v>
      </c>
      <c r="AE418" s="328">
        <f t="shared" si="296"/>
        <v>7502.1314011545182</v>
      </c>
      <c r="AF418" s="328">
        <f t="shared" si="297"/>
        <v>2890.2803608513418</v>
      </c>
      <c r="AG418" s="328">
        <f t="shared" si="298"/>
        <v>2886.1731902788479</v>
      </c>
      <c r="AH418" s="328">
        <f t="shared" si="299"/>
        <v>3.4118080650185911</v>
      </c>
      <c r="AI418" s="328">
        <f t="shared" si="300"/>
        <v>0.14850764271163228</v>
      </c>
      <c r="AJ418" s="328">
        <f t="shared" si="301"/>
        <v>8.976050018145358</v>
      </c>
      <c r="AK418" s="337">
        <f t="shared" si="302"/>
        <v>572.17985290698607</v>
      </c>
      <c r="AL418" s="42">
        <f t="shared" si="303"/>
        <v>27.466586824028472</v>
      </c>
    </row>
    <row r="419" spans="2:38" ht="15" x14ac:dyDescent="0.15">
      <c r="B419" s="328">
        <f t="shared" si="273"/>
        <v>2890.2803608513418</v>
      </c>
      <c r="C419" s="328">
        <f t="shared" si="274"/>
        <v>2886.1731902788479</v>
      </c>
      <c r="D419" s="328">
        <f t="shared" si="275"/>
        <v>3.4118080650185911</v>
      </c>
      <c r="E419" s="328">
        <f t="shared" si="270"/>
        <v>185.74517602620119</v>
      </c>
      <c r="F419" s="328">
        <f t="shared" si="276"/>
        <v>185.74517602620119</v>
      </c>
      <c r="G419" s="328">
        <f t="shared" si="277"/>
        <v>2046.3282642261729</v>
      </c>
      <c r="H419" s="313">
        <f t="shared" si="278"/>
        <v>0.02</v>
      </c>
      <c r="I419" s="328">
        <f t="shared" si="279"/>
        <v>3.2857364579951538</v>
      </c>
      <c r="J419" s="328">
        <f t="shared" si="245"/>
        <v>850</v>
      </c>
      <c r="K419" s="335">
        <f t="shared" si="280"/>
        <v>-1</v>
      </c>
      <c r="L419" s="323">
        <f t="shared" si="281"/>
        <v>3.3918080650185911</v>
      </c>
      <c r="M419" s="323">
        <f t="shared" si="282"/>
        <v>3.4018080650185913</v>
      </c>
      <c r="N419" s="328">
        <f t="shared" si="283"/>
        <v>-4.7385580404556649E-2</v>
      </c>
      <c r="O419" s="328">
        <f t="shared" si="284"/>
        <v>3.8770748504988184E-3</v>
      </c>
      <c r="P419" s="332">
        <f t="shared" si="271"/>
        <v>47.696554532640498</v>
      </c>
      <c r="Q419" s="328">
        <f t="shared" si="285"/>
        <v>1214.1798485968261</v>
      </c>
      <c r="R419" s="277">
        <f>IF(H419&gt;0, rate1(1,$L$52,$L$51,$L$54,L419,$L$53,$L$50,P419),"")</f>
        <v>1585.7293871069883</v>
      </c>
      <c r="S419" s="323">
        <f t="shared" si="286"/>
        <v>197.49211484324209</v>
      </c>
      <c r="T419" s="323">
        <f t="shared" si="287"/>
        <v>2.4115766906147873E-4</v>
      </c>
      <c r="U419" s="328">
        <f t="shared" si="288"/>
        <v>3.4118080650185911</v>
      </c>
      <c r="V419" s="336">
        <f t="shared" si="289"/>
        <v>3.4118080650185911</v>
      </c>
      <c r="W419" s="328">
        <f t="shared" si="290"/>
        <v>7.0037420299229325E-4</v>
      </c>
      <c r="X419" s="328">
        <f t="shared" si="291"/>
        <v>1232.4370839714352</v>
      </c>
      <c r="Y419" s="328">
        <f t="shared" si="272"/>
        <v>47.977385539746635</v>
      </c>
      <c r="Z419" s="108">
        <f>IF(H419&gt;0, rate1(1,$L$52,$L$51,$L$54,U419,$L$53,$L$50,Y419),"")</f>
        <v>1589.1311416212736</v>
      </c>
      <c r="AA419" s="336">
        <f t="shared" si="292"/>
        <v>200.03262480467475</v>
      </c>
      <c r="AB419" s="336">
        <f t="shared" si="293"/>
        <v>-3.5188914565118237E-6</v>
      </c>
      <c r="AC419" s="328">
        <f t="shared" si="294"/>
        <v>2.4115766906147873E-4</v>
      </c>
      <c r="AD419" s="328">
        <f t="shared" si="295"/>
        <v>-82.933294544746019</v>
      </c>
      <c r="AE419" s="328">
        <f t="shared" si="296"/>
        <v>7357.0984082770638</v>
      </c>
      <c r="AF419" s="328">
        <f t="shared" si="297"/>
        <v>2890.2327341132682</v>
      </c>
      <c r="AG419" s="328">
        <f t="shared" si="298"/>
        <v>2886.1729491211786</v>
      </c>
      <c r="AH419" s="328">
        <f t="shared" si="299"/>
        <v>3.3920694735039945</v>
      </c>
      <c r="AI419" s="328">
        <f t="shared" si="300"/>
        <v>0.15207996460319617</v>
      </c>
      <c r="AJ419" s="328">
        <f t="shared" si="301"/>
        <v>8.9760922625799697</v>
      </c>
      <c r="AK419" s="337">
        <f t="shared" si="302"/>
        <v>572.18016213844271</v>
      </c>
      <c r="AL419" s="42">
        <f t="shared" si="303"/>
        <v>27.466713055524778</v>
      </c>
    </row>
    <row r="420" spans="2:38" ht="15" x14ac:dyDescent="0.15">
      <c r="B420" s="328">
        <f t="shared" si="273"/>
        <v>2890.2327341132682</v>
      </c>
      <c r="C420" s="328">
        <f t="shared" si="274"/>
        <v>2886.1729491211786</v>
      </c>
      <c r="D420" s="328">
        <f t="shared" si="275"/>
        <v>3.3920694735039945</v>
      </c>
      <c r="E420" s="328">
        <f t="shared" si="270"/>
        <v>185.74517602620119</v>
      </c>
      <c r="F420" s="328">
        <f t="shared" si="276"/>
        <v>185.74517602620119</v>
      </c>
      <c r="G420" s="328">
        <f t="shared" si="277"/>
        <v>2010.8094111118833</v>
      </c>
      <c r="H420" s="313">
        <f t="shared" si="278"/>
        <v>0.02</v>
      </c>
      <c r="I420" s="328">
        <f t="shared" si="279"/>
        <v>3.2478279936716721</v>
      </c>
      <c r="J420" s="328">
        <f t="shared" si="245"/>
        <v>850</v>
      </c>
      <c r="K420" s="335">
        <f t="shared" si="280"/>
        <v>-1</v>
      </c>
      <c r="L420" s="323">
        <f t="shared" si="281"/>
        <v>3.3720694735039944</v>
      </c>
      <c r="M420" s="323">
        <f t="shared" si="282"/>
        <v>3.3820694735039947</v>
      </c>
      <c r="N420" s="328">
        <f t="shared" si="283"/>
        <v>-4.7115057211346567E-2</v>
      </c>
      <c r="O420" s="328">
        <f t="shared" si="284"/>
        <v>3.8770748504988184E-3</v>
      </c>
      <c r="P420" s="332">
        <f t="shared" si="271"/>
        <v>47.327184187401166</v>
      </c>
      <c r="Q420" s="328">
        <f t="shared" si="285"/>
        <v>1178.4564505980404</v>
      </c>
      <c r="R420" s="277">
        <f>IF(H420&gt;0, rate1(1,$L$52,$L$51,$L$54,L420,$L$53,$L$50,P420),"")</f>
        <v>1581.2162618892771</v>
      </c>
      <c r="S420" s="323">
        <f t="shared" si="286"/>
        <v>192.22863420574305</v>
      </c>
      <c r="T420" s="323">
        <f t="shared" si="287"/>
        <v>2.4638076513507616E-4</v>
      </c>
      <c r="U420" s="328">
        <f t="shared" si="288"/>
        <v>3.3920694735039945</v>
      </c>
      <c r="V420" s="336">
        <f t="shared" si="289"/>
        <v>3.3920694735039945</v>
      </c>
      <c r="W420" s="328">
        <f t="shared" si="290"/>
        <v>6.9229378910762307E-4</v>
      </c>
      <c r="X420" s="328">
        <f t="shared" si="291"/>
        <v>1196.5027390261705</v>
      </c>
      <c r="Y420" s="328">
        <f t="shared" si="272"/>
        <v>47.607469097850363</v>
      </c>
      <c r="Z420" s="108">
        <f>IF(H420&gt;0, rate1(1,$L$52,$L$51,$L$54,U420,$L$53,$L$50,Y420),"")</f>
        <v>1584.644965064231</v>
      </c>
      <c r="AA420" s="336">
        <f t="shared" si="292"/>
        <v>194.75003146471386</v>
      </c>
      <c r="AB420" s="336">
        <f t="shared" si="293"/>
        <v>-3.5731286538330448E-6</v>
      </c>
      <c r="AC420" s="328">
        <f t="shared" si="294"/>
        <v>2.4638076513507616E-4</v>
      </c>
      <c r="AD420" s="328">
        <f t="shared" si="295"/>
        <v>-81.175167992660349</v>
      </c>
      <c r="AE420" s="328">
        <f t="shared" si="296"/>
        <v>7212.2582703987109</v>
      </c>
      <c r="AF420" s="328">
        <f t="shared" si="297"/>
        <v>2890.1853726752915</v>
      </c>
      <c r="AG420" s="328">
        <f t="shared" si="298"/>
        <v>2886.1727027404136</v>
      </c>
      <c r="AH420" s="328">
        <f t="shared" si="299"/>
        <v>3.3723290265499899</v>
      </c>
      <c r="AI420" s="328">
        <f t="shared" si="300"/>
        <v>0.15581724718710785</v>
      </c>
      <c r="AJ420" s="328">
        <f t="shared" si="301"/>
        <v>8.9761355451486331</v>
      </c>
      <c r="AK420" s="337">
        <f t="shared" si="302"/>
        <v>572.18047334397272</v>
      </c>
      <c r="AL420" s="42">
        <f t="shared" si="303"/>
        <v>27.466842323494692</v>
      </c>
    </row>
    <row r="421" spans="2:38" ht="15" x14ac:dyDescent="0.15">
      <c r="B421" s="328">
        <f t="shared" si="273"/>
        <v>2890.1853726752915</v>
      </c>
      <c r="C421" s="328">
        <f t="shared" si="274"/>
        <v>2886.1727027404136</v>
      </c>
      <c r="D421" s="328">
        <f t="shared" si="275"/>
        <v>3.3723290265499899</v>
      </c>
      <c r="E421" s="328">
        <f t="shared" si="270"/>
        <v>185.74517602620119</v>
      </c>
      <c r="F421" s="328">
        <f t="shared" si="276"/>
        <v>185.74517602620119</v>
      </c>
      <c r="G421" s="328">
        <f t="shared" si="277"/>
        <v>1975.7006793193013</v>
      </c>
      <c r="H421" s="313">
        <f t="shared" si="278"/>
        <v>0.02</v>
      </c>
      <c r="I421" s="328">
        <f t="shared" si="279"/>
        <v>3.2101359479023817</v>
      </c>
      <c r="J421" s="328">
        <f t="shared" si="245"/>
        <v>850</v>
      </c>
      <c r="K421" s="335">
        <f t="shared" si="280"/>
        <v>-1</v>
      </c>
      <c r="L421" s="323">
        <f t="shared" si="281"/>
        <v>3.3523290265499899</v>
      </c>
      <c r="M421" s="323">
        <f t="shared" si="282"/>
        <v>3.3623290265499897</v>
      </c>
      <c r="N421" s="328">
        <f t="shared" si="283"/>
        <v>-4.6844461698333006E-2</v>
      </c>
      <c r="O421" s="328">
        <f t="shared" si="284"/>
        <v>3.8770748504988184E-3</v>
      </c>
      <c r="P421" s="332">
        <f t="shared" si="271"/>
        <v>46.958499612507261</v>
      </c>
      <c r="Q421" s="328">
        <f t="shared" si="285"/>
        <v>1143.1443099151547</v>
      </c>
      <c r="R421" s="277">
        <f>IF(H421&gt;0, rate1(1,$L$52,$L$51,$L$54,L421,$L$53,$L$50,P421),"")</f>
        <v>1576.6668633160098</v>
      </c>
      <c r="S421" s="323">
        <f t="shared" si="286"/>
        <v>187.00659953502293</v>
      </c>
      <c r="T421" s="323">
        <f t="shared" si="287"/>
        <v>2.5184300887943887E-4</v>
      </c>
      <c r="U421" s="328">
        <f t="shared" si="288"/>
        <v>3.3723290265499899</v>
      </c>
      <c r="V421" s="336">
        <f t="shared" si="289"/>
        <v>3.3723290265499899</v>
      </c>
      <c r="W421" s="328">
        <f t="shared" si="290"/>
        <v>6.8425950612471809E-4</v>
      </c>
      <c r="X421" s="328">
        <f t="shared" si="291"/>
        <v>1160.9808574898912</v>
      </c>
      <c r="Y421" s="328">
        <f t="shared" si="272"/>
        <v>47.238236244806203</v>
      </c>
      <c r="Z421" s="108">
        <f>IF(H421&gt;0, rate1(1,$L$52,$L$51,$L$54,U421,$L$53,$L$50,Y421),"")</f>
        <v>1580.1227931736528</v>
      </c>
      <c r="AA421" s="336">
        <f t="shared" si="292"/>
        <v>189.50908543071702</v>
      </c>
      <c r="AB421" s="336">
        <f t="shared" si="293"/>
        <v>-3.6298489516368953E-6</v>
      </c>
      <c r="AC421" s="328">
        <f t="shared" si="294"/>
        <v>2.5184300887943887E-4</v>
      </c>
      <c r="AD421" s="328">
        <f t="shared" si="295"/>
        <v>-79.414553093964614</v>
      </c>
      <c r="AE421" s="328">
        <f t="shared" si="296"/>
        <v>7067.5667863430463</v>
      </c>
      <c r="AF421" s="328">
        <f t="shared" si="297"/>
        <v>2890.1382763705842</v>
      </c>
      <c r="AG421" s="328">
        <f t="shared" si="298"/>
        <v>2886.1724508974048</v>
      </c>
      <c r="AH421" s="328">
        <f t="shared" si="299"/>
        <v>3.3525867219500785</v>
      </c>
      <c r="AI421" s="328">
        <f t="shared" si="300"/>
        <v>0.15973127534992929</v>
      </c>
      <c r="AJ421" s="328">
        <f t="shared" si="301"/>
        <v>8.9761799149473411</v>
      </c>
      <c r="AK421" s="337">
        <f t="shared" si="302"/>
        <v>572.18078666275983</v>
      </c>
      <c r="AL421" s="42">
        <f t="shared" si="303"/>
        <v>27.466974768154802</v>
      </c>
    </row>
    <row r="422" spans="2:38" ht="15" x14ac:dyDescent="0.15">
      <c r="B422" s="328">
        <f t="shared" si="273"/>
        <v>2890.1382763705842</v>
      </c>
      <c r="C422" s="328">
        <f t="shared" si="274"/>
        <v>2886.1724508974048</v>
      </c>
      <c r="D422" s="328">
        <f t="shared" si="275"/>
        <v>3.3525867219500785</v>
      </c>
      <c r="E422" s="328">
        <f t="shared" si="270"/>
        <v>185.74517602620119</v>
      </c>
      <c r="F422" s="328">
        <f t="shared" si="276"/>
        <v>185.74517602620119</v>
      </c>
      <c r="G422" s="328">
        <f t="shared" si="277"/>
        <v>1940.9997606910149</v>
      </c>
      <c r="H422" s="313">
        <f t="shared" si="278"/>
        <v>0.02</v>
      </c>
      <c r="I422" s="328">
        <f t="shared" si="279"/>
        <v>3.1726603785435148</v>
      </c>
      <c r="J422" s="328">
        <f t="shared" si="245"/>
        <v>850</v>
      </c>
      <c r="K422" s="335">
        <f t="shared" si="280"/>
        <v>-1</v>
      </c>
      <c r="L422" s="323">
        <f t="shared" si="281"/>
        <v>3.3325867219500784</v>
      </c>
      <c r="M422" s="323">
        <f t="shared" si="282"/>
        <v>3.3425867219500782</v>
      </c>
      <c r="N422" s="328">
        <f t="shared" si="283"/>
        <v>-4.6573793822040521E-2</v>
      </c>
      <c r="O422" s="328">
        <f t="shared" si="284"/>
        <v>3.8770748504988184E-3</v>
      </c>
      <c r="P422" s="332">
        <f t="shared" si="271"/>
        <v>46.590503789329048</v>
      </c>
      <c r="Q422" s="328">
        <f t="shared" si="285"/>
        <v>1108.2411191067206</v>
      </c>
      <c r="R422" s="277">
        <f>IF(H422&gt;0, rate1(1,$L$52,$L$51,$L$54,L422,$L$53,$L$50,P422),"")</f>
        <v>1572.0808135481759</v>
      </c>
      <c r="S422" s="323">
        <f t="shared" si="286"/>
        <v>181.82567430345497</v>
      </c>
      <c r="T422" s="323">
        <f t="shared" si="287"/>
        <v>2.575618423735675E-4</v>
      </c>
      <c r="U422" s="328">
        <f t="shared" si="288"/>
        <v>3.3525867219500785</v>
      </c>
      <c r="V422" s="336">
        <f t="shared" si="289"/>
        <v>3.3525867219500785</v>
      </c>
      <c r="W422" s="328">
        <f t="shared" si="290"/>
        <v>6.7627136637149476E-4</v>
      </c>
      <c r="X422" s="328">
        <f t="shared" si="291"/>
        <v>1125.8691322436032</v>
      </c>
      <c r="Y422" s="328">
        <f t="shared" si="272"/>
        <v>46.869689940411718</v>
      </c>
      <c r="Z422" s="108">
        <f>IF(H422&gt;0, rate1(1,$L$52,$L$51,$L$54,U422,$L$53,$L$50,Y422),"")</f>
        <v>1575.5642513087585</v>
      </c>
      <c r="AA422" s="336">
        <f t="shared" si="292"/>
        <v>184.30945224667533</v>
      </c>
      <c r="AB422" s="336">
        <f t="shared" si="293"/>
        <v>-3.6892334687763502E-6</v>
      </c>
      <c r="AC422" s="328">
        <f t="shared" si="294"/>
        <v>2.575618423735675E-4</v>
      </c>
      <c r="AD422" s="328">
        <f t="shared" si="295"/>
        <v>-77.6512538336017</v>
      </c>
      <c r="AE422" s="328">
        <f t="shared" si="296"/>
        <v>6922.9778869425581</v>
      </c>
      <c r="AF422" s="328">
        <f t="shared" si="297"/>
        <v>2890.0914450149198</v>
      </c>
      <c r="AG422" s="328">
        <f t="shared" si="298"/>
        <v>2886.1721933355625</v>
      </c>
      <c r="AH422" s="328">
        <f t="shared" si="299"/>
        <v>3.3328425574607423</v>
      </c>
      <c r="AI422" s="328">
        <f t="shared" si="300"/>
        <v>0.16383498873206914</v>
      </c>
      <c r="AJ422" s="328">
        <f t="shared" si="301"/>
        <v>8.976225424666433</v>
      </c>
      <c r="AK422" s="337">
        <f t="shared" si="302"/>
        <v>572.181102243949</v>
      </c>
      <c r="AL422" s="42">
        <f t="shared" si="303"/>
        <v>27.467110539738851</v>
      </c>
    </row>
    <row r="423" spans="2:38" ht="15" x14ac:dyDescent="0.15">
      <c r="B423" s="328">
        <f t="shared" si="273"/>
        <v>2890.0914450149198</v>
      </c>
      <c r="C423" s="328">
        <f t="shared" si="274"/>
        <v>2886.1721933355625</v>
      </c>
      <c r="D423" s="328">
        <f t="shared" si="275"/>
        <v>3.3328425574607423</v>
      </c>
      <c r="E423" s="328">
        <f t="shared" si="270"/>
        <v>185.74517602620119</v>
      </c>
      <c r="F423" s="328">
        <f t="shared" si="276"/>
        <v>185.74517602620119</v>
      </c>
      <c r="G423" s="328">
        <f t="shared" si="277"/>
        <v>1906.7043458335916</v>
      </c>
      <c r="H423" s="313">
        <f t="shared" si="278"/>
        <v>0.02</v>
      </c>
      <c r="I423" s="328">
        <f t="shared" si="279"/>
        <v>3.1354013434858645</v>
      </c>
      <c r="J423" s="328">
        <f t="shared" si="245"/>
        <v>850</v>
      </c>
      <c r="K423" s="335">
        <f t="shared" si="280"/>
        <v>-1</v>
      </c>
      <c r="L423" s="323">
        <f t="shared" si="281"/>
        <v>3.3128425574607423</v>
      </c>
      <c r="M423" s="323">
        <f t="shared" si="282"/>
        <v>3.3228425574607421</v>
      </c>
      <c r="N423" s="328">
        <f t="shared" si="283"/>
        <v>-4.6303053538461647E-2</v>
      </c>
      <c r="O423" s="328">
        <f t="shared" si="284"/>
        <v>3.8770748504988184E-3</v>
      </c>
      <c r="P423" s="332">
        <f t="shared" si="271"/>
        <v>46.223199728247188</v>
      </c>
      <c r="Q423" s="328">
        <f t="shared" si="285"/>
        <v>1073.7445694956657</v>
      </c>
      <c r="R423" s="277">
        <f>IF(H423&gt;0, rate1(1,$L$52,$L$51,$L$54,L423,$L$53,$L$50,P423),"")</f>
        <v>1567.457730355967</v>
      </c>
      <c r="S423" s="323">
        <f t="shared" si="286"/>
        <v>176.68551910432171</v>
      </c>
      <c r="T423" s="323">
        <f t="shared" si="287"/>
        <v>2.6355646028496511E-4</v>
      </c>
      <c r="U423" s="328">
        <f t="shared" si="288"/>
        <v>3.3328425574607423</v>
      </c>
      <c r="V423" s="336">
        <f t="shared" si="289"/>
        <v>3.3328425574607423</v>
      </c>
      <c r="W423" s="328">
        <f t="shared" si="290"/>
        <v>6.6832938218386317E-4</v>
      </c>
      <c r="X423" s="328">
        <f t="shared" si="291"/>
        <v>1091.1652549328855</v>
      </c>
      <c r="Y423" s="328">
        <f t="shared" si="272"/>
        <v>46.50183317313062</v>
      </c>
      <c r="Z423" s="108">
        <f>IF(H423&gt;0, rate1(1,$L$52,$L$51,$L$54,U423,$L$53,$L$50,Y423),"")</f>
        <v>1570.9689604694481</v>
      </c>
      <c r="AA423" s="336">
        <f t="shared" si="292"/>
        <v>179.15079464317449</v>
      </c>
      <c r="AB423" s="336">
        <f t="shared" si="293"/>
        <v>-3.7514813420983467E-6</v>
      </c>
      <c r="AC423" s="328">
        <f t="shared" si="294"/>
        <v>2.6355646028496511E-4</v>
      </c>
      <c r="AD423" s="328">
        <f t="shared" si="295"/>
        <v>-75.88506833934332</v>
      </c>
      <c r="AE423" s="328">
        <f t="shared" si="296"/>
        <v>6778.4435328716081</v>
      </c>
      <c r="AF423" s="328">
        <f t="shared" si="297"/>
        <v>2890.0448784049213</v>
      </c>
      <c r="AG423" s="328">
        <f t="shared" si="298"/>
        <v>2886.1719297791024</v>
      </c>
      <c r="AH423" s="328">
        <f t="shared" si="299"/>
        <v>3.3130965308005291</v>
      </c>
      <c r="AI423" s="328">
        <f t="shared" si="300"/>
        <v>0.16814262686695347</v>
      </c>
      <c r="AJ423" s="328">
        <f t="shared" si="301"/>
        <v>8.9762721309516742</v>
      </c>
      <c r="AK423" s="337">
        <f t="shared" si="302"/>
        <v>572.1814202476229</v>
      </c>
      <c r="AL423" s="42">
        <f t="shared" si="303"/>
        <v>27.467249799479273</v>
      </c>
    </row>
    <row r="424" spans="2:38" ht="15" x14ac:dyDescent="0.15">
      <c r="B424" s="328">
        <f t="shared" si="273"/>
        <v>2890.0448784049213</v>
      </c>
      <c r="C424" s="328">
        <f t="shared" si="274"/>
        <v>2886.1719297791024</v>
      </c>
      <c r="D424" s="328">
        <f t="shared" si="275"/>
        <v>3.3130965308005291</v>
      </c>
      <c r="E424" s="328">
        <f t="shared" si="270"/>
        <v>185.74517602620119</v>
      </c>
      <c r="F424" s="328">
        <f t="shared" si="276"/>
        <v>185.74517602620119</v>
      </c>
      <c r="G424" s="328">
        <f t="shared" si="277"/>
        <v>1872.812124116813</v>
      </c>
      <c r="H424" s="313">
        <f t="shared" si="278"/>
        <v>0.02</v>
      </c>
      <c r="I424" s="328">
        <f t="shared" si="279"/>
        <v>3.0983589006551484</v>
      </c>
      <c r="J424" s="328">
        <f t="shared" si="245"/>
        <v>850</v>
      </c>
      <c r="K424" s="335">
        <f t="shared" si="280"/>
        <v>-1</v>
      </c>
      <c r="L424" s="323">
        <f t="shared" si="281"/>
        <v>3.2930965308005291</v>
      </c>
      <c r="M424" s="323">
        <f t="shared" si="282"/>
        <v>3.3030965308005289</v>
      </c>
      <c r="N424" s="328">
        <f t="shared" si="283"/>
        <v>-4.6032240803044466E-2</v>
      </c>
      <c r="O424" s="328">
        <f t="shared" si="284"/>
        <v>3.8770748504988184E-3</v>
      </c>
      <c r="P424" s="332">
        <f t="shared" si="271"/>
        <v>45.856590469112753</v>
      </c>
      <c r="Q424" s="328">
        <f t="shared" si="285"/>
        <v>1039.6523511685436</v>
      </c>
      <c r="R424" s="277">
        <f>IF(H424&gt;0, rate1(1,$L$52,$L$51,$L$54,L424,$L$53,$L$50,P424),"")</f>
        <v>1562.7972270746741</v>
      </c>
      <c r="S424" s="323">
        <f t="shared" si="286"/>
        <v>171.58579156161693</v>
      </c>
      <c r="T424" s="323">
        <f t="shared" si="287"/>
        <v>2.6984803588648974E-4</v>
      </c>
      <c r="U424" s="328">
        <f t="shared" si="288"/>
        <v>3.3130965308005291</v>
      </c>
      <c r="V424" s="336">
        <f t="shared" si="289"/>
        <v>3.3130965308005291</v>
      </c>
      <c r="W424" s="328">
        <f t="shared" si="290"/>
        <v>6.6043356591816149E-4</v>
      </c>
      <c r="X424" s="328">
        <f t="shared" si="291"/>
        <v>1056.8669159671394</v>
      </c>
      <c r="Y424" s="328">
        <f t="shared" si="272"/>
        <v>46.134668960545021</v>
      </c>
      <c r="Z424" s="108">
        <f>IF(H424&gt;0, rate1(1,$L$52,$L$51,$L$54,U424,$L$53,$L$50,Y424),"")</f>
        <v>1566.3365372520698</v>
      </c>
      <c r="AA424" s="336">
        <f t="shared" si="292"/>
        <v>174.03277244971551</v>
      </c>
      <c r="AB424" s="336">
        <f t="shared" si="293"/>
        <v>-3.8168120210296461E-6</v>
      </c>
      <c r="AC424" s="328">
        <f t="shared" si="294"/>
        <v>2.6984803588648974E-4</v>
      </c>
      <c r="AD424" s="328">
        <f t="shared" si="295"/>
        <v>-74.115788667118196</v>
      </c>
      <c r="AE424" s="328">
        <f t="shared" si="296"/>
        <v>6633.9136056191628</v>
      </c>
      <c r="AF424" s="328">
        <f t="shared" si="297"/>
        <v>2889.9985763160826</v>
      </c>
      <c r="AG424" s="328">
        <f t="shared" si="298"/>
        <v>2886.1716599310666</v>
      </c>
      <c r="AH424" s="328">
        <f t="shared" si="299"/>
        <v>3.2933486396492877</v>
      </c>
      <c r="AI424" s="328">
        <f t="shared" si="300"/>
        <v>0.17266989677963882</v>
      </c>
      <c r="AJ424" s="328">
        <f t="shared" si="301"/>
        <v>8.9763200948118911</v>
      </c>
      <c r="AK424" s="337">
        <f t="shared" si="302"/>
        <v>572.18174084590021</v>
      </c>
      <c r="AL424" s="42">
        <f t="shared" si="303"/>
        <v>27.467392720712109</v>
      </c>
    </row>
    <row r="425" spans="2:38" ht="15" x14ac:dyDescent="0.15">
      <c r="B425" s="328">
        <f t="shared" si="273"/>
        <v>2889.9985763160826</v>
      </c>
      <c r="C425" s="328">
        <f t="shared" si="274"/>
        <v>2886.1716599310666</v>
      </c>
      <c r="D425" s="328">
        <f t="shared" si="275"/>
        <v>3.2933486396492877</v>
      </c>
      <c r="E425" s="328">
        <f t="shared" si="270"/>
        <v>185.74517602620119</v>
      </c>
      <c r="F425" s="328">
        <f t="shared" si="276"/>
        <v>185.74517602620119</v>
      </c>
      <c r="G425" s="328">
        <f t="shared" si="277"/>
        <v>1839.3207836732392</v>
      </c>
      <c r="H425" s="313">
        <f t="shared" si="278"/>
        <v>0.02</v>
      </c>
      <c r="I425" s="328">
        <f t="shared" si="279"/>
        <v>3.0615331080127364</v>
      </c>
      <c r="J425" s="328">
        <f t="shared" si="245"/>
        <v>850</v>
      </c>
      <c r="K425" s="335">
        <f t="shared" si="280"/>
        <v>-1</v>
      </c>
      <c r="L425" s="323">
        <f t="shared" si="281"/>
        <v>3.2733486396492877</v>
      </c>
      <c r="M425" s="323">
        <f t="shared" si="282"/>
        <v>3.2833486396492875</v>
      </c>
      <c r="N425" s="328">
        <f t="shared" si="283"/>
        <v>-4.5761355570689943E-2</v>
      </c>
      <c r="O425" s="328">
        <f t="shared" si="284"/>
        <v>3.8770748504988184E-3</v>
      </c>
      <c r="P425" s="332">
        <f t="shared" si="271"/>
        <v>45.490679081720323</v>
      </c>
      <c r="Q425" s="328">
        <f t="shared" si="285"/>
        <v>1005.9621529750948</v>
      </c>
      <c r="R425" s="277">
        <f>IF(H425&gt;0, rate1(1,$L$52,$L$51,$L$54,L425,$L$53,$L$50,P425),"")</f>
        <v>1558.098912560773</v>
      </c>
      <c r="S425" s="323">
        <f t="shared" si="286"/>
        <v>166.52614623640329</v>
      </c>
      <c r="T425" s="323">
        <f t="shared" si="287"/>
        <v>2.7645998297654977E-4</v>
      </c>
      <c r="U425" s="328">
        <f t="shared" si="288"/>
        <v>3.2933486396492877</v>
      </c>
      <c r="V425" s="336">
        <f t="shared" si="289"/>
        <v>3.2933486396492877</v>
      </c>
      <c r="W425" s="328">
        <f t="shared" si="290"/>
        <v>6.5258392992362246E-4</v>
      </c>
      <c r="X425" s="328">
        <f t="shared" si="291"/>
        <v>1022.9718045191494</v>
      </c>
      <c r="Y425" s="328">
        <f t="shared" si="272"/>
        <v>45.768200349820873</v>
      </c>
      <c r="Z425" s="108">
        <f>IF(H425&gt;0, rate1(1,$L$52,$L$51,$L$54,U425,$L$53,$L$50,Y425),"")</f>
        <v>1561.6665938053427</v>
      </c>
      <c r="AA425" s="336">
        <f t="shared" si="292"/>
        <v>168.95504250370325</v>
      </c>
      <c r="AB425" s="336">
        <f t="shared" si="293"/>
        <v>-3.8854679216269055E-6</v>
      </c>
      <c r="AC425" s="328">
        <f t="shared" si="294"/>
        <v>2.7645998297654977E-4</v>
      </c>
      <c r="AD425" s="328">
        <f t="shared" si="295"/>
        <v>-72.343200577048663</v>
      </c>
      <c r="AE425" s="328">
        <f t="shared" si="296"/>
        <v>6489.3357917703361</v>
      </c>
      <c r="AF425" s="328">
        <f t="shared" si="297"/>
        <v>2889.952538500529</v>
      </c>
      <c r="AG425" s="328">
        <f t="shared" si="298"/>
        <v>2886.1713834710836</v>
      </c>
      <c r="AH425" s="328">
        <f t="shared" si="299"/>
        <v>3.2735988816473851</v>
      </c>
      <c r="AI425" s="328">
        <f t="shared" si="300"/>
        <v>0.17743416720712624</v>
      </c>
      <c r="AJ425" s="328">
        <f t="shared" si="301"/>
        <v>8.9763693820805592</v>
      </c>
      <c r="AK425" s="337">
        <f t="shared" si="302"/>
        <v>572.18206422417632</v>
      </c>
      <c r="AL425" s="42">
        <f t="shared" si="303"/>
        <v>27.46753949012437</v>
      </c>
    </row>
    <row r="426" spans="2:38" ht="15" x14ac:dyDescent="0.15">
      <c r="B426" s="328">
        <f t="shared" si="273"/>
        <v>2889.952538500529</v>
      </c>
      <c r="C426" s="328">
        <f t="shared" si="274"/>
        <v>2886.1713834710836</v>
      </c>
      <c r="D426" s="328">
        <f t="shared" si="275"/>
        <v>3.2735988816473851</v>
      </c>
      <c r="E426" s="328">
        <f t="shared" si="270"/>
        <v>185.74517602620119</v>
      </c>
      <c r="F426" s="328">
        <f t="shared" si="276"/>
        <v>185.74517602620119</v>
      </c>
      <c r="G426" s="328">
        <f t="shared" si="277"/>
        <v>1806.2280113977381</v>
      </c>
      <c r="H426" s="313">
        <f t="shared" si="278"/>
        <v>0.02</v>
      </c>
      <c r="I426" s="328">
        <f t="shared" si="279"/>
        <v>3.0249240235563777</v>
      </c>
      <c r="J426" s="328">
        <f t="shared" si="245"/>
        <v>850</v>
      </c>
      <c r="K426" s="335">
        <f t="shared" si="280"/>
        <v>-1</v>
      </c>
      <c r="L426" s="323">
        <f t="shared" si="281"/>
        <v>3.2535988816473851</v>
      </c>
      <c r="M426" s="323">
        <f t="shared" si="282"/>
        <v>3.2635988816473853</v>
      </c>
      <c r="N426" s="328">
        <f t="shared" si="283"/>
        <v>-4.549039779572972E-2</v>
      </c>
      <c r="O426" s="328">
        <f t="shared" si="284"/>
        <v>3.8770748504988184E-3</v>
      </c>
      <c r="P426" s="332">
        <f t="shared" si="271"/>
        <v>45.125468666292022</v>
      </c>
      <c r="Q426" s="328">
        <f t="shared" si="285"/>
        <v>972.67166252778702</v>
      </c>
      <c r="R426" s="277">
        <f>IF(H426&gt;0, rate1(1,$L$52,$L$51,$L$54,L426,$L$53,$L$50,P426),"")</f>
        <v>1553.3623911481998</v>
      </c>
      <c r="S426" s="323">
        <f t="shared" si="286"/>
        <v>161.50623452951834</v>
      </c>
      <c r="T426" s="323">
        <f t="shared" si="287"/>
        <v>2.8341826053718608E-4</v>
      </c>
      <c r="U426" s="328">
        <f t="shared" si="288"/>
        <v>3.2735988816473851</v>
      </c>
      <c r="V426" s="336">
        <f t="shared" si="289"/>
        <v>3.2735988816473851</v>
      </c>
      <c r="W426" s="328">
        <f t="shared" si="290"/>
        <v>6.4478048656368969E-4</v>
      </c>
      <c r="X426" s="328">
        <f t="shared" si="291"/>
        <v>989.47760852463216</v>
      </c>
      <c r="Y426" s="328">
        <f t="shared" si="272"/>
        <v>45.402430418183776</v>
      </c>
      <c r="Z426" s="108">
        <f>IF(H426&gt;0, rate1(1,$L$52,$L$51,$L$54,U426,$L$53,$L$50,Y426),"")</f>
        <v>1556.9587377864434</v>
      </c>
      <c r="AA426" s="336">
        <f t="shared" si="292"/>
        <v>163.917258555903</v>
      </c>
      <c r="AB426" s="336">
        <f t="shared" si="293"/>
        <v>-3.9577175081327646E-6</v>
      </c>
      <c r="AC426" s="328">
        <f t="shared" si="294"/>
        <v>2.8341826053718608E-4</v>
      </c>
      <c r="AD426" s="328">
        <f t="shared" si="295"/>
        <v>-70.567083299757556</v>
      </c>
      <c r="AE426" s="328">
        <f t="shared" si="296"/>
        <v>6344.6554598885104</v>
      </c>
      <c r="AF426" s="328">
        <f t="shared" si="297"/>
        <v>2889.9067646844728</v>
      </c>
      <c r="AG426" s="328">
        <f t="shared" si="298"/>
        <v>2886.171100052823</v>
      </c>
      <c r="AH426" s="328">
        <f t="shared" si="299"/>
        <v>3.2538472543942958</v>
      </c>
      <c r="AI426" s="328">
        <f t="shared" si="300"/>
        <v>0.18245469450801605</v>
      </c>
      <c r="AJ426" s="328">
        <f t="shared" si="301"/>
        <v>8.9764200639401448</v>
      </c>
      <c r="AK426" s="337">
        <f t="shared" si="302"/>
        <v>572.18239058252777</v>
      </c>
      <c r="AL426" s="42">
        <f t="shared" si="303"/>
        <v>27.467690309166496</v>
      </c>
    </row>
    <row r="427" spans="2:38" ht="15" x14ac:dyDescent="0.15">
      <c r="B427" s="328">
        <f t="shared" si="273"/>
        <v>2889.9067646844728</v>
      </c>
      <c r="C427" s="328">
        <f t="shared" si="274"/>
        <v>2886.171100052823</v>
      </c>
      <c r="D427" s="328">
        <f t="shared" si="275"/>
        <v>3.2538472543942958</v>
      </c>
      <c r="E427" s="328">
        <f t="shared" si="270"/>
        <v>185.74517602620119</v>
      </c>
      <c r="F427" s="328">
        <f t="shared" si="276"/>
        <v>185.74517602620119</v>
      </c>
      <c r="G427" s="328">
        <f t="shared" si="277"/>
        <v>1773.5314929460303</v>
      </c>
      <c r="H427" s="313">
        <f t="shared" si="278"/>
        <v>0.02</v>
      </c>
      <c r="I427" s="328">
        <f t="shared" si="279"/>
        <v>2.9885317053198381</v>
      </c>
      <c r="J427" s="328">
        <f t="shared" si="245"/>
        <v>850</v>
      </c>
      <c r="K427" s="335">
        <f t="shared" si="280"/>
        <v>-1</v>
      </c>
      <c r="L427" s="323">
        <f t="shared" si="281"/>
        <v>3.2338472543942958</v>
      </c>
      <c r="M427" s="323">
        <f t="shared" si="282"/>
        <v>3.2438472543942956</v>
      </c>
      <c r="N427" s="328">
        <f t="shared" si="283"/>
        <v>-4.5219367431910129E-2</v>
      </c>
      <c r="O427" s="328">
        <f t="shared" si="284"/>
        <v>3.8770748504988184E-3</v>
      </c>
      <c r="P427" s="332">
        <f t="shared" si="271"/>
        <v>44.760962353960892</v>
      </c>
      <c r="Q427" s="328">
        <f t="shared" si="285"/>
        <v>939.77856620034663</v>
      </c>
      <c r="R427" s="277">
        <f>IF(H427&gt;0, rate1(1,$L$52,$L$51,$L$54,L427,$L$53,$L$50,P427),"")</f>
        <v>1548.5872626047089</v>
      </c>
      <c r="S427" s="323">
        <f t="shared" si="286"/>
        <v>156.52570458031454</v>
      </c>
      <c r="T427" s="323">
        <f t="shared" si="287"/>
        <v>2.9075172849359147E-4</v>
      </c>
      <c r="U427" s="328">
        <f t="shared" si="288"/>
        <v>3.2538472543942958</v>
      </c>
      <c r="V427" s="336">
        <f t="shared" si="289"/>
        <v>3.2538472543942958</v>
      </c>
      <c r="W427" s="328">
        <f t="shared" si="290"/>
        <v>6.3702324820713585E-4</v>
      </c>
      <c r="X427" s="328">
        <f t="shared" si="291"/>
        <v>956.382014680765</v>
      </c>
      <c r="Y427" s="328">
        <f t="shared" si="272"/>
        <v>45.03736227339428</v>
      </c>
      <c r="Z427" s="108">
        <f>IF(H427&gt;0, rate1(1,$L$52,$L$51,$L$54,U427,$L$53,$L$50,Y427),"")</f>
        <v>1552.2125723171412</v>
      </c>
      <c r="AA427" s="336">
        <f t="shared" si="292"/>
        <v>158.91907117205349</v>
      </c>
      <c r="AB427" s="336">
        <f t="shared" si="293"/>
        <v>-4.0338588840425507E-6</v>
      </c>
      <c r="AC427" s="328">
        <f t="shared" si="294"/>
        <v>2.9075172849359147E-4</v>
      </c>
      <c r="AD427" s="328">
        <f t="shared" si="295"/>
        <v>-68.787209292345878</v>
      </c>
      <c r="AE427" s="328">
        <f t="shared" si="296"/>
        <v>6199.815529948467</v>
      </c>
      <c r="AF427" s="328">
        <f t="shared" si="297"/>
        <v>2889.8612545653123</v>
      </c>
      <c r="AG427" s="328">
        <f t="shared" si="298"/>
        <v>2886.1708093010943</v>
      </c>
      <c r="AH427" s="328">
        <f t="shared" si="299"/>
        <v>3.2340937554481362</v>
      </c>
      <c r="AI427" s="328">
        <f t="shared" si="300"/>
        <v>0.18775288646282021</v>
      </c>
      <c r="AJ427" s="328">
        <f t="shared" si="301"/>
        <v>8.9764722175197171</v>
      </c>
      <c r="AK427" s="337">
        <f t="shared" si="302"/>
        <v>572.1827201373078</v>
      </c>
      <c r="AL427" s="42">
        <f t="shared" si="303"/>
        <v>27.467845395656827</v>
      </c>
    </row>
    <row r="428" spans="2:38" ht="15" x14ac:dyDescent="0.15">
      <c r="B428" s="328">
        <f t="shared" si="273"/>
        <v>2889.8612545653123</v>
      </c>
      <c r="C428" s="328">
        <f t="shared" si="274"/>
        <v>2886.1708093010943</v>
      </c>
      <c r="D428" s="328">
        <f t="shared" si="275"/>
        <v>3.2340937554481362</v>
      </c>
      <c r="E428" s="328">
        <f t="shared" si="270"/>
        <v>185.74517602620119</v>
      </c>
      <c r="F428" s="328">
        <f t="shared" si="276"/>
        <v>185.74517602620119</v>
      </c>
      <c r="G428" s="328">
        <f t="shared" si="277"/>
        <v>1741.228912734844</v>
      </c>
      <c r="H428" s="313">
        <f t="shared" si="278"/>
        <v>0.02</v>
      </c>
      <c r="I428" s="328">
        <f t="shared" si="279"/>
        <v>2.952356211374354</v>
      </c>
      <c r="J428" s="328">
        <f t="shared" si="245"/>
        <v>850</v>
      </c>
      <c r="K428" s="335">
        <f t="shared" si="280"/>
        <v>-1</v>
      </c>
      <c r="L428" s="323">
        <f t="shared" si="281"/>
        <v>3.2140937554481361</v>
      </c>
      <c r="M428" s="323">
        <f t="shared" si="282"/>
        <v>3.2240937554481359</v>
      </c>
      <c r="N428" s="328">
        <f t="shared" si="283"/>
        <v>-4.4948264432385976E-2</v>
      </c>
      <c r="O428" s="328">
        <f t="shared" si="284"/>
        <v>3.8770748504988184E-3</v>
      </c>
      <c r="P428" s="332">
        <f t="shared" si="271"/>
        <v>44.39716330728357</v>
      </c>
      <c r="Q428" s="328">
        <f t="shared" si="285"/>
        <v>907.28054912793505</v>
      </c>
      <c r="R428" s="277">
        <f>IF(H428&gt;0, rate1(1,$L$52,$L$51,$L$54,L428,$L$53,$L$50,P428),"")</f>
        <v>1543.7731220887367</v>
      </c>
      <c r="S428" s="323">
        <f t="shared" si="286"/>
        <v>151.58420116165905</v>
      </c>
      <c r="T428" s="323">
        <f t="shared" si="287"/>
        <v>2.984925648616481E-4</v>
      </c>
      <c r="U428" s="328">
        <f t="shared" si="288"/>
        <v>3.2340937554481362</v>
      </c>
      <c r="V428" s="336">
        <f t="shared" si="289"/>
        <v>3.2340937554481362</v>
      </c>
      <c r="W428" s="328">
        <f t="shared" si="290"/>
        <v>6.2931222723427993E-4</v>
      </c>
      <c r="X428" s="328">
        <f t="shared" si="291"/>
        <v>923.68270844636731</v>
      </c>
      <c r="Y428" s="328">
        <f t="shared" si="272"/>
        <v>44.672999054251839</v>
      </c>
      <c r="Z428" s="108">
        <f>IF(H428&gt;0, rate1(1,$L$52,$L$51,$L$54,U428,$L$53,$L$50,Y428),"")</f>
        <v>1547.4276959403999</v>
      </c>
      <c r="AA428" s="336">
        <f t="shared" si="292"/>
        <v>153.96012763087163</v>
      </c>
      <c r="AB428" s="336">
        <f t="shared" si="293"/>
        <v>-4.1142239940656738E-6</v>
      </c>
      <c r="AC428" s="328">
        <f t="shared" si="294"/>
        <v>2.984925648616481E-4</v>
      </c>
      <c r="AD428" s="328">
        <f t="shared" si="295"/>
        <v>-67.003343983693668</v>
      </c>
      <c r="AE428" s="328">
        <f t="shared" si="296"/>
        <v>6054.7563337257998</v>
      </c>
      <c r="AF428" s="328">
        <f t="shared" si="297"/>
        <v>2889.8160078083151</v>
      </c>
      <c r="AG428" s="328">
        <f t="shared" si="298"/>
        <v>2886.1705108085293</v>
      </c>
      <c r="AH428" s="328">
        <f t="shared" si="299"/>
        <v>3.2143383823243794</v>
      </c>
      <c r="AI428" s="328">
        <f t="shared" si="300"/>
        <v>0.19335261159216544</v>
      </c>
      <c r="AJ428" s="328">
        <f t="shared" si="301"/>
        <v>8.9765259265784927</v>
      </c>
      <c r="AK428" s="337">
        <f t="shared" si="302"/>
        <v>572.18305312296479</v>
      </c>
      <c r="AL428" s="42">
        <f t="shared" si="303"/>
        <v>27.468004985610321</v>
      </c>
    </row>
    <row r="429" spans="2:38" ht="15" x14ac:dyDescent="0.15">
      <c r="B429" s="328">
        <f t="shared" si="273"/>
        <v>2889.8160078083151</v>
      </c>
      <c r="C429" s="328">
        <f t="shared" si="274"/>
        <v>2886.1705108085293</v>
      </c>
      <c r="D429" s="328">
        <f t="shared" si="275"/>
        <v>3.2143383823243794</v>
      </c>
      <c r="E429" s="328">
        <f t="shared" si="270"/>
        <v>185.74517602620119</v>
      </c>
      <c r="F429" s="328">
        <f t="shared" si="276"/>
        <v>185.74517602620119</v>
      </c>
      <c r="G429" s="328">
        <f t="shared" si="277"/>
        <v>1709.3179539407433</v>
      </c>
      <c r="H429" s="313">
        <f t="shared" si="278"/>
        <v>0.02</v>
      </c>
      <c r="I429" s="328">
        <f t="shared" si="279"/>
        <v>2.9163975998286333</v>
      </c>
      <c r="J429" s="328">
        <f t="shared" si="245"/>
        <v>850</v>
      </c>
      <c r="K429" s="335">
        <f t="shared" si="280"/>
        <v>-1</v>
      </c>
      <c r="L429" s="323">
        <f t="shared" si="281"/>
        <v>3.1943383823243794</v>
      </c>
      <c r="M429" s="323">
        <f t="shared" si="282"/>
        <v>3.2043383823243792</v>
      </c>
      <c r="N429" s="328">
        <f t="shared" si="283"/>
        <v>-4.4677088749708993E-2</v>
      </c>
      <c r="O429" s="328">
        <f t="shared" si="284"/>
        <v>3.8770748504988184E-3</v>
      </c>
      <c r="P429" s="332">
        <f t="shared" si="271"/>
        <v>44.034074720749487</v>
      </c>
      <c r="Q429" s="328">
        <f t="shared" si="285"/>
        <v>875.17529520597031</v>
      </c>
      <c r="R429" s="277">
        <f>IF(H429&gt;0, rate1(1,$L$52,$L$51,$L$54,L429,$L$53,$L$50,P429),"")</f>
        <v>1538.9195601063939</v>
      </c>
      <c r="S429" s="323">
        <f t="shared" si="286"/>
        <v>146.68136557055885</v>
      </c>
      <c r="T429" s="323">
        <f t="shared" si="287"/>
        <v>3.0667675700822718E-4</v>
      </c>
      <c r="U429" s="328">
        <f t="shared" si="288"/>
        <v>3.2143383823243794</v>
      </c>
      <c r="V429" s="336">
        <f t="shared" si="289"/>
        <v>3.2143383823243794</v>
      </c>
      <c r="W429" s="328">
        <f t="shared" si="290"/>
        <v>6.2164743602988182E-4</v>
      </c>
      <c r="X429" s="328">
        <f t="shared" si="291"/>
        <v>891.377374040728</v>
      </c>
      <c r="Y429" s="328">
        <f t="shared" si="272"/>
        <v>44.30934393109542</v>
      </c>
      <c r="Z429" s="108">
        <f>IF(H429&gt;0, rate1(1,$L$52,$L$51,$L$54,U429,$L$53,$L$50,Y429),"")</f>
        <v>1542.603702577077</v>
      </c>
      <c r="AA429" s="336">
        <f t="shared" si="292"/>
        <v>149.04007181782021</v>
      </c>
      <c r="AB429" s="336">
        <f t="shared" si="293"/>
        <v>-4.1991835615622253E-6</v>
      </c>
      <c r="AC429" s="328">
        <f t="shared" si="294"/>
        <v>3.0667675700822718E-4</v>
      </c>
      <c r="AD429" s="328">
        <f t="shared" si="295"/>
        <v>-65.215245508362614</v>
      </c>
      <c r="AE429" s="328">
        <f t="shared" si="296"/>
        <v>5909.4154667527409</v>
      </c>
      <c r="AF429" s="328">
        <f t="shared" si="297"/>
        <v>2889.7710240428082</v>
      </c>
      <c r="AG429" s="328">
        <f t="shared" si="298"/>
        <v>2886.1702041317722</v>
      </c>
      <c r="AH429" s="328">
        <f t="shared" si="299"/>
        <v>3.1945811324945241</v>
      </c>
      <c r="AI429" s="328">
        <f t="shared" si="300"/>
        <v>0.19928056342790584</v>
      </c>
      <c r="AJ429" s="328">
        <f t="shared" si="301"/>
        <v>8.9765812822905566</v>
      </c>
      <c r="AK429" s="337">
        <f t="shared" si="302"/>
        <v>572.18338979412249</v>
      </c>
      <c r="AL429" s="42">
        <f t="shared" si="303"/>
        <v>27.468169335330174</v>
      </c>
    </row>
    <row r="430" spans="2:38" ht="15" x14ac:dyDescent="0.15">
      <c r="B430" s="328">
        <f t="shared" si="273"/>
        <v>2889.7710240428082</v>
      </c>
      <c r="C430" s="328">
        <f t="shared" si="274"/>
        <v>2886.1702041317722</v>
      </c>
      <c r="D430" s="328">
        <f t="shared" si="275"/>
        <v>3.1945811324945241</v>
      </c>
      <c r="E430" s="328">
        <f t="shared" si="270"/>
        <v>185.74517602620119</v>
      </c>
      <c r="F430" s="328">
        <f t="shared" si="276"/>
        <v>185.74517602620119</v>
      </c>
      <c r="G430" s="328">
        <f t="shared" si="277"/>
        <v>1677.7962984989733</v>
      </c>
      <c r="H430" s="313">
        <f t="shared" si="278"/>
        <v>0.02</v>
      </c>
      <c r="I430" s="328">
        <f t="shared" si="279"/>
        <v>2.8806559288288556</v>
      </c>
      <c r="J430" s="328">
        <f t="shared" si="245"/>
        <v>850</v>
      </c>
      <c r="K430" s="335">
        <f t="shared" si="280"/>
        <v>-1</v>
      </c>
      <c r="L430" s="323">
        <f t="shared" si="281"/>
        <v>3.1745811324945241</v>
      </c>
      <c r="M430" s="323">
        <f t="shared" si="282"/>
        <v>3.1845811324945243</v>
      </c>
      <c r="N430" s="328">
        <f t="shared" si="283"/>
        <v>-4.4405840335784319E-2</v>
      </c>
      <c r="O430" s="328">
        <f t="shared" si="284"/>
        <v>3.8770748504988184E-3</v>
      </c>
      <c r="P430" s="332">
        <f t="shared" si="271"/>
        <v>43.671699821301829</v>
      </c>
      <c r="Q430" s="328">
        <f t="shared" si="285"/>
        <v>843.46048708896751</v>
      </c>
      <c r="R430" s="277">
        <f>IF(H430&gt;0, rate1(1,$L$52,$L$51,$L$54,L430,$L$53,$L$50,P430),"")</f>
        <v>1534.0261624688217</v>
      </c>
      <c r="S430" s="323">
        <f t="shared" si="286"/>
        <v>141.81683551442393</v>
      </c>
      <c r="T430" s="323">
        <f t="shared" si="287"/>
        <v>3.1534468285388938E-4</v>
      </c>
      <c r="U430" s="328">
        <f t="shared" si="288"/>
        <v>3.1945811324945241</v>
      </c>
      <c r="V430" s="336">
        <f t="shared" si="289"/>
        <v>3.1945811324945241</v>
      </c>
      <c r="W430" s="328">
        <f t="shared" si="290"/>
        <v>6.1402888698935953E-4</v>
      </c>
      <c r="X430" s="328">
        <f t="shared" si="291"/>
        <v>859.46369444243874</v>
      </c>
      <c r="Y430" s="328">
        <f t="shared" si="272"/>
        <v>43.946400106315309</v>
      </c>
      <c r="Z430" s="108">
        <f>IF(H430&gt;0, rate1(1,$L$52,$L$51,$L$54,U430,$L$53,$L$50,Y430),"")</f>
        <v>1537.7401814829429</v>
      </c>
      <c r="AA430" s="336">
        <f t="shared" si="292"/>
        <v>144.15854411465659</v>
      </c>
      <c r="AB430" s="336">
        <f t="shared" si="293"/>
        <v>-4.2891529163469272E-6</v>
      </c>
      <c r="AC430" s="328">
        <f t="shared" si="294"/>
        <v>3.1534468285388938E-4</v>
      </c>
      <c r="AD430" s="328">
        <f t="shared" si="295"/>
        <v>-63.422664428645923</v>
      </c>
      <c r="AE430" s="328">
        <f t="shared" si="296"/>
        <v>5763.7276300767116</v>
      </c>
      <c r="AF430" s="328">
        <f t="shared" si="297"/>
        <v>2889.7263028577895</v>
      </c>
      <c r="AG430" s="328">
        <f t="shared" si="298"/>
        <v>2886.1698887870893</v>
      </c>
      <c r="AH430" s="328">
        <f t="shared" si="299"/>
        <v>3.1748220033855197</v>
      </c>
      <c r="AI430" s="328">
        <f t="shared" si="300"/>
        <v>0.20556669147440215</v>
      </c>
      <c r="AJ430" s="328">
        <f t="shared" si="301"/>
        <v>8.9766383841493003</v>
      </c>
      <c r="AK430" s="337">
        <f t="shared" si="302"/>
        <v>572.18373042796748</v>
      </c>
      <c r="AL430" s="42">
        <f t="shared" si="303"/>
        <v>27.468338723809087</v>
      </c>
    </row>
    <row r="431" spans="2:38" ht="15" x14ac:dyDescent="0.15">
      <c r="B431" s="328">
        <f t="shared" si="273"/>
        <v>2889.7263028577895</v>
      </c>
      <c r="C431" s="328">
        <f t="shared" si="274"/>
        <v>2886.1698887870893</v>
      </c>
      <c r="D431" s="328">
        <f t="shared" si="275"/>
        <v>3.1748220033855197</v>
      </c>
      <c r="E431" s="328">
        <f t="shared" si="270"/>
        <v>185.74517602620119</v>
      </c>
      <c r="F431" s="328">
        <f t="shared" si="276"/>
        <v>185.74517602620119</v>
      </c>
      <c r="G431" s="328">
        <f t="shared" si="277"/>
        <v>1646.6616271035316</v>
      </c>
      <c r="H431" s="313">
        <f t="shared" si="278"/>
        <v>0.02</v>
      </c>
      <c r="I431" s="328">
        <f t="shared" si="279"/>
        <v>2.8451312565601259</v>
      </c>
      <c r="J431" s="328">
        <f t="shared" si="245"/>
        <v>850</v>
      </c>
      <c r="K431" s="335">
        <f t="shared" si="280"/>
        <v>-1</v>
      </c>
      <c r="L431" s="323">
        <f t="shared" si="281"/>
        <v>3.1548220033855197</v>
      </c>
      <c r="M431" s="323">
        <f t="shared" si="282"/>
        <v>3.1648220033855194</v>
      </c>
      <c r="N431" s="328">
        <f t="shared" si="283"/>
        <v>-4.4134519141902473E-2</v>
      </c>
      <c r="O431" s="328">
        <f t="shared" si="284"/>
        <v>3.8770748504988184E-3</v>
      </c>
      <c r="P431" s="332">
        <f t="shared" si="271"/>
        <v>43.310041868884603</v>
      </c>
      <c r="Q431" s="328">
        <f t="shared" si="285"/>
        <v>812.13380619063264</v>
      </c>
      <c r="R431" s="277">
        <f>IF(H431&gt;0, rate1(1,$L$52,$L$51,$L$54,L431,$L$53,$L$50,P431),"")</f>
        <v>1529.0925102501574</v>
      </c>
      <c r="S431" s="323">
        <f t="shared" si="286"/>
        <v>136.99024499295632</v>
      </c>
      <c r="T431" s="323">
        <f t="shared" si="287"/>
        <v>3.2454180183430395E-4</v>
      </c>
      <c r="U431" s="328">
        <f t="shared" si="288"/>
        <v>3.1748220033855197</v>
      </c>
      <c r="V431" s="336">
        <f t="shared" si="289"/>
        <v>3.1748220033855197</v>
      </c>
      <c r="W431" s="328">
        <f t="shared" si="290"/>
        <v>6.0645659251523654E-4</v>
      </c>
      <c r="X431" s="328">
        <f t="shared" si="291"/>
        <v>827.93935138950383</v>
      </c>
      <c r="Y431" s="328">
        <f t="shared" si="272"/>
        <v>43.584170814891067</v>
      </c>
      <c r="Z431" s="108">
        <f>IF(H431&gt;0, rate1(1,$L$52,$L$51,$L$54,U431,$L$53,$L$50,Y431),"")</f>
        <v>1532.8367172062742</v>
      </c>
      <c r="AA431" s="336">
        <f t="shared" si="292"/>
        <v>139.31518128476219</v>
      </c>
      <c r="AB431" s="336">
        <f t="shared" si="293"/>
        <v>-4.3845989057894416E-6</v>
      </c>
      <c r="AC431" s="328">
        <f t="shared" si="294"/>
        <v>3.2454180183430395E-4</v>
      </c>
      <c r="AD431" s="328">
        <f t="shared" si="295"/>
        <v>-61.625343444081437</v>
      </c>
      <c r="AE431" s="328">
        <f t="shared" si="296"/>
        <v>5617.6244617521261</v>
      </c>
      <c r="AF431" s="328">
        <f t="shared" si="297"/>
        <v>2889.6818437968459</v>
      </c>
      <c r="AG431" s="328">
        <f t="shared" si="298"/>
        <v>2886.1695642452873</v>
      </c>
      <c r="AH431" s="328">
        <f t="shared" si="299"/>
        <v>3.1550609923785644</v>
      </c>
      <c r="AI431" s="328">
        <f t="shared" si="300"/>
        <v>0.21224471355314492</v>
      </c>
      <c r="AJ431" s="328">
        <f t="shared" si="301"/>
        <v>8.9766973410141766</v>
      </c>
      <c r="AK431" s="337">
        <f t="shared" si="302"/>
        <v>572.18407532700155</v>
      </c>
      <c r="AL431" s="42">
        <f t="shared" si="303"/>
        <v>27.46851345549684</v>
      </c>
    </row>
    <row r="432" spans="2:38" ht="15" x14ac:dyDescent="0.15">
      <c r="B432" s="328">
        <f t="shared" si="273"/>
        <v>2889.6818437968459</v>
      </c>
      <c r="C432" s="328">
        <f t="shared" si="274"/>
        <v>2886.1695642452873</v>
      </c>
      <c r="D432" s="328">
        <f t="shared" si="275"/>
        <v>3.1550609923785644</v>
      </c>
      <c r="E432" s="328">
        <f t="shared" si="270"/>
        <v>185.74517602620119</v>
      </c>
      <c r="F432" s="328">
        <f t="shared" si="276"/>
        <v>185.74517602620119</v>
      </c>
      <c r="G432" s="328">
        <f t="shared" si="277"/>
        <v>1615.9116192062997</v>
      </c>
      <c r="H432" s="313">
        <f t="shared" si="278"/>
        <v>0.02</v>
      </c>
      <c r="I432" s="328">
        <f t="shared" si="279"/>
        <v>2.8098236412468398</v>
      </c>
      <c r="J432" s="328">
        <f t="shared" si="245"/>
        <v>850</v>
      </c>
      <c r="K432" s="335">
        <f t="shared" si="280"/>
        <v>-1</v>
      </c>
      <c r="L432" s="323">
        <f t="shared" si="281"/>
        <v>3.1350609923785644</v>
      </c>
      <c r="M432" s="323">
        <f t="shared" si="282"/>
        <v>3.1450609923785642</v>
      </c>
      <c r="N432" s="328">
        <f t="shared" si="283"/>
        <v>-4.3863125118684287E-2</v>
      </c>
      <c r="O432" s="328">
        <f t="shared" si="284"/>
        <v>3.8770748504988184E-3</v>
      </c>
      <c r="P432" s="332">
        <f t="shared" si="271"/>
        <v>42.949104156991666</v>
      </c>
      <c r="Q432" s="328">
        <f t="shared" si="285"/>
        <v>781.19293268298111</v>
      </c>
      <c r="R432" s="277">
        <f>IF(H432&gt;0, rate1(1,$L$52,$L$51,$L$54,L432,$L$53,$L$50,P432),"")</f>
        <v>1524.1181797458389</v>
      </c>
      <c r="S432" s="323">
        <f t="shared" si="286"/>
        <v>132.20122417511217</v>
      </c>
      <c r="T432" s="323">
        <f t="shared" si="287"/>
        <v>3.3431948058762679E-4</v>
      </c>
      <c r="U432" s="328">
        <f t="shared" si="288"/>
        <v>3.1550609923785644</v>
      </c>
      <c r="V432" s="336">
        <f t="shared" si="289"/>
        <v>3.1550609923785644</v>
      </c>
      <c r="W432" s="328">
        <f t="shared" si="290"/>
        <v>5.9893056501447717E-4</v>
      </c>
      <c r="X432" s="328">
        <f t="shared" si="291"/>
        <v>796.80202537845321</v>
      </c>
      <c r="Y432" s="328">
        <f t="shared" si="272"/>
        <v>43.222659324930767</v>
      </c>
      <c r="Z432" s="108">
        <f>IF(H432&gt;0, rate1(1,$L$52,$L$51,$L$54,U432,$L$53,$L$50,Y432),"")</f>
        <v>1527.8928895457325</v>
      </c>
      <c r="AA432" s="336">
        <f t="shared" si="292"/>
        <v>134.50961635370311</v>
      </c>
      <c r="AB432" s="336">
        <f t="shared" si="293"/>
        <v>-4.4860481317521578E-6</v>
      </c>
      <c r="AC432" s="328">
        <f t="shared" si="294"/>
        <v>3.3431948058762679E-4</v>
      </c>
      <c r="AD432" s="328">
        <f t="shared" si="295"/>
        <v>-59.82301708786575</v>
      </c>
      <c r="AE432" s="328">
        <f t="shared" si="296"/>
        <v>5471.034356702382</v>
      </c>
      <c r="AF432" s="328">
        <f t="shared" si="297"/>
        <v>2889.6376463522465</v>
      </c>
      <c r="AG432" s="328">
        <f t="shared" si="298"/>
        <v>2886.1692299258066</v>
      </c>
      <c r="AH432" s="328">
        <f t="shared" si="299"/>
        <v>3.1352980968072353</v>
      </c>
      <c r="AI432" s="328">
        <f t="shared" si="300"/>
        <v>0.21935272804329237</v>
      </c>
      <c r="AJ432" s="328">
        <f t="shared" si="301"/>
        <v>8.9767582723275225</v>
      </c>
      <c r="AK432" s="337">
        <f t="shared" si="302"/>
        <v>572.1844248222269</v>
      </c>
      <c r="AL432" s="42">
        <f t="shared" si="303"/>
        <v>27.468693863503361</v>
      </c>
    </row>
    <row r="433" spans="2:40" ht="15" x14ac:dyDescent="0.15">
      <c r="B433" s="328">
        <f t="shared" si="273"/>
        <v>2889.6376463522465</v>
      </c>
      <c r="C433" s="328">
        <f t="shared" si="274"/>
        <v>2886.1692299258066</v>
      </c>
      <c r="D433" s="328">
        <f t="shared" si="275"/>
        <v>3.1352980968072353</v>
      </c>
      <c r="E433" s="328">
        <f t="shared" si="270"/>
        <v>185.74517602620119</v>
      </c>
      <c r="F433" s="328">
        <f t="shared" si="276"/>
        <v>185.74517602620119</v>
      </c>
      <c r="G433" s="328">
        <f t="shared" si="277"/>
        <v>1585.5439530151812</v>
      </c>
      <c r="H433" s="313">
        <f t="shared" si="278"/>
        <v>0.02</v>
      </c>
      <c r="I433" s="328">
        <f t="shared" si="279"/>
        <v>2.7747331411519554</v>
      </c>
      <c r="J433" s="328">
        <f t="shared" si="245"/>
        <v>850</v>
      </c>
      <c r="K433" s="335">
        <f t="shared" si="280"/>
        <v>-1</v>
      </c>
      <c r="L433" s="323">
        <f t="shared" si="281"/>
        <v>3.1152980968072352</v>
      </c>
      <c r="M433" s="323">
        <f t="shared" si="282"/>
        <v>3.125298096807235</v>
      </c>
      <c r="N433" s="328">
        <f t="shared" si="283"/>
        <v>-4.3591658216071139E-2</v>
      </c>
      <c r="O433" s="328">
        <f t="shared" si="284"/>
        <v>3.8770748504988184E-3</v>
      </c>
      <c r="P433" s="332">
        <f t="shared" si="271"/>
        <v>42.588890013216528</v>
      </c>
      <c r="Q433" s="328">
        <f t="shared" si="285"/>
        <v>750.63554549448031</v>
      </c>
      <c r="R433" s="277">
        <f>IF(H433&gt;0, rate1(1,$L$52,$L$51,$L$54,L433,$L$53,$L$50,P433),"")</f>
        <v>1519.1027424312763</v>
      </c>
      <c r="S433" s="323">
        <f t="shared" si="286"/>
        <v>127.44939927090756</v>
      </c>
      <c r="T433" s="323">
        <f t="shared" si="287"/>
        <v>3.4473598504552446E-4</v>
      </c>
      <c r="U433" s="328">
        <f t="shared" si="288"/>
        <v>3.1352980968072353</v>
      </c>
      <c r="V433" s="336">
        <f t="shared" si="289"/>
        <v>3.1352980968072353</v>
      </c>
      <c r="W433" s="328">
        <f t="shared" si="290"/>
        <v>5.914508169135857E-4</v>
      </c>
      <c r="X433" s="328">
        <f t="shared" si="291"/>
        <v>766.04939566248549</v>
      </c>
      <c r="Y433" s="328">
        <f t="shared" si="272"/>
        <v>42.861868938211124</v>
      </c>
      <c r="Z433" s="108">
        <f>IF(H433&gt;0, rate1(1,$L$52,$L$51,$L$54,U433,$L$53,$L$50,Y433),"")</f>
        <v>1522.9082735085763</v>
      </c>
      <c r="AA433" s="336">
        <f t="shared" si="292"/>
        <v>129.74147848480399</v>
      </c>
      <c r="AB433" s="336">
        <f t="shared" si="293"/>
        <v>-4.5940968200345595E-6</v>
      </c>
      <c r="AC433" s="328">
        <f t="shared" si="294"/>
        <v>3.4473598504552446E-4</v>
      </c>
      <c r="AD433" s="328">
        <f t="shared" si="295"/>
        <v>-58.015411409281455</v>
      </c>
      <c r="AE433" s="328">
        <f t="shared" si="296"/>
        <v>5323.8822749151541</v>
      </c>
      <c r="AF433" s="328">
        <f t="shared" si="297"/>
        <v>2889.5937099580456</v>
      </c>
      <c r="AG433" s="328">
        <f t="shared" si="298"/>
        <v>2886.1688851898216</v>
      </c>
      <c r="AH433" s="328">
        <f t="shared" si="299"/>
        <v>3.1155333139571999</v>
      </c>
      <c r="AI433" s="328">
        <f t="shared" si="300"/>
        <v>0.22693394950613105</v>
      </c>
      <c r="AJ433" s="328">
        <f t="shared" si="301"/>
        <v>8.976821309535719</v>
      </c>
      <c r="AK433" s="337">
        <f t="shared" si="302"/>
        <v>572.18477927684887</v>
      </c>
      <c r="AL433" s="42">
        <f t="shared" si="303"/>
        <v>27.468880313322199</v>
      </c>
    </row>
    <row r="434" spans="2:40" ht="15" x14ac:dyDescent="0.15">
      <c r="B434" s="328">
        <f t="shared" si="273"/>
        <v>2889.5937099580456</v>
      </c>
      <c r="C434" s="328">
        <f t="shared" si="274"/>
        <v>2886.1688851898216</v>
      </c>
      <c r="D434" s="328">
        <f t="shared" si="275"/>
        <v>3.1155333139571999</v>
      </c>
      <c r="E434" s="328">
        <f t="shared" si="270"/>
        <v>185.74517602620119</v>
      </c>
      <c r="F434" s="328">
        <f t="shared" si="276"/>
        <v>185.74517602620119</v>
      </c>
      <c r="G434" s="328">
        <f t="shared" si="277"/>
        <v>1555.5563054947627</v>
      </c>
      <c r="H434" s="313">
        <f t="shared" si="278"/>
        <v>0.02</v>
      </c>
      <c r="I434" s="328">
        <f t="shared" si="279"/>
        <v>2.7398598145791766</v>
      </c>
      <c r="J434" s="328">
        <f t="shared" si="245"/>
        <v>850</v>
      </c>
      <c r="K434" s="335">
        <f t="shared" si="280"/>
        <v>-1</v>
      </c>
      <c r="L434" s="323">
        <f t="shared" si="281"/>
        <v>3.0955333139571999</v>
      </c>
      <c r="M434" s="323">
        <f t="shared" si="282"/>
        <v>3.1055333139572001</v>
      </c>
      <c r="N434" s="328">
        <f t="shared" si="283"/>
        <v>-4.3320118383329387E-2</v>
      </c>
      <c r="O434" s="328">
        <f t="shared" si="284"/>
        <v>3.8770748504988184E-3</v>
      </c>
      <c r="P434" s="332">
        <f t="shared" si="271"/>
        <v>42.229402799845076</v>
      </c>
      <c r="Q434" s="328">
        <f t="shared" si="285"/>
        <v>720.45932231072402</v>
      </c>
      <c r="R434" s="277">
        <f>IF(H434&gt;0, rate1(1,$L$52,$L$51,$L$54,L434,$L$53,$L$50,P434),"")</f>
        <v>1514.0457649215268</v>
      </c>
      <c r="S434" s="323">
        <f t="shared" si="286"/>
        <v>122.73439239837525</v>
      </c>
      <c r="T434" s="323">
        <f t="shared" si="287"/>
        <v>3.5585767941047011E-4</v>
      </c>
      <c r="U434" s="328">
        <f t="shared" si="288"/>
        <v>3.1155333139571999</v>
      </c>
      <c r="V434" s="336">
        <f t="shared" si="289"/>
        <v>3.1155333139571999</v>
      </c>
      <c r="W434" s="328">
        <f t="shared" si="290"/>
        <v>5.8401736063284915E-4</v>
      </c>
      <c r="X434" s="328">
        <f t="shared" si="291"/>
        <v>735.67914025215464</v>
      </c>
      <c r="Y434" s="328">
        <f t="shared" si="272"/>
        <v>42.501802990760048</v>
      </c>
      <c r="Z434" s="108">
        <f>IF(H434&gt;0, rate1(1,$L$52,$L$51,$L$54,U434,$L$53,$L$50,Y434),"")</f>
        <v>1517.8824392698182</v>
      </c>
      <c r="AA434" s="336">
        <f t="shared" si="292"/>
        <v>125.01039285005199</v>
      </c>
      <c r="AB434" s="336">
        <f t="shared" si="293"/>
        <v>-4.7094227121675012E-6</v>
      </c>
      <c r="AC434" s="328">
        <f t="shared" si="294"/>
        <v>3.5585767941047011E-4</v>
      </c>
      <c r="AD434" s="328">
        <f t="shared" si="295"/>
        <v>-56.202243641707838</v>
      </c>
      <c r="AE434" s="328">
        <f t="shared" si="296"/>
        <v>5176.0895353843298</v>
      </c>
      <c r="AF434" s="328">
        <f t="shared" si="297"/>
        <v>2889.5500339819828</v>
      </c>
      <c r="AG434" s="328">
        <f t="shared" si="298"/>
        <v>2886.168529332142</v>
      </c>
      <c r="AH434" s="328">
        <f t="shared" si="299"/>
        <v>3.0957666410644689</v>
      </c>
      <c r="AI434" s="328">
        <f t="shared" si="300"/>
        <v>0.2350375977102081</v>
      </c>
      <c r="AJ434" s="328">
        <f t="shared" si="301"/>
        <v>8.9768865977573054</v>
      </c>
      <c r="AK434" s="337">
        <f t="shared" si="302"/>
        <v>572.18513909060027</v>
      </c>
      <c r="AL434" s="42">
        <f t="shared" si="303"/>
        <v>27.469073207179278</v>
      </c>
    </row>
    <row r="435" spans="2:40" ht="15" x14ac:dyDescent="0.15">
      <c r="B435" s="328">
        <f t="shared" si="273"/>
        <v>2889.5500339819828</v>
      </c>
      <c r="C435" s="328">
        <f t="shared" si="274"/>
        <v>2886.168529332142</v>
      </c>
      <c r="D435" s="328">
        <f t="shared" si="275"/>
        <v>3.0957666410644689</v>
      </c>
      <c r="E435" s="328">
        <f t="shared" si="270"/>
        <v>185.74517602620119</v>
      </c>
      <c r="F435" s="328">
        <f t="shared" si="276"/>
        <v>185.74517602620119</v>
      </c>
      <c r="G435" s="328">
        <f t="shared" si="277"/>
        <v>1525.9463523647528</v>
      </c>
      <c r="H435" s="313">
        <f t="shared" si="278"/>
        <v>0.02</v>
      </c>
      <c r="I435" s="328">
        <f t="shared" si="279"/>
        <v>2.7052037198725887</v>
      </c>
      <c r="J435" s="328">
        <f t="shared" si="245"/>
        <v>850</v>
      </c>
      <c r="K435" s="335">
        <f t="shared" si="280"/>
        <v>-1</v>
      </c>
      <c r="L435" s="323">
        <f t="shared" si="281"/>
        <v>3.0757666410644688</v>
      </c>
      <c r="M435" s="323">
        <f t="shared" si="282"/>
        <v>3.0857666410644686</v>
      </c>
      <c r="N435" s="328">
        <f t="shared" si="283"/>
        <v>-4.3048505569013074E-2</v>
      </c>
      <c r="O435" s="328">
        <f t="shared" si="284"/>
        <v>3.8770748504988184E-3</v>
      </c>
      <c r="P435" s="332">
        <f t="shared" si="271"/>
        <v>41.870645914435769</v>
      </c>
      <c r="Q435" s="328">
        <f t="shared" si="285"/>
        <v>690.66193957286737</v>
      </c>
      <c r="R435" s="277">
        <f>IF(H435&gt;0, rate1(1,$L$52,$L$51,$L$54,L435,$L$53,$L$50,P435),"")</f>
        <v>1508.9468089312775</v>
      </c>
      <c r="S435" s="323">
        <f t="shared" si="286"/>
        <v>118.05582144468512</v>
      </c>
      <c r="T435" s="323">
        <f t="shared" si="287"/>
        <v>3.6776048416657089E-4</v>
      </c>
      <c r="U435" s="328">
        <f t="shared" si="288"/>
        <v>3.0957666410644689</v>
      </c>
      <c r="V435" s="336">
        <f t="shared" si="289"/>
        <v>3.0957666410644689</v>
      </c>
      <c r="W435" s="328">
        <f t="shared" si="290"/>
        <v>5.7663020861564718E-4</v>
      </c>
      <c r="X435" s="328">
        <f t="shared" si="291"/>
        <v>705.68893591380265</v>
      </c>
      <c r="Y435" s="328">
        <f t="shared" si="272"/>
        <v>42.142464853426397</v>
      </c>
      <c r="Z435" s="108">
        <f>IF(H435&gt;0, rate1(1,$L$52,$L$51,$L$54,U435,$L$53,$L$50,Y435),"")</f>
        <v>1512.8149521316445</v>
      </c>
      <c r="AA435" s="336">
        <f t="shared" si="292"/>
        <v>120.31598049535049</v>
      </c>
      <c r="AB435" s="336">
        <f t="shared" si="293"/>
        <v>-4.8327994810227232E-6</v>
      </c>
      <c r="AC435" s="328">
        <f t="shared" si="294"/>
        <v>3.6776048416657089E-4</v>
      </c>
      <c r="AD435" s="328">
        <f t="shared" si="295"/>
        <v>-54.383221855182619</v>
      </c>
      <c r="AE435" s="328">
        <f t="shared" si="296"/>
        <v>5027.5735963655225</v>
      </c>
      <c r="AF435" s="328">
        <f t="shared" si="297"/>
        <v>2889.5066177159297</v>
      </c>
      <c r="AG435" s="328">
        <f t="shared" si="298"/>
        <v>2886.1681615716579</v>
      </c>
      <c r="AH435" s="328">
        <f t="shared" si="299"/>
        <v>3.0759980753141964</v>
      </c>
      <c r="AI435" s="328">
        <f t="shared" si="300"/>
        <v>0.24371997872280199</v>
      </c>
      <c r="AJ435" s="328">
        <f t="shared" si="301"/>
        <v>8.9769542977513943</v>
      </c>
      <c r="AK435" s="337">
        <f t="shared" si="302"/>
        <v>572.18550470481739</v>
      </c>
      <c r="AL435" s="42">
        <f t="shared" si="303"/>
        <v>27.46927298913733</v>
      </c>
    </row>
    <row r="436" spans="2:40" ht="15" x14ac:dyDescent="0.15">
      <c r="B436" s="328">
        <f t="shared" si="273"/>
        <v>2889.5066177159297</v>
      </c>
      <c r="C436" s="328">
        <f t="shared" si="274"/>
        <v>2886.1681615716579</v>
      </c>
      <c r="D436" s="328">
        <f t="shared" si="275"/>
        <v>3.0759980753141964</v>
      </c>
      <c r="E436" s="328">
        <f t="shared" si="270"/>
        <v>185.74517602620119</v>
      </c>
      <c r="F436" s="328">
        <f t="shared" si="276"/>
        <v>185.74517602620119</v>
      </c>
      <c r="G436" s="328">
        <f t="shared" si="277"/>
        <v>1496.7117680993499</v>
      </c>
      <c r="H436" s="313">
        <f t="shared" si="278"/>
        <v>0.02</v>
      </c>
      <c r="I436" s="328">
        <f t="shared" si="279"/>
        <v>2.6707649154173851</v>
      </c>
      <c r="J436" s="328">
        <f t="shared" si="245"/>
        <v>850</v>
      </c>
      <c r="K436" s="335">
        <f t="shared" si="280"/>
        <v>-1</v>
      </c>
      <c r="L436" s="323">
        <f t="shared" si="281"/>
        <v>3.0559980753141964</v>
      </c>
      <c r="M436" s="323">
        <f t="shared" si="282"/>
        <v>3.0659980753141962</v>
      </c>
      <c r="N436" s="328">
        <f t="shared" si="283"/>
        <v>-4.2776819720937276E-2</v>
      </c>
      <c r="O436" s="328">
        <f t="shared" si="284"/>
        <v>3.8770748504988184E-3</v>
      </c>
      <c r="P436" s="332">
        <f t="shared" si="271"/>
        <v>41.512622790424608</v>
      </c>
      <c r="Q436" s="328">
        <f t="shared" si="285"/>
        <v>661.24107247699158</v>
      </c>
      <c r="R436" s="277">
        <f>IF(H436&gt;0, rate1(1,$L$52,$L$51,$L$54,L436,$L$53,$L$50,P436),"")</f>
        <v>1503.8054312357049</v>
      </c>
      <c r="S436" s="323">
        <f t="shared" si="286"/>
        <v>113.41329992165477</v>
      </c>
      <c r="T436" s="323">
        <f t="shared" si="287"/>
        <v>3.8053166085107469E-4</v>
      </c>
      <c r="U436" s="328">
        <f t="shared" si="288"/>
        <v>3.0759980753141964</v>
      </c>
      <c r="V436" s="336">
        <f t="shared" si="289"/>
        <v>3.0759980753141964</v>
      </c>
      <c r="W436" s="328">
        <f t="shared" si="290"/>
        <v>5.6928937330447127E-4</v>
      </c>
      <c r="X436" s="328">
        <f t="shared" si="291"/>
        <v>676.0764581689225</v>
      </c>
      <c r="Y436" s="328">
        <f t="shared" si="272"/>
        <v>41.783857932474113</v>
      </c>
      <c r="Z436" s="108">
        <f>IF(H436&gt;0, rate1(1,$L$52,$L$51,$L$54,U436,$L$53,$L$50,Y436),"")</f>
        <v>1507.7053724836514</v>
      </c>
      <c r="AA436" s="336">
        <f t="shared" si="292"/>
        <v>115.65785820036066</v>
      </c>
      <c r="AB436" s="336">
        <f t="shared" si="293"/>
        <v>-4.9651143169764926E-6</v>
      </c>
      <c r="AC436" s="328">
        <f t="shared" si="294"/>
        <v>3.8053166085107469E-4</v>
      </c>
      <c r="AD436" s="328">
        <f t="shared" si="295"/>
        <v>-52.558044592844595</v>
      </c>
      <c r="AE436" s="328">
        <f t="shared" si="296"/>
        <v>4878.2478193593324</v>
      </c>
      <c r="AF436" s="328">
        <f t="shared" si="297"/>
        <v>2889.4634603645477</v>
      </c>
      <c r="AG436" s="328">
        <f t="shared" si="298"/>
        <v>2886.167781039997</v>
      </c>
      <c r="AH436" s="328">
        <f t="shared" si="299"/>
        <v>3.0562276138394431</v>
      </c>
      <c r="AI436" s="328">
        <f t="shared" si="300"/>
        <v>0.25304580828544071</v>
      </c>
      <c r="AJ436" s="328">
        <f t="shared" si="301"/>
        <v>8.9770245882536965</v>
      </c>
      <c r="AK436" s="337">
        <f t="shared" si="302"/>
        <v>572.18587660842991</v>
      </c>
      <c r="AL436" s="42">
        <f t="shared" si="303"/>
        <v>27.469480151119246</v>
      </c>
    </row>
    <row r="437" spans="2:40" ht="15" x14ac:dyDescent="0.15">
      <c r="B437" s="328">
        <f t="shared" si="273"/>
        <v>2889.4634603645477</v>
      </c>
      <c r="C437" s="328">
        <f t="shared" si="274"/>
        <v>2886.167781039997</v>
      </c>
      <c r="D437" s="328">
        <f t="shared" si="275"/>
        <v>3.0562276138394431</v>
      </c>
      <c r="E437" s="328">
        <f t="shared" si="270"/>
        <v>185.74517602620119</v>
      </c>
      <c r="F437" s="328">
        <f t="shared" si="276"/>
        <v>185.74517602620119</v>
      </c>
      <c r="G437" s="328">
        <f t="shared" si="277"/>
        <v>1467.8502259265633</v>
      </c>
      <c r="H437" s="313">
        <f t="shared" si="278"/>
        <v>0.02</v>
      </c>
      <c r="I437" s="328">
        <f t="shared" si="279"/>
        <v>2.6365434596405977</v>
      </c>
      <c r="J437" s="328">
        <f t="shared" si="245"/>
        <v>850</v>
      </c>
      <c r="K437" s="335">
        <f t="shared" si="280"/>
        <v>-1</v>
      </c>
      <c r="L437" s="323">
        <f t="shared" si="281"/>
        <v>3.0362276138394431</v>
      </c>
      <c r="M437" s="323">
        <f t="shared" si="282"/>
        <v>3.0462276138394433</v>
      </c>
      <c r="N437" s="328">
        <f t="shared" si="283"/>
        <v>-4.2505060786186988E-2</v>
      </c>
      <c r="O437" s="328">
        <f t="shared" si="284"/>
        <v>3.8770748504988184E-3</v>
      </c>
      <c r="P437" s="332">
        <f t="shared" si="271"/>
        <v>41.155336897744306</v>
      </c>
      <c r="Q437" s="328">
        <f t="shared" si="285"/>
        <v>632.1943949734416</v>
      </c>
      <c r="R437" s="277">
        <f>IF(H437&gt;0, rate1(1,$L$52,$L$51,$L$54,L437,$L$53,$L$50,P437),"")</f>
        <v>1498.6211836321379</v>
      </c>
      <c r="S437" s="323">
        <f t="shared" si="286"/>
        <v>108.80643681522548</v>
      </c>
      <c r="T437" s="323">
        <f t="shared" si="287"/>
        <v>3.9427201233854347E-4</v>
      </c>
      <c r="U437" s="328">
        <f t="shared" si="288"/>
        <v>3.0562276138394431</v>
      </c>
      <c r="V437" s="336">
        <f t="shared" si="289"/>
        <v>3.0562276138394431</v>
      </c>
      <c r="W437" s="328">
        <f t="shared" si="290"/>
        <v>5.6199486714891833E-4</v>
      </c>
      <c r="X437" s="328">
        <f t="shared" si="291"/>
        <v>646.8393812935094</v>
      </c>
      <c r="Y437" s="328">
        <f t="shared" si="272"/>
        <v>41.425985670190407</v>
      </c>
      <c r="Z437" s="108">
        <f>IF(H437&gt;0, rate1(1,$L$52,$L$51,$L$54,U437,$L$53,$L$50,Y437),"")</f>
        <v>1502.5532557638344</v>
      </c>
      <c r="AA437" s="336">
        <f t="shared" si="292"/>
        <v>111.03563833251913</v>
      </c>
      <c r="AB437" s="336">
        <f t="shared" si="293"/>
        <v>-5.107389530023115E-6</v>
      </c>
      <c r="AC437" s="328">
        <f t="shared" si="294"/>
        <v>3.9427201233854347E-4</v>
      </c>
      <c r="AD437" s="328">
        <f t="shared" si="295"/>
        <v>-50.726400490296299</v>
      </c>
      <c r="AE437" s="328">
        <f t="shared" si="296"/>
        <v>4728.0212160275514</v>
      </c>
      <c r="AF437" s="328">
        <f t="shared" si="297"/>
        <v>2889.420561031749</v>
      </c>
      <c r="AG437" s="328">
        <f t="shared" si="298"/>
        <v>2886.1673867679847</v>
      </c>
      <c r="AH437" s="328">
        <f t="shared" si="299"/>
        <v>3.0364552537196738</v>
      </c>
      <c r="AI437" s="328">
        <f t="shared" si="300"/>
        <v>0.26308984328045121</v>
      </c>
      <c r="AJ437" s="328">
        <f t="shared" si="301"/>
        <v>8.9770976687657189</v>
      </c>
      <c r="AK437" s="337">
        <f t="shared" si="302"/>
        <v>572.18625534506907</v>
      </c>
      <c r="AL437" s="42">
        <f t="shared" si="303"/>
        <v>27.469695240056289</v>
      </c>
    </row>
    <row r="438" spans="2:40" ht="15" x14ac:dyDescent="0.15">
      <c r="B438" s="328">
        <f t="shared" si="273"/>
        <v>2889.420561031749</v>
      </c>
      <c r="C438" s="328">
        <f t="shared" si="274"/>
        <v>2886.1673867679847</v>
      </c>
      <c r="D438" s="328">
        <f t="shared" si="275"/>
        <v>3.0364552537196738</v>
      </c>
      <c r="E438" s="328">
        <f t="shared" si="270"/>
        <v>185.74517602620119</v>
      </c>
      <c r="F438" s="328">
        <f t="shared" si="276"/>
        <v>185.74517602620119</v>
      </c>
      <c r="G438" s="328">
        <f t="shared" si="277"/>
        <v>1439.3593978272359</v>
      </c>
      <c r="H438" s="313">
        <f t="shared" si="278"/>
        <v>0.02</v>
      </c>
      <c r="I438" s="328">
        <f t="shared" si="279"/>
        <v>2.6025394110114579</v>
      </c>
      <c r="J438" s="328">
        <f t="shared" si="245"/>
        <v>850</v>
      </c>
      <c r="K438" s="335">
        <f t="shared" si="280"/>
        <v>-1</v>
      </c>
      <c r="L438" s="323">
        <f t="shared" si="281"/>
        <v>3.0164552537196738</v>
      </c>
      <c r="M438" s="323">
        <f t="shared" si="282"/>
        <v>3.0264552537196741</v>
      </c>
      <c r="N438" s="328">
        <f t="shared" si="283"/>
        <v>-4.2233228711075377E-2</v>
      </c>
      <c r="O438" s="328">
        <f t="shared" si="284"/>
        <v>3.8770748504988184E-3</v>
      </c>
      <c r="P438" s="332">
        <f t="shared" si="271"/>
        <v>40.798791743454295</v>
      </c>
      <c r="Q438" s="328">
        <f t="shared" si="285"/>
        <v>603.51957976584367</v>
      </c>
      <c r="R438" s="277">
        <f>IF(H438&gt;0, rate1(1,$L$52,$L$51,$L$54,L438,$L$53,$L$50,P438),"")</f>
        <v>1493.3936129025451</v>
      </c>
      <c r="S438" s="323">
        <f t="shared" si="286"/>
        <v>104.2348364285639</v>
      </c>
      <c r="T438" s="323">
        <f t="shared" si="287"/>
        <v>4.0909861605001709E-4</v>
      </c>
      <c r="U438" s="328">
        <f t="shared" si="288"/>
        <v>3.0364552537196738</v>
      </c>
      <c r="V438" s="336">
        <f t="shared" si="289"/>
        <v>3.0364552537196738</v>
      </c>
      <c r="W438" s="328">
        <f t="shared" si="290"/>
        <v>5.5474670261634884E-4</v>
      </c>
      <c r="X438" s="328">
        <f t="shared" si="291"/>
        <v>617.97537831707473</v>
      </c>
      <c r="Y438" s="328">
        <f t="shared" si="272"/>
        <v>41.068851545504309</v>
      </c>
      <c r="Z438" s="108">
        <f>IF(H438&gt;0, rate1(1,$L$52,$L$51,$L$54,U438,$L$53,$L$50,Y438),"")</f>
        <v>1497.358152420338</v>
      </c>
      <c r="AA438" s="336">
        <f t="shared" si="292"/>
        <v>106.44892869489884</v>
      </c>
      <c r="AB438" s="336">
        <f t="shared" si="293"/>
        <v>-5.2608092797360496E-6</v>
      </c>
      <c r="AC438" s="328">
        <f t="shared" si="294"/>
        <v>4.0909861605001709E-4</v>
      </c>
      <c r="AD438" s="328">
        <f t="shared" si="295"/>
        <v>-48.887967877052816</v>
      </c>
      <c r="AE438" s="328">
        <f t="shared" si="296"/>
        <v>4576.7981757836978</v>
      </c>
      <c r="AF438" s="328">
        <f t="shared" si="297"/>
        <v>2889.377918704422</v>
      </c>
      <c r="AG438" s="328">
        <f t="shared" si="298"/>
        <v>2886.1669776693684</v>
      </c>
      <c r="AH438" s="328">
        <f t="shared" si="299"/>
        <v>3.0166809919798374</v>
      </c>
      <c r="AI438" s="328">
        <f t="shared" si="300"/>
        <v>0.27393890834640511</v>
      </c>
      <c r="AJ438" s="328">
        <f t="shared" si="301"/>
        <v>8.9771737629069257</v>
      </c>
      <c r="AK438" s="337">
        <f t="shared" si="302"/>
        <v>572.18664152155498</v>
      </c>
      <c r="AL438" s="42">
        <f t="shared" si="303"/>
        <v>27.469918866423079</v>
      </c>
    </row>
    <row r="439" spans="2:40" ht="15" x14ac:dyDescent="0.15">
      <c r="B439" s="328">
        <f t="shared" si="273"/>
        <v>2889.377918704422</v>
      </c>
      <c r="C439" s="328">
        <f t="shared" si="274"/>
        <v>2886.1669776693684</v>
      </c>
      <c r="D439" s="328">
        <f t="shared" si="275"/>
        <v>3.0166809919798374</v>
      </c>
      <c r="E439" s="328">
        <f t="shared" si="270"/>
        <v>185.74517602620119</v>
      </c>
      <c r="F439" s="328">
        <f t="shared" si="276"/>
        <v>185.74517602620119</v>
      </c>
      <c r="G439" s="328">
        <f t="shared" si="277"/>
        <v>1411.236954534942</v>
      </c>
      <c r="H439" s="313">
        <f t="shared" si="278"/>
        <v>0.02</v>
      </c>
      <c r="I439" s="328">
        <f t="shared" si="279"/>
        <v>2.5687528280428524</v>
      </c>
      <c r="J439" s="328">
        <f t="shared" si="245"/>
        <v>850</v>
      </c>
      <c r="K439" s="335">
        <f t="shared" si="280"/>
        <v>-1</v>
      </c>
      <c r="L439" s="323">
        <f t="shared" si="281"/>
        <v>2.9966809919798374</v>
      </c>
      <c r="M439" s="323">
        <f t="shared" si="282"/>
        <v>3.0066809919798372</v>
      </c>
      <c r="N439" s="328">
        <f t="shared" si="283"/>
        <v>-4.1961323441139342E-2</v>
      </c>
      <c r="O439" s="328">
        <f t="shared" si="284"/>
        <v>3.8770748504988184E-3</v>
      </c>
      <c r="P439" s="332">
        <f t="shared" si="271"/>
        <v>40.442990872397367</v>
      </c>
      <c r="Q439" s="328">
        <f t="shared" si="285"/>
        <v>575.21429831101364</v>
      </c>
      <c r="R439" s="277">
        <f>IF(H439&gt;0, rate1(1,$L$52,$L$51,$L$54,L439,$L$53,$L$50,P439),"")</f>
        <v>1488.1222607771526</v>
      </c>
      <c r="S439" s="323">
        <f t="shared" si="286"/>
        <v>99.698098218672484</v>
      </c>
      <c r="T439" s="323">
        <f t="shared" si="287"/>
        <v>4.2514824701253231E-4</v>
      </c>
      <c r="U439" s="328">
        <f t="shared" si="288"/>
        <v>3.0166809919798374</v>
      </c>
      <c r="V439" s="336">
        <f t="shared" si="289"/>
        <v>3.0166809919798374</v>
      </c>
      <c r="W439" s="328">
        <f t="shared" si="290"/>
        <v>5.4754489217767599E-4</v>
      </c>
      <c r="X439" s="328">
        <f t="shared" si="291"/>
        <v>589.48212102256412</v>
      </c>
      <c r="Y439" s="328">
        <f t="shared" si="272"/>
        <v>40.712459074631511</v>
      </c>
      <c r="Z439" s="108">
        <f>IF(H439&gt;0, rate1(1,$L$52,$L$51,$L$54,U439,$L$53,$L$50,Y439),"")</f>
        <v>1492.1196078742687</v>
      </c>
      <c r="AA439" s="336">
        <f t="shared" si="292"/>
        <v>101.89733236781321</v>
      </c>
      <c r="AB439" s="336">
        <f t="shared" si="293"/>
        <v>-5.4267529113816869E-6</v>
      </c>
      <c r="AC439" s="328">
        <f t="shared" si="294"/>
        <v>4.2514824701253231E-4</v>
      </c>
      <c r="AD439" s="328">
        <f t="shared" si="295"/>
        <v>-47.042414359079906</v>
      </c>
      <c r="AE439" s="328">
        <f t="shared" si="296"/>
        <v>4424.4781723189662</v>
      </c>
      <c r="AF439" s="328">
        <f t="shared" si="297"/>
        <v>2889.3355322327338</v>
      </c>
      <c r="AG439" s="328">
        <f t="shared" si="298"/>
        <v>2886.1665525211215</v>
      </c>
      <c r="AH439" s="328">
        <f t="shared" si="299"/>
        <v>2.99690482558769</v>
      </c>
      <c r="AI439" s="328">
        <f t="shared" si="300"/>
        <v>0.28569443399798622</v>
      </c>
      <c r="AJ439" s="328">
        <f t="shared" si="301"/>
        <v>8.9772531224719252</v>
      </c>
      <c r="AK439" s="337">
        <f t="shared" si="302"/>
        <v>572.18703581809712</v>
      </c>
      <c r="AL439" s="42">
        <f t="shared" si="303"/>
        <v>27.470151714495174</v>
      </c>
    </row>
    <row r="440" spans="2:40" ht="15" x14ac:dyDescent="0.15">
      <c r="B440" s="328">
        <f t="shared" si="273"/>
        <v>2889.3355322327338</v>
      </c>
      <c r="C440" s="328">
        <f t="shared" si="274"/>
        <v>2886.1665525211215</v>
      </c>
      <c r="D440" s="328">
        <f t="shared" si="275"/>
        <v>2.99690482558769</v>
      </c>
      <c r="E440" s="328">
        <f t="shared" si="270"/>
        <v>185.74517602620119</v>
      </c>
      <c r="F440" s="328">
        <f t="shared" si="276"/>
        <v>185.74517602620119</v>
      </c>
      <c r="G440" s="328">
        <f t="shared" si="277"/>
        <v>1383.4805655334469</v>
      </c>
      <c r="H440" s="313">
        <f t="shared" si="278"/>
        <v>0.02</v>
      </c>
      <c r="I440" s="328">
        <f t="shared" si="279"/>
        <v>2.53518376928987</v>
      </c>
      <c r="J440" s="328">
        <f t="shared" si="245"/>
        <v>850</v>
      </c>
      <c r="K440" s="335">
        <f t="shared" si="280"/>
        <v>-1</v>
      </c>
      <c r="L440" s="323">
        <f t="shared" si="281"/>
        <v>2.97690482558769</v>
      </c>
      <c r="M440" s="323">
        <f t="shared" si="282"/>
        <v>2.9869048255876898</v>
      </c>
      <c r="N440" s="328">
        <f t="shared" si="283"/>
        <v>-4.1689344921099547E-2</v>
      </c>
      <c r="O440" s="328">
        <f t="shared" si="284"/>
        <v>3.8770748504988184E-3</v>
      </c>
      <c r="P440" s="332">
        <f t="shared" si="271"/>
        <v>40.087937867841092</v>
      </c>
      <c r="Q440" s="328">
        <f t="shared" si="285"/>
        <v>547.2762208164097</v>
      </c>
      <c r="R440" s="277">
        <f>IF(H440&gt;0, rate1(1,$L$52,$L$51,$L$54,L440,$L$53,$L$50,P440),"")</f>
        <v>1482.8066638986506</v>
      </c>
      <c r="S440" s="323">
        <f t="shared" si="286"/>
        <v>95.195816625647979</v>
      </c>
      <c r="T440" s="323">
        <f t="shared" si="287"/>
        <v>4.4258170282424433E-4</v>
      </c>
      <c r="U440" s="328">
        <f t="shared" si="288"/>
        <v>2.99690482558769</v>
      </c>
      <c r="V440" s="336">
        <f t="shared" si="289"/>
        <v>2.99690482558769</v>
      </c>
      <c r="W440" s="328">
        <f t="shared" si="290"/>
        <v>5.4038944831535929E-4</v>
      </c>
      <c r="X440" s="328">
        <f t="shared" si="291"/>
        <v>561.35727994380045</v>
      </c>
      <c r="Y440" s="328">
        <f t="shared" si="272"/>
        <v>40.35681181170353</v>
      </c>
      <c r="Z440" s="108">
        <f>IF(H440&gt;0, rate1(1,$L$52,$L$51,$L$54,U440,$L$53,$L$50,Y440),"")</f>
        <v>1486.8371624830386</v>
      </c>
      <c r="AA440" s="336">
        <f t="shared" si="292"/>
        <v>97.380447543310922</v>
      </c>
      <c r="AB440" s="336">
        <f t="shared" si="293"/>
        <v>-5.6068368853809481E-6</v>
      </c>
      <c r="AC440" s="328">
        <f t="shared" si="294"/>
        <v>4.4258170282424433E-4</v>
      </c>
      <c r="AD440" s="328">
        <f t="shared" si="295"/>
        <v>-45.189396381219794</v>
      </c>
      <c r="AE440" s="328">
        <f t="shared" si="296"/>
        <v>4270.9554469306313</v>
      </c>
      <c r="AF440" s="328">
        <f t="shared" si="297"/>
        <v>2889.29340030611</v>
      </c>
      <c r="AG440" s="328">
        <f t="shared" si="298"/>
        <v>2886.1661099394187</v>
      </c>
      <c r="AH440" s="328">
        <f t="shared" si="299"/>
        <v>2.9771267514538233</v>
      </c>
      <c r="AI440" s="328">
        <f t="shared" si="300"/>
        <v>0.29847566348305449</v>
      </c>
      <c r="AJ440" s="328">
        <f t="shared" si="301"/>
        <v>8.9773360323784477</v>
      </c>
      <c r="AK440" s="337">
        <f t="shared" si="302"/>
        <v>572.1874390006401</v>
      </c>
      <c r="AL440" s="42">
        <f t="shared" si="303"/>
        <v>27.470394554764074</v>
      </c>
    </row>
    <row r="441" spans="2:40" ht="15" x14ac:dyDescent="0.15">
      <c r="B441" s="328">
        <f t="shared" si="273"/>
        <v>2889.29340030611</v>
      </c>
      <c r="C441" s="328">
        <f t="shared" si="274"/>
        <v>2886.1661099394187</v>
      </c>
      <c r="D441" s="328">
        <f t="shared" si="275"/>
        <v>2.9771267514538233</v>
      </c>
      <c r="E441" s="328">
        <f t="shared" si="270"/>
        <v>185.74517602620119</v>
      </c>
      <c r="F441" s="328">
        <f t="shared" si="276"/>
        <v>185.74517602620119</v>
      </c>
      <c r="G441" s="328">
        <f t="shared" si="277"/>
        <v>1356.0878990580827</v>
      </c>
      <c r="H441" s="313">
        <f t="shared" si="278"/>
        <v>0.02</v>
      </c>
      <c r="I441" s="328">
        <f t="shared" si="279"/>
        <v>2.5018322933530728</v>
      </c>
      <c r="J441" s="328">
        <f t="shared" si="245"/>
        <v>850</v>
      </c>
      <c r="K441" s="335">
        <f t="shared" si="280"/>
        <v>-1</v>
      </c>
      <c r="L441" s="323">
        <f t="shared" si="281"/>
        <v>2.9571267514538233</v>
      </c>
      <c r="M441" s="323">
        <f t="shared" si="282"/>
        <v>2.9671267514538231</v>
      </c>
      <c r="N441" s="328">
        <f t="shared" si="283"/>
        <v>-4.1417293094857754E-2</v>
      </c>
      <c r="O441" s="328">
        <f t="shared" si="284"/>
        <v>3.8770748504988184E-3</v>
      </c>
      <c r="P441" s="332">
        <f t="shared" si="271"/>
        <v>39.733636352184931</v>
      </c>
      <c r="Q441" s="328">
        <f t="shared" si="285"/>
        <v>519.70301624152194</v>
      </c>
      <c r="R441" s="277">
        <f>IF(H441&gt;0, rate1(1,$L$52,$L$51,$L$54,L441,$L$53,$L$50,P441),"")</f>
        <v>1477.4463537882732</v>
      </c>
      <c r="S441" s="323">
        <f t="shared" si="286"/>
        <v>90.727580895265632</v>
      </c>
      <c r="T441" s="323">
        <f t="shared" si="287"/>
        <v>4.6158932049223549E-4</v>
      </c>
      <c r="U441" s="328">
        <f t="shared" si="288"/>
        <v>2.9771267514538233</v>
      </c>
      <c r="V441" s="336">
        <f t="shared" si="289"/>
        <v>2.9771267514538233</v>
      </c>
      <c r="W441" s="328">
        <f t="shared" si="290"/>
        <v>5.3328038352251639E-4</v>
      </c>
      <c r="X441" s="328">
        <f t="shared" si="291"/>
        <v>533.59852436689403</v>
      </c>
      <c r="Y441" s="328">
        <f t="shared" si="272"/>
        <v>40.001913349462548</v>
      </c>
      <c r="Z441" s="108">
        <f>IF(H441&gt;0, rate1(1,$L$52,$L$51,$L$54,U441,$L$53,$L$50,Y441),"")</f>
        <v>1481.5103515055046</v>
      </c>
      <c r="AA441" s="336">
        <f t="shared" si="292"/>
        <v>92.897867353258789</v>
      </c>
      <c r="AB441" s="336">
        <f t="shared" si="293"/>
        <v>-5.8029680000360287E-6</v>
      </c>
      <c r="AC441" s="328">
        <f t="shared" si="294"/>
        <v>4.6158932049223549E-4</v>
      </c>
      <c r="AD441" s="328">
        <f t="shared" si="295"/>
        <v>-43.328558768803717</v>
      </c>
      <c r="AE441" s="328">
        <f t="shared" si="296"/>
        <v>4116.1186643441961</v>
      </c>
      <c r="AF441" s="328">
        <f t="shared" si="297"/>
        <v>2889.2515214236946</v>
      </c>
      <c r="AG441" s="328">
        <f t="shared" si="298"/>
        <v>2886.1656483500983</v>
      </c>
      <c r="AH441" s="328">
        <f t="shared" si="299"/>
        <v>2.9573467664288624</v>
      </c>
      <c r="AI441" s="328">
        <f t="shared" si="300"/>
        <v>0.312423743379033</v>
      </c>
      <c r="AJ441" s="328">
        <f t="shared" si="301"/>
        <v>8.9774228167516092</v>
      </c>
      <c r="AK441" s="337">
        <f t="shared" si="302"/>
        <v>572.18785193591987</v>
      </c>
      <c r="AL441" s="42">
        <f t="shared" si="303"/>
        <v>27.470648259078033</v>
      </c>
    </row>
    <row r="442" spans="2:40" ht="15" x14ac:dyDescent="0.15">
      <c r="B442" s="328">
        <f t="shared" si="273"/>
        <v>2889.2515214236946</v>
      </c>
      <c r="C442" s="328">
        <f t="shared" si="274"/>
        <v>2886.1656483500983</v>
      </c>
      <c r="D442" s="328">
        <f t="shared" si="275"/>
        <v>2.9573467664288624</v>
      </c>
      <c r="E442" s="328">
        <f t="shared" si="270"/>
        <v>185.74517602620119</v>
      </c>
      <c r="F442" s="328">
        <f t="shared" si="276"/>
        <v>185.74517602620119</v>
      </c>
      <c r="G442" s="328">
        <f t="shared" si="277"/>
        <v>1329.0566220931703</v>
      </c>
      <c r="H442" s="313">
        <f t="shared" si="278"/>
        <v>0.02</v>
      </c>
      <c r="I442" s="328">
        <f t="shared" si="279"/>
        <v>2.4686984588770429</v>
      </c>
      <c r="J442" s="328">
        <f t="shared" si="245"/>
        <v>850</v>
      </c>
      <c r="K442" s="335">
        <f t="shared" si="280"/>
        <v>-1</v>
      </c>
      <c r="L442" s="323">
        <f t="shared" si="281"/>
        <v>2.9373467664288624</v>
      </c>
      <c r="M442" s="323">
        <f t="shared" si="282"/>
        <v>2.9473467664288622</v>
      </c>
      <c r="N442" s="328">
        <f t="shared" si="283"/>
        <v>-4.1145167905457747E-2</v>
      </c>
      <c r="O442" s="328">
        <f t="shared" si="284"/>
        <v>3.8770748504988184E-3</v>
      </c>
      <c r="P442" s="332">
        <f t="shared" si="271"/>
        <v>39.380089987634257</v>
      </c>
      <c r="Q442" s="328">
        <f t="shared" si="285"/>
        <v>492.49235229528995</v>
      </c>
      <c r="R442" s="277">
        <f>IF(H442&gt;0, rate1(1,$L$52,$L$51,$L$54,L442,$L$53,$L$50,P442),"")</f>
        <v>1472.0408568123714</v>
      </c>
      <c r="S442" s="323">
        <f t="shared" si="286"/>
        <v>86.29297489325792</v>
      </c>
      <c r="T442" s="323">
        <f t="shared" si="287"/>
        <v>4.8239808679378249E-4</v>
      </c>
      <c r="U442" s="328">
        <f t="shared" si="288"/>
        <v>2.9573467664288624</v>
      </c>
      <c r="V442" s="336">
        <f t="shared" si="289"/>
        <v>2.9573467664288624</v>
      </c>
      <c r="W442" s="328">
        <f t="shared" si="290"/>
        <v>5.2621771029492947E-4</v>
      </c>
      <c r="X442" s="328">
        <f t="shared" si="291"/>
        <v>506.20352232764867</v>
      </c>
      <c r="Y442" s="328">
        <f t="shared" si="272"/>
        <v>39.647767319922252</v>
      </c>
      <c r="Z442" s="108">
        <f>IF(H442&gt;0, rate1(1,$L$52,$L$51,$L$54,U442,$L$53,$L$50,Y442),"")</f>
        <v>1476.1387050675269</v>
      </c>
      <c r="AA442" s="336">
        <f t="shared" si="292"/>
        <v>88.44917968938968</v>
      </c>
      <c r="AB442" s="336">
        <f t="shared" si="293"/>
        <v>-6.0174116231164159E-6</v>
      </c>
      <c r="AC442" s="328">
        <f t="shared" si="294"/>
        <v>4.8239808679378249E-4</v>
      </c>
      <c r="AD442" s="328">
        <f t="shared" si="295"/>
        <v>-41.459534246763468</v>
      </c>
      <c r="AE442" s="328">
        <f t="shared" si="296"/>
        <v>3959.8505395611801</v>
      </c>
      <c r="AF442" s="328">
        <f t="shared" si="297"/>
        <v>2889.2098938577024</v>
      </c>
      <c r="AG442" s="328">
        <f t="shared" si="298"/>
        <v>2886.1651659520116</v>
      </c>
      <c r="AH442" s="328">
        <f t="shared" si="299"/>
        <v>2.9375648673027426</v>
      </c>
      <c r="AI442" s="328">
        <f t="shared" si="300"/>
        <v>0.32770699574085921</v>
      </c>
      <c r="AJ442" s="328">
        <f t="shared" si="301"/>
        <v>8.9775138464726485</v>
      </c>
      <c r="AK442" s="337">
        <f t="shared" si="302"/>
        <v>572.18827560997761</v>
      </c>
      <c r="AL442" s="42">
        <f t="shared" si="303"/>
        <v>27.470913819259906</v>
      </c>
    </row>
    <row r="443" spans="2:40" ht="15" x14ac:dyDescent="0.15">
      <c r="B443" s="328">
        <f t="shared" si="273"/>
        <v>2889.2098938577024</v>
      </c>
      <c r="C443" s="328">
        <f t="shared" si="274"/>
        <v>2886.1651659520116</v>
      </c>
      <c r="D443" s="328">
        <f t="shared" si="275"/>
        <v>2.9375648673027426</v>
      </c>
      <c r="E443" s="328">
        <f t="shared" si="270"/>
        <v>185.74517602620119</v>
      </c>
      <c r="F443" s="328">
        <f t="shared" si="276"/>
        <v>185.74517602620119</v>
      </c>
      <c r="G443" s="328">
        <f t="shared" si="277"/>
        <v>1302.3844003724205</v>
      </c>
      <c r="H443" s="313">
        <f t="shared" si="278"/>
        <v>0.02</v>
      </c>
      <c r="I443" s="328">
        <f t="shared" si="279"/>
        <v>2.4357823245525654</v>
      </c>
      <c r="J443" s="328">
        <f t="shared" si="245"/>
        <v>850</v>
      </c>
      <c r="K443" s="335">
        <f t="shared" si="280"/>
        <v>-1</v>
      </c>
      <c r="L443" s="323">
        <f t="shared" si="281"/>
        <v>2.9175648673027426</v>
      </c>
      <c r="M443" s="323">
        <f t="shared" si="282"/>
        <v>2.9275648673027428</v>
      </c>
      <c r="N443" s="328">
        <f t="shared" si="283"/>
        <v>-4.0872969295086214E-2</v>
      </c>
      <c r="O443" s="328">
        <f t="shared" si="284"/>
        <v>3.8770748504988184E-3</v>
      </c>
      <c r="P443" s="332">
        <f t="shared" si="271"/>
        <v>39.027302476929641</v>
      </c>
      <c r="Q443" s="328">
        <f t="shared" si="285"/>
        <v>465.64189543651878</v>
      </c>
      <c r="R443" s="277">
        <f>IF(H443&gt;0, rate1(1,$L$52,$L$51,$L$54,L443,$L$53,$L$50,P443),"")</f>
        <v>1466.5896941508918</v>
      </c>
      <c r="S443" s="323">
        <f t="shared" si="286"/>
        <v>81.891576912022543</v>
      </c>
      <c r="T443" s="323">
        <f t="shared" si="287"/>
        <v>5.0528090631166134E-4</v>
      </c>
      <c r="U443" s="328">
        <f t="shared" si="288"/>
        <v>2.9375648673027426</v>
      </c>
      <c r="V443" s="336">
        <f t="shared" si="289"/>
        <v>2.9375648673027426</v>
      </c>
      <c r="W443" s="328">
        <f t="shared" si="290"/>
        <v>5.1920144114436795E-4</v>
      </c>
      <c r="X443" s="328">
        <f t="shared" si="291"/>
        <v>479.16994061199534</v>
      </c>
      <c r="Y443" s="328">
        <f t="shared" si="272"/>
        <v>39.294377395083906</v>
      </c>
      <c r="Z443" s="108">
        <f>IF(H443&gt;0, rate1(1,$L$52,$L$51,$L$54,U443,$L$53,$L$50,Y443),"")</f>
        <v>1470.7217481293562</v>
      </c>
      <c r="AA443" s="336">
        <f t="shared" si="292"/>
        <v>84.033967016072154</v>
      </c>
      <c r="AB443" s="336">
        <f t="shared" si="293"/>
        <v>-6.252880114036593E-6</v>
      </c>
      <c r="AC443" s="328">
        <f t="shared" si="294"/>
        <v>5.0528090631166134E-4</v>
      </c>
      <c r="AD443" s="328">
        <f t="shared" si="295"/>
        <v>-39.581942935448737</v>
      </c>
      <c r="AE443" s="328">
        <f t="shared" si="296"/>
        <v>3802.027428792911</v>
      </c>
      <c r="AF443" s="328">
        <f t="shared" si="297"/>
        <v>2889.1685156075009</v>
      </c>
      <c r="AG443" s="328">
        <f t="shared" si="298"/>
        <v>2886.1646606711051</v>
      </c>
      <c r="AH443" s="328">
        <f t="shared" si="299"/>
        <v>2.9177810508026321</v>
      </c>
      <c r="AI443" s="328">
        <f t="shared" si="300"/>
        <v>0.34452779010164991</v>
      </c>
      <c r="AJ443" s="328">
        <f t="shared" si="301"/>
        <v>8.9776095486365648</v>
      </c>
      <c r="AK443" s="337">
        <f t="shared" si="302"/>
        <v>572.18871115113041</v>
      </c>
      <c r="AL443" s="42">
        <f t="shared" si="303"/>
        <v>27.471192370206285</v>
      </c>
    </row>
    <row r="444" spans="2:40" ht="15" x14ac:dyDescent="0.15">
      <c r="B444" s="328">
        <f t="shared" si="273"/>
        <v>2889.1685156075009</v>
      </c>
      <c r="C444" s="328">
        <f t="shared" si="274"/>
        <v>2886.1646606711051</v>
      </c>
      <c r="D444" s="328">
        <f t="shared" si="275"/>
        <v>2.9177810508026321</v>
      </c>
      <c r="E444" s="328">
        <f t="shared" si="270"/>
        <v>185.74517602620119</v>
      </c>
      <c r="F444" s="328">
        <f t="shared" si="276"/>
        <v>185.74517602620119</v>
      </c>
      <c r="G444" s="328">
        <f t="shared" si="277"/>
        <v>1276.0688983775312</v>
      </c>
      <c r="H444" s="313">
        <f t="shared" si="278"/>
        <v>0.02</v>
      </c>
      <c r="I444" s="328">
        <f t="shared" si="279"/>
        <v>2.4030839491166263</v>
      </c>
      <c r="J444" s="328">
        <f t="shared" si="245"/>
        <v>850</v>
      </c>
      <c r="K444" s="335">
        <f t="shared" si="280"/>
        <v>-1</v>
      </c>
      <c r="L444" s="323">
        <f t="shared" si="281"/>
        <v>2.897781050802632</v>
      </c>
      <c r="M444" s="323">
        <f t="shared" si="282"/>
        <v>2.9077810508026323</v>
      </c>
      <c r="N444" s="328">
        <f t="shared" si="283"/>
        <v>-4.0600697205020353E-2</v>
      </c>
      <c r="O444" s="328">
        <f t="shared" si="284"/>
        <v>3.8770748504988184E-3</v>
      </c>
      <c r="P444" s="332">
        <f t="shared" si="271"/>
        <v>38.67527756407069</v>
      </c>
      <c r="Q444" s="328">
        <f t="shared" si="285"/>
        <v>439.14931087246941</v>
      </c>
      <c r="R444" s="277">
        <f>IF(H444&gt;0, rate1(1,$L$52,$L$51,$L$54,L444,$L$53,$L$50,P444),"")</f>
        <v>1461.092381766945</v>
      </c>
      <c r="S444" s="323">
        <f t="shared" si="286"/>
        <v>77.522959468574996</v>
      </c>
      <c r="T444" s="323">
        <f t="shared" si="287"/>
        <v>5.3056883172028231E-4</v>
      </c>
      <c r="U444" s="328">
        <f t="shared" si="288"/>
        <v>2.9177810508026321</v>
      </c>
      <c r="V444" s="336">
        <f t="shared" si="289"/>
        <v>2.9177810508026321</v>
      </c>
      <c r="W444" s="328">
        <f t="shared" si="290"/>
        <v>5.1223158859325935E-4</v>
      </c>
      <c r="X444" s="328">
        <f t="shared" si="291"/>
        <v>452.49544475457628</v>
      </c>
      <c r="Y444" s="328">
        <f t="shared" si="272"/>
        <v>38.94174728764645</v>
      </c>
      <c r="Z444" s="108">
        <f>IF(H444&gt;0, rate1(1,$L$52,$L$51,$L$54,U444,$L$53,$L$50,Y444),"")</f>
        <v>1465.2590004540305</v>
      </c>
      <c r="AA444" s="336">
        <f t="shared" si="292"/>
        <v>79.651806174627225</v>
      </c>
      <c r="AB444" s="336">
        <f t="shared" si="293"/>
        <v>-6.5126487681156818E-6</v>
      </c>
      <c r="AC444" s="328">
        <f t="shared" si="294"/>
        <v>5.3056883172028231E-4</v>
      </c>
      <c r="AD444" s="328">
        <f t="shared" si="295"/>
        <v>-37.695391821553642</v>
      </c>
      <c r="AE444" s="328">
        <f t="shared" si="296"/>
        <v>3642.5188801600439</v>
      </c>
      <c r="AF444" s="328">
        <f t="shared" si="297"/>
        <v>2889.1273843414642</v>
      </c>
      <c r="AG444" s="328">
        <f t="shared" si="298"/>
        <v>2886.1641301022732</v>
      </c>
      <c r="AH444" s="328">
        <f t="shared" si="299"/>
        <v>2.8979953135909882</v>
      </c>
      <c r="AI444" s="328">
        <f t="shared" si="300"/>
        <v>0.36313161189619558</v>
      </c>
      <c r="AJ444" s="328">
        <f t="shared" si="301"/>
        <v>8.9777104185287584</v>
      </c>
      <c r="AK444" s="337">
        <f t="shared" si="302"/>
        <v>572.18915985874969</v>
      </c>
      <c r="AL444" s="42">
        <f t="shared" si="303"/>
        <v>27.471485218827873</v>
      </c>
    </row>
    <row r="445" spans="2:40" ht="15" x14ac:dyDescent="0.15">
      <c r="B445" s="328">
        <f t="shared" si="273"/>
        <v>2889.1273843414642</v>
      </c>
      <c r="C445" s="328">
        <f t="shared" si="274"/>
        <v>2886.1641301022732</v>
      </c>
      <c r="D445" s="328">
        <f t="shared" si="275"/>
        <v>2.8979953135909882</v>
      </c>
      <c r="E445" s="328">
        <f t="shared" si="270"/>
        <v>185.74517602620119</v>
      </c>
      <c r="F445" s="328">
        <f t="shared" si="276"/>
        <v>185.74517602620119</v>
      </c>
      <c r="G445" s="328">
        <f t="shared" si="277"/>
        <v>1250.107779337043</v>
      </c>
      <c r="H445" s="313">
        <f t="shared" si="278"/>
        <v>0.02</v>
      </c>
      <c r="I445" s="328">
        <f t="shared" si="279"/>
        <v>2.3706033913527791</v>
      </c>
      <c r="J445" s="328">
        <f t="shared" si="245"/>
        <v>850</v>
      </c>
      <c r="K445" s="335">
        <f t="shared" si="280"/>
        <v>-1</v>
      </c>
      <c r="L445" s="323">
        <f t="shared" si="281"/>
        <v>2.8779953135909881</v>
      </c>
      <c r="M445" s="323">
        <f t="shared" si="282"/>
        <v>2.8879953135909879</v>
      </c>
      <c r="N445" s="328">
        <f t="shared" si="283"/>
        <v>-4.0328351575633192E-2</v>
      </c>
      <c r="O445" s="328">
        <f t="shared" si="284"/>
        <v>3.8770748504988184E-3</v>
      </c>
      <c r="P445" s="332">
        <f t="shared" si="271"/>
        <v>38.324019035061639</v>
      </c>
      <c r="Q445" s="328">
        <f t="shared" si="285"/>
        <v>413.01226255772576</v>
      </c>
      <c r="R445" s="277">
        <f>IF(H445&gt;0, rate1(1,$L$52,$L$51,$L$54,L445,$L$53,$L$50,P445),"")</f>
        <v>1455.5484303779776</v>
      </c>
      <c r="S445" s="323">
        <f t="shared" si="286"/>
        <v>73.186689093651992</v>
      </c>
      <c r="T445" s="323">
        <f t="shared" si="287"/>
        <v>5.5866742306622311E-4</v>
      </c>
      <c r="U445" s="328">
        <f t="shared" si="288"/>
        <v>2.8979953135909882</v>
      </c>
      <c r="V445" s="336">
        <f t="shared" si="289"/>
        <v>2.8979953135909882</v>
      </c>
      <c r="W445" s="328">
        <f t="shared" si="290"/>
        <v>5.0530816516936028E-4</v>
      </c>
      <c r="X445" s="328">
        <f t="shared" si="291"/>
        <v>426.17769903762132</v>
      </c>
      <c r="Y445" s="328">
        <f t="shared" si="272"/>
        <v>38.589880751737795</v>
      </c>
      <c r="Z445" s="108">
        <f>IF(H445&gt;0, rate1(1,$L$52,$L$51,$L$54,U445,$L$53,$L$50,Y445),"")</f>
        <v>1459.74997657728</v>
      </c>
      <c r="AA445" s="336">
        <f t="shared" si="292"/>
        <v>75.302268179122706</v>
      </c>
      <c r="AB445" s="336">
        <f t="shared" si="293"/>
        <v>-6.8007098242438405E-6</v>
      </c>
      <c r="AC445" s="328">
        <f t="shared" si="294"/>
        <v>5.5866742306622311E-4</v>
      </c>
      <c r="AD445" s="328">
        <f t="shared" si="295"/>
        <v>-35.79947420279283</v>
      </c>
      <c r="AE445" s="328">
        <f t="shared" si="296"/>
        <v>3481.1871353518609</v>
      </c>
      <c r="AF445" s="328">
        <f t="shared" si="297"/>
        <v>2889.0864973224657</v>
      </c>
      <c r="AG445" s="328">
        <f t="shared" si="298"/>
        <v>2886.1635714348504</v>
      </c>
      <c r="AH445" s="328">
        <f t="shared" si="299"/>
        <v>2.8782076522639857</v>
      </c>
      <c r="AI445" s="328">
        <f t="shared" si="300"/>
        <v>0.38381919241336959</v>
      </c>
      <c r="AJ445" s="328">
        <f t="shared" si="301"/>
        <v>8.9778170349710962</v>
      </c>
      <c r="AK445" s="337">
        <f t="shared" si="302"/>
        <v>572.18962323970561</v>
      </c>
      <c r="AL445" s="42">
        <f t="shared" si="303"/>
        <v>27.471793880697984</v>
      </c>
    </row>
    <row r="446" spans="2:40" ht="15" x14ac:dyDescent="0.15">
      <c r="B446" s="328">
        <f t="shared" si="273"/>
        <v>2889.0864973224657</v>
      </c>
      <c r="C446" s="328">
        <f t="shared" si="274"/>
        <v>2886.1635714348504</v>
      </c>
      <c r="D446" s="328">
        <f t="shared" si="275"/>
        <v>2.8782076522639857</v>
      </c>
      <c r="E446" s="328">
        <f t="shared" si="270"/>
        <v>185.74517602620119</v>
      </c>
      <c r="F446" s="328">
        <f t="shared" si="276"/>
        <v>185.74517602620119</v>
      </c>
      <c r="G446" s="328">
        <f t="shared" si="277"/>
        <v>1224.4987052258007</v>
      </c>
      <c r="H446" s="313">
        <f t="shared" si="278"/>
        <v>0.02</v>
      </c>
      <c r="I446" s="328">
        <f t="shared" si="279"/>
        <v>2.338340710092234</v>
      </c>
      <c r="J446" s="328">
        <f t="shared" ref="J446:J509" si="304">$B$7</f>
        <v>850</v>
      </c>
      <c r="K446" s="335">
        <f t="shared" si="280"/>
        <v>-1</v>
      </c>
      <c r="L446" s="323">
        <f t="shared" si="281"/>
        <v>2.8582076522639857</v>
      </c>
      <c r="M446" s="323">
        <f t="shared" si="282"/>
        <v>2.8682076522639859</v>
      </c>
      <c r="N446" s="328">
        <f t="shared" si="283"/>
        <v>-4.005593234632876E-2</v>
      </c>
      <c r="O446" s="328">
        <f t="shared" si="284"/>
        <v>3.8770748504988184E-3</v>
      </c>
      <c r="P446" s="332">
        <f t="shared" si="271"/>
        <v>37.973530718683747</v>
      </c>
      <c r="Q446" s="328">
        <f t="shared" si="285"/>
        <v>387.22841319365034</v>
      </c>
      <c r="R446" s="277">
        <f>IF(H446&gt;0, rate1(1,$L$52,$L$51,$L$54,L446,$L$53,$L$50,P446),"")</f>
        <v>1449.957345428734</v>
      </c>
      <c r="S446" s="323">
        <f t="shared" si="286"/>
        <v>68.882326111564254</v>
      </c>
      <c r="T446" s="323">
        <f t="shared" si="287"/>
        <v>5.9007895929342558E-4</v>
      </c>
      <c r="U446" s="328">
        <f t="shared" si="288"/>
        <v>2.8782076522639857</v>
      </c>
      <c r="V446" s="336">
        <f t="shared" si="289"/>
        <v>2.8782076522639857</v>
      </c>
      <c r="W446" s="328">
        <f t="shared" si="290"/>
        <v>4.9843118341641457E-4</v>
      </c>
      <c r="X446" s="328">
        <f t="shared" si="291"/>
        <v>400.21436649040038</v>
      </c>
      <c r="Y446" s="328">
        <f t="shared" si="272"/>
        <v>38.238781583672541</v>
      </c>
      <c r="Z446" s="108">
        <f>IF(H446&gt;0, rate1(1,$L$52,$L$51,$L$54,U446,$L$53,$L$50,Y446),"")</f>
        <v>1454.1941857791389</v>
      </c>
      <c r="AA446" s="336">
        <f t="shared" si="292"/>
        <v>70.984918003256155</v>
      </c>
      <c r="AB446" s="336">
        <f t="shared" si="293"/>
        <v>-7.1219799584994056E-6</v>
      </c>
      <c r="AC446" s="328">
        <f t="shared" si="294"/>
        <v>5.9007895929342558E-4</v>
      </c>
      <c r="AD446" s="328">
        <f t="shared" si="295"/>
        <v>-33.893769104982951</v>
      </c>
      <c r="AE446" s="328">
        <f t="shared" si="296"/>
        <v>3317.8865710904006</v>
      </c>
      <c r="AF446" s="328">
        <f t="shared" si="297"/>
        <v>2889.0458513111603</v>
      </c>
      <c r="AG446" s="328">
        <f t="shared" si="298"/>
        <v>2886.1629813558911</v>
      </c>
      <c r="AH446" s="328">
        <f t="shared" si="299"/>
        <v>2.8584180633500993</v>
      </c>
      <c r="AI446" s="328">
        <f t="shared" si="300"/>
        <v>0.40696297801708553</v>
      </c>
      <c r="AJ446" s="328">
        <f t="shared" si="301"/>
        <v>8.9779300802427677</v>
      </c>
      <c r="AK446" s="337">
        <f t="shared" si="302"/>
        <v>572.1901030550639</v>
      </c>
      <c r="AL446" s="42">
        <f t="shared" si="303"/>
        <v>27.472120127011536</v>
      </c>
      <c r="AM446" s="8">
        <v>0</v>
      </c>
      <c r="AN446" s="8">
        <v>0</v>
      </c>
    </row>
    <row r="447" spans="2:40" ht="15" x14ac:dyDescent="0.15">
      <c r="B447" s="328">
        <f t="shared" si="273"/>
        <v>2889.0458513111603</v>
      </c>
      <c r="C447" s="328">
        <f t="shared" si="274"/>
        <v>2886.1629813558911</v>
      </c>
      <c r="D447" s="328">
        <f t="shared" si="275"/>
        <v>2.8584180633500993</v>
      </c>
      <c r="E447" s="328">
        <f t="shared" ref="E447:E510" si="305">IF(H447&gt;0,IF(AND(C447&lt;$B$6,C447&gt;$K$12),bb2wang($B$6,$K$12,C447,$H$8,$H$9,I447,$H$10,$H$11,$K$10,$K$11,$H$13),E446)," ")</f>
        <v>185.74517602620119</v>
      </c>
      <c r="F447" s="328">
        <f t="shared" si="276"/>
        <v>185.74517602620119</v>
      </c>
      <c r="G447" s="328">
        <f t="shared" si="277"/>
        <v>1199.2393367646112</v>
      </c>
      <c r="H447" s="313">
        <f t="shared" si="278"/>
        <v>0.02</v>
      </c>
      <c r="I447" s="328">
        <f t="shared" si="279"/>
        <v>2.3062959642153147</v>
      </c>
      <c r="J447" s="328">
        <f t="shared" si="304"/>
        <v>850</v>
      </c>
      <c r="K447" s="335">
        <f t="shared" si="280"/>
        <v>-1</v>
      </c>
      <c r="L447" s="323">
        <f t="shared" si="281"/>
        <v>2.8384180633500993</v>
      </c>
      <c r="M447" s="323">
        <f t="shared" si="282"/>
        <v>2.8484180633500991</v>
      </c>
      <c r="N447" s="328">
        <f t="shared" si="283"/>
        <v>-3.9783439455566949E-2</v>
      </c>
      <c r="O447" s="328">
        <f t="shared" si="284"/>
        <v>3.8770748504988184E-3</v>
      </c>
      <c r="P447" s="332">
        <f t="shared" ref="P447:P510" si="306">IF(H447&gt;0, $C$54*$L$55*$L$55*M447*M447/(($B$19*(B447-C447))^0.333)*1000,"")</f>
        <v>37.623816487290512</v>
      </c>
      <c r="Q447" s="328">
        <f t="shared" si="285"/>
        <v>361.79542422806594</v>
      </c>
      <c r="R447" s="277">
        <f>IF(H447&gt;0, rate1(1,$L$52,$L$51,$L$54,L447,$L$53,$L$50,P447),"")</f>
        <v>1444.3186270660724</v>
      </c>
      <c r="S447" s="323">
        <f t="shared" si="286"/>
        <v>64.609424410259379</v>
      </c>
      <c r="T447" s="323">
        <f t="shared" si="287"/>
        <v>6.2543309933096002E-4</v>
      </c>
      <c r="U447" s="328">
        <f t="shared" si="288"/>
        <v>2.8584180633500993</v>
      </c>
      <c r="V447" s="336">
        <f t="shared" si="289"/>
        <v>2.8584180633500993</v>
      </c>
      <c r="W447" s="328">
        <f t="shared" si="290"/>
        <v>4.9160065587816604E-4</v>
      </c>
      <c r="X447" s="328">
        <f t="shared" si="291"/>
        <v>374.60310888892241</v>
      </c>
      <c r="Y447" s="328">
        <f t="shared" ref="Y447:Y510" si="307">IF(H447&gt;0, $C$54*$L$55*$L$55*V447*V447/(($B$19*(B447-C447))^0.333)*1000,"")</f>
        <v>37.888453622732229</v>
      </c>
      <c r="Z447" s="108">
        <f>IF(H447&gt;0, rate1(1,$L$52,$L$51,$L$54,U447,$L$53,$L$50,Y447),"")</f>
        <v>1448.5911320573098</v>
      </c>
      <c r="AA447" s="336">
        <f t="shared" si="292"/>
        <v>66.699314357813861</v>
      </c>
      <c r="AB447" s="336">
        <f t="shared" si="293"/>
        <v>-7.4825842656560111E-6</v>
      </c>
      <c r="AC447" s="328">
        <f t="shared" si="294"/>
        <v>6.2543309933096002E-4</v>
      </c>
      <c r="AD447" s="328">
        <f t="shared" si="295"/>
        <v>-31.97784066976061</v>
      </c>
      <c r="AE447" s="328">
        <f t="shared" si="296"/>
        <v>3152.4630654682733</v>
      </c>
      <c r="AF447" s="328">
        <f t="shared" si="297"/>
        <v>2889.0054424386053</v>
      </c>
      <c r="AG447" s="328">
        <f t="shared" si="298"/>
        <v>2886.1623559227919</v>
      </c>
      <c r="AH447" s="328">
        <f t="shared" si="299"/>
        <v>2.8386265433072682</v>
      </c>
      <c r="AI447" s="328">
        <f t="shared" si="300"/>
        <v>0.43302986447072161</v>
      </c>
      <c r="AJ447" s="328">
        <f t="shared" si="301"/>
        <v>8.9780503663162321</v>
      </c>
      <c r="AK447" s="337">
        <f t="shared" si="302"/>
        <v>572.19060138070358</v>
      </c>
      <c r="AL447" s="42">
        <f t="shared" si="303"/>
        <v>27.472466045542852</v>
      </c>
      <c r="AM447" s="8">
        <f>AJ447/24+AM446</f>
        <v>0.374085431929843</v>
      </c>
    </row>
    <row r="448" spans="2:40" ht="15" x14ac:dyDescent="0.15">
      <c r="B448" s="328">
        <f t="shared" si="273"/>
        <v>2889.0054424386053</v>
      </c>
      <c r="C448" s="328">
        <f t="shared" si="274"/>
        <v>2886.1623559227919</v>
      </c>
      <c r="D448" s="328">
        <f t="shared" si="275"/>
        <v>2.8386265433072682</v>
      </c>
      <c r="E448" s="328">
        <f t="shared" si="305"/>
        <v>185.74517602620119</v>
      </c>
      <c r="F448" s="328">
        <f t="shared" si="276"/>
        <v>185.74517602620119</v>
      </c>
      <c r="G448" s="328">
        <f t="shared" si="277"/>
        <v>1174.3273334182077</v>
      </c>
      <c r="H448" s="313">
        <f t="shared" si="278"/>
        <v>0.02</v>
      </c>
      <c r="I448" s="328">
        <f t="shared" si="279"/>
        <v>2.2744692126507289</v>
      </c>
      <c r="J448" s="328">
        <f t="shared" si="304"/>
        <v>850</v>
      </c>
      <c r="K448" s="335">
        <f t="shared" si="280"/>
        <v>-1</v>
      </c>
      <c r="L448" s="323">
        <f t="shared" si="281"/>
        <v>2.8186265433072681</v>
      </c>
      <c r="M448" s="323">
        <f t="shared" si="282"/>
        <v>2.8286265433072684</v>
      </c>
      <c r="N448" s="328">
        <f t="shared" si="283"/>
        <v>-3.9510872840783584E-2</v>
      </c>
      <c r="O448" s="328">
        <f t="shared" si="284"/>
        <v>3.8770748504988184E-3</v>
      </c>
      <c r="P448" s="332">
        <f t="shared" si="306"/>
        <v>37.274880257599747</v>
      </c>
      <c r="Q448" s="328">
        <f t="shared" si="285"/>
        <v>336.71095585319881</v>
      </c>
      <c r="R448" s="277">
        <f>IF(H448&gt;0, rate1(1,$L$52,$L$51,$L$54,L448,$L$53,$L$50,P448),"")</f>
        <v>1438.6317701153314</v>
      </c>
      <c r="S448" s="323">
        <f t="shared" si="286"/>
        <v>60.367531200751984</v>
      </c>
      <c r="T448" s="323">
        <f t="shared" si="287"/>
        <v>6.6552999664373975E-4</v>
      </c>
      <c r="U448" s="328">
        <f t="shared" si="288"/>
        <v>2.8386265433072682</v>
      </c>
      <c r="V448" s="336">
        <f t="shared" si="289"/>
        <v>2.8386265433072682</v>
      </c>
      <c r="W448" s="328">
        <f t="shared" si="290"/>
        <v>4.8481659512233932E-4</v>
      </c>
      <c r="X448" s="328">
        <f t="shared" si="291"/>
        <v>349.34158675386743</v>
      </c>
      <c r="Y448" s="328">
        <f t="shared" si="307"/>
        <v>37.538900751941483</v>
      </c>
      <c r="Z448" s="108">
        <f>IF(H448&gt;0, rate1(1,$L$52,$L$51,$L$54,U448,$L$53,$L$50,Y448),"")</f>
        <v>1442.9403141019761</v>
      </c>
      <c r="AA448" s="336">
        <f t="shared" si="292"/>
        <v>62.445009457877347</v>
      </c>
      <c r="AB448" s="336">
        <f t="shared" si="293"/>
        <v>-7.8902517779690086E-6</v>
      </c>
      <c r="AC448" s="328">
        <f t="shared" si="294"/>
        <v>6.6552999664373975E-4</v>
      </c>
      <c r="AD448" s="328">
        <f t="shared" si="295"/>
        <v>-30.051237511246338</v>
      </c>
      <c r="AE448" s="328">
        <f t="shared" si="296"/>
        <v>2984.7532660252427</v>
      </c>
      <c r="AF448" s="328">
        <f t="shared" si="297"/>
        <v>2888.9652660357679</v>
      </c>
      <c r="AG448" s="328">
        <f t="shared" si="298"/>
        <v>2886.1616903927952</v>
      </c>
      <c r="AH448" s="328">
        <f t="shared" si="299"/>
        <v>2.8188330885219948</v>
      </c>
      <c r="AI448" s="328">
        <f t="shared" si="300"/>
        <v>0.46261316513980916</v>
      </c>
      <c r="AJ448" s="328">
        <f t="shared" si="301"/>
        <v>8.978178869973215</v>
      </c>
      <c r="AK448" s="337">
        <f t="shared" si="302"/>
        <v>572.19112068715106</v>
      </c>
      <c r="AL448" s="42">
        <f t="shared" ref="AL448:AL511" si="308">IF(H448&gt;0, AL447+AI447*J447/1000000,"")</f>
        <v>27.472834120927651</v>
      </c>
    </row>
    <row r="449" spans="2:38" ht="15" x14ac:dyDescent="0.15">
      <c r="B449" s="328">
        <f t="shared" si="273"/>
        <v>2888.9652660357679</v>
      </c>
      <c r="C449" s="328">
        <f t="shared" si="274"/>
        <v>2886.1616903927952</v>
      </c>
      <c r="D449" s="328">
        <f t="shared" si="275"/>
        <v>2.8188330885219948</v>
      </c>
      <c r="E449" s="328">
        <f t="shared" si="305"/>
        <v>185.74517602620119</v>
      </c>
      <c r="F449" s="328">
        <f t="shared" si="276"/>
        <v>185.74517602620119</v>
      </c>
      <c r="G449" s="328">
        <f t="shared" si="277"/>
        <v>1149.760353395721</v>
      </c>
      <c r="H449" s="313">
        <f t="shared" si="278"/>
        <v>0.02</v>
      </c>
      <c r="I449" s="328">
        <f t="shared" si="279"/>
        <v>2.2428605143781168</v>
      </c>
      <c r="J449" s="328">
        <f t="shared" si="304"/>
        <v>850</v>
      </c>
      <c r="K449" s="335">
        <f t="shared" si="280"/>
        <v>-1</v>
      </c>
      <c r="L449" s="323">
        <f t="shared" si="281"/>
        <v>2.7988330885219947</v>
      </c>
      <c r="M449" s="323">
        <f t="shared" si="282"/>
        <v>2.808833088521995</v>
      </c>
      <c r="N449" s="328">
        <f t="shared" si="283"/>
        <v>-3.9238232438406406E-2</v>
      </c>
      <c r="O449" s="328">
        <f t="shared" si="284"/>
        <v>3.8770748504988184E-3</v>
      </c>
      <c r="P449" s="332">
        <f t="shared" si="306"/>
        <v>36.926725991541275</v>
      </c>
      <c r="Q449" s="328">
        <f t="shared" si="285"/>
        <v>311.9726670061782</v>
      </c>
      <c r="R449" s="277">
        <f>IF(H449&gt;0, rate1(1,$L$52,$L$51,$L$54,L449,$L$53,$L$50,P449),"")</f>
        <v>1432.8962640593231</v>
      </c>
      <c r="S449" s="323">
        <f t="shared" si="286"/>
        <v>56.156186766100255</v>
      </c>
      <c r="T449" s="323">
        <f t="shared" si="287"/>
        <v>7.1140219690681657E-4</v>
      </c>
      <c r="U449" s="328">
        <f t="shared" si="288"/>
        <v>2.8188330885219948</v>
      </c>
      <c r="V449" s="336">
        <f t="shared" si="289"/>
        <v>2.8188330885219948</v>
      </c>
      <c r="W449" s="328">
        <f t="shared" si="290"/>
        <v>4.7807901371665906E-4</v>
      </c>
      <c r="X449" s="328">
        <f t="shared" si="291"/>
        <v>324.42745935110588</v>
      </c>
      <c r="Y449" s="328">
        <f t="shared" si="307"/>
        <v>37.190126898899834</v>
      </c>
      <c r="Z449" s="108">
        <f>IF(H449&gt;0, rate1(1,$L$52,$L$51,$L$54,U449,$L$53,$L$50,Y449),"")</f>
        <v>1437.2412252731381</v>
      </c>
      <c r="AA449" s="336">
        <f t="shared" si="292"/>
        <v>58.221548779986158</v>
      </c>
      <c r="AB449" s="336">
        <f t="shared" si="293"/>
        <v>-8.3548772081449186E-6</v>
      </c>
      <c r="AC449" s="328">
        <f t="shared" si="294"/>
        <v>7.1140219690681657E-4</v>
      </c>
      <c r="AD449" s="328">
        <f t="shared" si="295"/>
        <v>-28.113492040030504</v>
      </c>
      <c r="AE449" s="328">
        <f t="shared" si="296"/>
        <v>2814.5837250259433</v>
      </c>
      <c r="AF449" s="328">
        <f t="shared" si="297"/>
        <v>2888.9253164011325</v>
      </c>
      <c r="AG449" s="328">
        <f t="shared" si="298"/>
        <v>2886.1609789905983</v>
      </c>
      <c r="AH449" s="328">
        <f t="shared" si="299"/>
        <v>2.7990376953063345</v>
      </c>
      <c r="AI449" s="328">
        <f t="shared" si="300"/>
        <v>0.49647850633056284</v>
      </c>
      <c r="AJ449" s="328">
        <f t="shared" si="301"/>
        <v>8.9783167806694184</v>
      </c>
      <c r="AK449" s="337">
        <f t="shared" si="302"/>
        <v>572.19166394643571</v>
      </c>
      <c r="AL449" s="42">
        <f t="shared" si="308"/>
        <v>27.473227342118019</v>
      </c>
    </row>
    <row r="450" spans="2:38" ht="15" x14ac:dyDescent="0.15">
      <c r="B450" s="328">
        <f t="shared" si="273"/>
        <v>2888.9253164011325</v>
      </c>
      <c r="C450" s="328">
        <f t="shared" si="274"/>
        <v>2886.1609789905983</v>
      </c>
      <c r="D450" s="328">
        <f t="shared" si="275"/>
        <v>2.7990376953063345</v>
      </c>
      <c r="E450" s="328">
        <f t="shared" si="305"/>
        <v>185.74517602620119</v>
      </c>
      <c r="F450" s="328">
        <f t="shared" si="276"/>
        <v>185.74517602620119</v>
      </c>
      <c r="G450" s="328">
        <f t="shared" si="277"/>
        <v>1125.5360536485841</v>
      </c>
      <c r="H450" s="313">
        <f t="shared" si="278"/>
        <v>0.02</v>
      </c>
      <c r="I450" s="328">
        <f t="shared" si="279"/>
        <v>2.2114699284273232</v>
      </c>
      <c r="J450" s="328">
        <f t="shared" si="304"/>
        <v>850</v>
      </c>
      <c r="K450" s="335">
        <f t="shared" si="280"/>
        <v>-1</v>
      </c>
      <c r="L450" s="323">
        <f t="shared" si="281"/>
        <v>2.7790376953063345</v>
      </c>
      <c r="M450" s="323">
        <f t="shared" si="282"/>
        <v>2.7890376953063347</v>
      </c>
      <c r="N450" s="328">
        <f t="shared" si="283"/>
        <v>-3.8965518183799119E-2</v>
      </c>
      <c r="O450" s="328">
        <f t="shared" si="284"/>
        <v>3.8770748504988184E-3</v>
      </c>
      <c r="P450" s="332">
        <f t="shared" si="306"/>
        <v>36.579357697090529</v>
      </c>
      <c r="Q450" s="328">
        <f t="shared" si="285"/>
        <v>287.57821536693132</v>
      </c>
      <c r="R450" s="277">
        <f>IF(H450&gt;0, rate1(1,$L$52,$L$51,$L$54,L450,$L$53,$L$50,P450),"")</f>
        <v>1427.1115930189551</v>
      </c>
      <c r="S450" s="323">
        <f t="shared" si="286"/>
        <v>51.974924198487592</v>
      </c>
      <c r="T450" s="323">
        <f t="shared" si="287"/>
        <v>7.6440561308289718E-4</v>
      </c>
      <c r="U450" s="328">
        <f t="shared" si="288"/>
        <v>2.7990376953063345</v>
      </c>
      <c r="V450" s="336">
        <f t="shared" si="289"/>
        <v>2.7990376953063345</v>
      </c>
      <c r="W450" s="328">
        <f t="shared" si="290"/>
        <v>4.7138792424661347E-4</v>
      </c>
      <c r="X450" s="328">
        <f t="shared" si="291"/>
        <v>299.8583846895865</v>
      </c>
      <c r="Y450" s="328">
        <f t="shared" si="307"/>
        <v>36.842136036598397</v>
      </c>
      <c r="Z450" s="108">
        <f>IF(H450&gt;0, rate1(1,$L$52,$L$51,$L$54,U450,$L$53,$L$50,Y450),"")</f>
        <v>1431.4933535794589</v>
      </c>
      <c r="AA450" s="336">
        <f t="shared" si="292"/>
        <v>54.028470807834104</v>
      </c>
      <c r="AB450" s="336">
        <f t="shared" si="293"/>
        <v>-8.8893365595029274E-6</v>
      </c>
      <c r="AC450" s="328">
        <f t="shared" si="294"/>
        <v>7.6440561308289718E-4</v>
      </c>
      <c r="AD450" s="328">
        <f t="shared" si="295"/>
        <v>-26.164119752259158</v>
      </c>
      <c r="AE450" s="328">
        <f t="shared" si="296"/>
        <v>2641.7698491308752</v>
      </c>
      <c r="AF450" s="328">
        <f t="shared" si="297"/>
        <v>2888.8855864773354</v>
      </c>
      <c r="AG450" s="328">
        <f t="shared" si="298"/>
        <v>2886.1602145849852</v>
      </c>
      <c r="AH450" s="328">
        <f t="shared" si="299"/>
        <v>2.7792403598963777</v>
      </c>
      <c r="AI450" s="328">
        <f t="shared" si="300"/>
        <v>0.53563128267064974</v>
      </c>
      <c r="AJ450" s="328">
        <f t="shared" si="301"/>
        <v>8.9784655671368263</v>
      </c>
      <c r="AK450" s="337">
        <f t="shared" si="302"/>
        <v>572.19223477773858</v>
      </c>
      <c r="AL450" s="42">
        <f t="shared" si="308"/>
        <v>27.473649348848401</v>
      </c>
    </row>
    <row r="451" spans="2:38" ht="15" x14ac:dyDescent="0.15">
      <c r="B451" s="328">
        <f t="shared" si="273"/>
        <v>2888.8855864773354</v>
      </c>
      <c r="C451" s="328">
        <f t="shared" si="274"/>
        <v>2886.1602145849852</v>
      </c>
      <c r="D451" s="328">
        <f t="shared" si="275"/>
        <v>2.7792403598963777</v>
      </c>
      <c r="E451" s="328">
        <f t="shared" si="305"/>
        <v>185.74517602620119</v>
      </c>
      <c r="F451" s="328">
        <f t="shared" si="276"/>
        <v>185.74517602620119</v>
      </c>
      <c r="G451" s="328">
        <f t="shared" si="277"/>
        <v>1101.6520898703864</v>
      </c>
      <c r="H451" s="313">
        <f t="shared" si="278"/>
        <v>0.02</v>
      </c>
      <c r="I451" s="328">
        <f t="shared" si="279"/>
        <v>2.1802975138802139</v>
      </c>
      <c r="J451" s="328">
        <f t="shared" si="304"/>
        <v>850</v>
      </c>
      <c r="K451" s="335">
        <f t="shared" si="280"/>
        <v>-1</v>
      </c>
      <c r="L451" s="323">
        <f t="shared" si="281"/>
        <v>2.7592403598963777</v>
      </c>
      <c r="M451" s="323">
        <f t="shared" si="282"/>
        <v>2.7692403598963775</v>
      </c>
      <c r="N451" s="328">
        <f t="shared" si="283"/>
        <v>-3.8692730011247178E-2</v>
      </c>
      <c r="O451" s="328">
        <f t="shared" si="284"/>
        <v>3.8770748504988184E-3</v>
      </c>
      <c r="P451" s="332">
        <f t="shared" si="306"/>
        <v>36.232779429151897</v>
      </c>
      <c r="Q451" s="328">
        <f t="shared" si="285"/>
        <v>263.52525735804988</v>
      </c>
      <c r="R451" s="277">
        <f>IF(H451&gt;0, rate1(1,$L$52,$L$51,$L$54,L451,$L$53,$L$50,P451),"")</f>
        <v>1421.2772357366673</v>
      </c>
      <c r="S451" s="323">
        <f t="shared" si="286"/>
        <v>47.823269124572086</v>
      </c>
      <c r="T451" s="323">
        <f t="shared" si="287"/>
        <v>8.2635686774253591E-4</v>
      </c>
      <c r="U451" s="328">
        <f t="shared" si="288"/>
        <v>2.7792403598963777</v>
      </c>
      <c r="V451" s="336">
        <f t="shared" si="289"/>
        <v>2.7792403598963777</v>
      </c>
      <c r="W451" s="328">
        <f t="shared" si="290"/>
        <v>4.6474333930479617E-4</v>
      </c>
      <c r="X451" s="328">
        <f t="shared" si="291"/>
        <v>275.63201952121472</v>
      </c>
      <c r="Y451" s="328">
        <f t="shared" si="307"/>
        <v>36.494932184286036</v>
      </c>
      <c r="Z451" s="108">
        <f>IF(H451&gt;0, rate1(1,$L$52,$L$51,$L$54,U451,$L$53,$L$50,Y451),"")</f>
        <v>1425.6961816598098</v>
      </c>
      <c r="AA451" s="336">
        <f t="shared" si="292"/>
        <v>49.865306766692051</v>
      </c>
      <c r="AB451" s="336">
        <f t="shared" si="293"/>
        <v>-9.5107013555387758E-6</v>
      </c>
      <c r="AC451" s="328">
        <f t="shared" si="294"/>
        <v>8.2635686774253591E-4</v>
      </c>
      <c r="AD451" s="328">
        <f t="shared" si="295"/>
        <v>-24.202618482056721</v>
      </c>
      <c r="AE451" s="328">
        <f t="shared" si="296"/>
        <v>2466.1145756777341</v>
      </c>
      <c r="AF451" s="328">
        <f t="shared" si="297"/>
        <v>2888.8460673904565</v>
      </c>
      <c r="AG451" s="328">
        <f t="shared" si="298"/>
        <v>2886.1593882281172</v>
      </c>
      <c r="AH451" s="328">
        <f t="shared" si="299"/>
        <v>2.7594410784499663</v>
      </c>
      <c r="AI451" s="328">
        <f t="shared" si="300"/>
        <v>0.58141849244086696</v>
      </c>
      <c r="AJ451" s="328">
        <f t="shared" si="301"/>
        <v>8.9786270722736159</v>
      </c>
      <c r="AK451" s="337">
        <f t="shared" si="302"/>
        <v>572.19283765005866</v>
      </c>
      <c r="AL451" s="42">
        <f t="shared" si="308"/>
        <v>27.474104635438671</v>
      </c>
    </row>
    <row r="452" spans="2:38" ht="15" x14ac:dyDescent="0.15">
      <c r="B452" s="328">
        <f t="shared" si="273"/>
        <v>2888.8460673904565</v>
      </c>
      <c r="C452" s="328">
        <f t="shared" si="274"/>
        <v>2886.1593882281172</v>
      </c>
      <c r="D452" s="328">
        <f t="shared" si="275"/>
        <v>2.7594410784499663</v>
      </c>
      <c r="E452" s="328">
        <f t="shared" si="305"/>
        <v>185.74517602620119</v>
      </c>
      <c r="F452" s="328">
        <f t="shared" si="276"/>
        <v>185.74517602620119</v>
      </c>
      <c r="G452" s="328">
        <f t="shared" si="277"/>
        <v>1078.1061164958594</v>
      </c>
      <c r="H452" s="313">
        <f t="shared" si="278"/>
        <v>0.02</v>
      </c>
      <c r="I452" s="328">
        <f t="shared" si="279"/>
        <v>2.149343329871408</v>
      </c>
      <c r="J452" s="328">
        <f t="shared" si="304"/>
        <v>850</v>
      </c>
      <c r="K452" s="335">
        <f t="shared" si="280"/>
        <v>-1</v>
      </c>
      <c r="L452" s="323">
        <f t="shared" si="281"/>
        <v>2.7394410784499663</v>
      </c>
      <c r="M452" s="323">
        <f t="shared" si="282"/>
        <v>2.7494410784499665</v>
      </c>
      <c r="N452" s="328">
        <f t="shared" si="283"/>
        <v>-3.8419867853906275E-2</v>
      </c>
      <c r="O452" s="328">
        <f t="shared" si="284"/>
        <v>3.8770748504988184E-3</v>
      </c>
      <c r="P452" s="332">
        <f t="shared" si="306"/>
        <v>35.886995290452745</v>
      </c>
      <c r="Q452" s="328">
        <f t="shared" si="285"/>
        <v>239.81144814377376</v>
      </c>
      <c r="R452" s="277">
        <f>IF(H452&gt;0, rate1(1,$L$52,$L$51,$L$54,L452,$L$53,$L$50,P452),"")</f>
        <v>1415.3926655621894</v>
      </c>
      <c r="S452" s="323">
        <f t="shared" si="286"/>
        <v>43.700739417977545</v>
      </c>
      <c r="T452" s="323">
        <f t="shared" si="287"/>
        <v>8.9974713266279015E-4</v>
      </c>
      <c r="U452" s="328">
        <f t="shared" si="288"/>
        <v>2.7594410784499663</v>
      </c>
      <c r="V452" s="336">
        <f t="shared" si="289"/>
        <v>2.7594410784499663</v>
      </c>
      <c r="W452" s="328">
        <f t="shared" si="290"/>
        <v>4.5814527149445894E-4</v>
      </c>
      <c r="X452" s="328">
        <f t="shared" si="291"/>
        <v>251.74601933983536</v>
      </c>
      <c r="Y452" s="328">
        <f t="shared" si="307"/>
        <v>36.148519408345543</v>
      </c>
      <c r="Z452" s="108">
        <f>IF(H452&gt;0, rate1(1,$L$52,$L$51,$L$54,U452,$L$53,$L$50,Y452),"")</f>
        <v>1419.8491867670127</v>
      </c>
      <c r="AA452" s="336">
        <f t="shared" si="292"/>
        <v>45.731580345454915</v>
      </c>
      <c r="AB452" s="336">
        <f t="shared" si="293"/>
        <v>-1.0242098936730505E-5</v>
      </c>
      <c r="AC452" s="328">
        <f t="shared" si="294"/>
        <v>8.9974713266279015E-4</v>
      </c>
      <c r="AD452" s="328">
        <f t="shared" si="295"/>
        <v>-22.228467614906709</v>
      </c>
      <c r="AE452" s="328">
        <f t="shared" si="296"/>
        <v>2287.4066298281441</v>
      </c>
      <c r="AF452" s="328">
        <f t="shared" si="297"/>
        <v>2888.8067477754698</v>
      </c>
      <c r="AG452" s="328">
        <f t="shared" si="298"/>
        <v>2886.1584884809845</v>
      </c>
      <c r="AH452" s="328">
        <f t="shared" si="299"/>
        <v>2.7396398470438394</v>
      </c>
      <c r="AI452" s="328">
        <f t="shared" si="300"/>
        <v>0.63568729339530206</v>
      </c>
      <c r="AJ452" s="328">
        <f t="shared" si="301"/>
        <v>8.9788036520773371</v>
      </c>
      <c r="AK452" s="337">
        <f t="shared" si="302"/>
        <v>572.19347817095593</v>
      </c>
      <c r="AL452" s="42">
        <f t="shared" si="308"/>
        <v>27.474598841157245</v>
      </c>
    </row>
    <row r="453" spans="2:38" ht="15" x14ac:dyDescent="0.15">
      <c r="B453" s="328">
        <f t="shared" si="273"/>
        <v>2888.8067477754698</v>
      </c>
      <c r="C453" s="328">
        <f t="shared" si="274"/>
        <v>2886.1584884809845</v>
      </c>
      <c r="D453" s="328">
        <f t="shared" si="275"/>
        <v>2.7396398470438394</v>
      </c>
      <c r="E453" s="328">
        <f t="shared" si="305"/>
        <v>185.74517602620119</v>
      </c>
      <c r="F453" s="328">
        <f t="shared" si="276"/>
        <v>185.74517602620119</v>
      </c>
      <c r="G453" s="328">
        <f t="shared" si="277"/>
        <v>1054.8957866992589</v>
      </c>
      <c r="H453" s="313">
        <f t="shared" si="278"/>
        <v>0.02</v>
      </c>
      <c r="I453" s="328">
        <f t="shared" si="279"/>
        <v>2.1186074355882738</v>
      </c>
      <c r="J453" s="328">
        <f t="shared" si="304"/>
        <v>850</v>
      </c>
      <c r="K453" s="335">
        <f t="shared" si="280"/>
        <v>-1</v>
      </c>
      <c r="L453" s="323">
        <f t="shared" si="281"/>
        <v>2.7196398470438394</v>
      </c>
      <c r="M453" s="323">
        <f t="shared" si="282"/>
        <v>2.7296398470438392</v>
      </c>
      <c r="N453" s="328">
        <f t="shared" si="283"/>
        <v>-3.8146931643789905E-2</v>
      </c>
      <c r="O453" s="328">
        <f t="shared" si="284"/>
        <v>3.8770748504988184E-3</v>
      </c>
      <c r="P453" s="332">
        <f t="shared" si="306"/>
        <v>35.542009432452808</v>
      </c>
      <c r="Q453" s="328">
        <f t="shared" si="285"/>
        <v>216.43444162838364</v>
      </c>
      <c r="R453" s="277">
        <f>IF(H453&gt;0, rate1(1,$L$52,$L$51,$L$54,L453,$L$53,$L$50,P453),"")</f>
        <v>1409.45735044085</v>
      </c>
      <c r="S453" s="323">
        <f t="shared" si="286"/>
        <v>39.606844898284123</v>
      </c>
      <c r="T453" s="323">
        <f t="shared" si="287"/>
        <v>9.8808726132099296E-4</v>
      </c>
      <c r="U453" s="328">
        <f t="shared" si="288"/>
        <v>2.7396398470438394</v>
      </c>
      <c r="V453" s="336">
        <f t="shared" si="289"/>
        <v>2.7396398470438394</v>
      </c>
      <c r="W453" s="328">
        <f t="shared" si="290"/>
        <v>4.5159373343395259E-4</v>
      </c>
      <c r="X453" s="328">
        <f t="shared" si="291"/>
        <v>228.19803837963423</v>
      </c>
      <c r="Y453" s="328">
        <f t="shared" si="307"/>
        <v>35.802901823184548</v>
      </c>
      <c r="Z453" s="108">
        <f>IF(H453&gt;0, rate1(1,$L$52,$L$51,$L$54,U453,$L$53,$L$50,Y453),"")</f>
        <v>1413.9518407539972</v>
      </c>
      <c r="AA453" s="336">
        <f t="shared" si="292"/>
        <v>41.626807405705421</v>
      </c>
      <c r="AB453" s="336">
        <f t="shared" si="293"/>
        <v>-1.1115658902858635E-5</v>
      </c>
      <c r="AC453" s="328">
        <f t="shared" si="294"/>
        <v>9.8808726132099296E-4</v>
      </c>
      <c r="AD453" s="328">
        <f t="shared" si="295"/>
        <v>-20.241127259612288</v>
      </c>
      <c r="AE453" s="328">
        <f t="shared" si="296"/>
        <v>2105.4181040749622</v>
      </c>
      <c r="AF453" s="328">
        <f t="shared" si="297"/>
        <v>2888.7676127565646</v>
      </c>
      <c r="AG453" s="328">
        <f t="shared" si="298"/>
        <v>2886.1575003937232</v>
      </c>
      <c r="AH453" s="328">
        <f t="shared" si="299"/>
        <v>2.7198366616720739</v>
      </c>
      <c r="AI453" s="328">
        <f t="shared" si="300"/>
        <v>0.70104090841197797</v>
      </c>
      <c r="AJ453" s="328">
        <f t="shared" si="301"/>
        <v>8.9789983856630062</v>
      </c>
      <c r="AK453" s="337">
        <f t="shared" si="302"/>
        <v>572.1941635093151</v>
      </c>
      <c r="AL453" s="42">
        <f t="shared" si="308"/>
        <v>27.475139175356631</v>
      </c>
    </row>
    <row r="454" spans="2:38" ht="15" x14ac:dyDescent="0.15">
      <c r="B454" s="328">
        <f t="shared" si="273"/>
        <v>2888.7676127565646</v>
      </c>
      <c r="C454" s="328">
        <f t="shared" si="274"/>
        <v>2886.1575003937232</v>
      </c>
      <c r="D454" s="328">
        <f t="shared" si="275"/>
        <v>2.7198366616720739</v>
      </c>
      <c r="E454" s="328">
        <f t="shared" si="305"/>
        <v>185.74517602620119</v>
      </c>
      <c r="F454" s="328">
        <f t="shared" si="276"/>
        <v>185.74517602620119</v>
      </c>
      <c r="G454" s="328">
        <f t="shared" si="277"/>
        <v>1032.018752394413</v>
      </c>
      <c r="H454" s="313">
        <f t="shared" si="278"/>
        <v>0.02</v>
      </c>
      <c r="I454" s="328">
        <f t="shared" si="279"/>
        <v>2.0880898902731135</v>
      </c>
      <c r="J454" s="328">
        <f t="shared" si="304"/>
        <v>850</v>
      </c>
      <c r="K454" s="335">
        <f t="shared" si="280"/>
        <v>-1</v>
      </c>
      <c r="L454" s="323">
        <f t="shared" si="281"/>
        <v>2.6998366616720739</v>
      </c>
      <c r="M454" s="323">
        <f t="shared" si="282"/>
        <v>2.7098366616720737</v>
      </c>
      <c r="N454" s="328">
        <f t="shared" si="283"/>
        <v>-3.787392131172318E-2</v>
      </c>
      <c r="O454" s="328">
        <f t="shared" si="284"/>
        <v>3.8770748504988184E-3</v>
      </c>
      <c r="P454" s="332">
        <f t="shared" si="306"/>
        <v>35.197826056302205</v>
      </c>
      <c r="Q454" s="328">
        <f t="shared" si="285"/>
        <v>193.39189045625108</v>
      </c>
      <c r="R454" s="277">
        <f>IF(H454&gt;0, rate1(1,$L$52,$L$51,$L$54,L454,$L$53,$L$50,P454),"")</f>
        <v>1403.4707529051648</v>
      </c>
      <c r="S454" s="323">
        <f t="shared" si="286"/>
        <v>35.541087016184761</v>
      </c>
      <c r="T454" s="323">
        <f t="shared" si="287"/>
        <v>1.0964889811943895E-3</v>
      </c>
      <c r="U454" s="328">
        <f t="shared" si="288"/>
        <v>2.7198366616720739</v>
      </c>
      <c r="V454" s="336">
        <f t="shared" si="289"/>
        <v>2.7198366616720739</v>
      </c>
      <c r="W454" s="328">
        <f t="shared" si="290"/>
        <v>4.4508873775228608E-4</v>
      </c>
      <c r="X454" s="328">
        <f t="shared" si="291"/>
        <v>204.98572961519199</v>
      </c>
      <c r="Y454" s="328">
        <f t="shared" si="307"/>
        <v>35.458083592174432</v>
      </c>
      <c r="Z454" s="108">
        <f>IF(H454&gt;0, rate1(1,$L$52,$L$51,$L$54,U454,$L$53,$L$50,Y454),"")</f>
        <v>1408.0036100631007</v>
      </c>
      <c r="AA454" s="336">
        <f t="shared" si="292"/>
        <v>37.550495677486829</v>
      </c>
      <c r="AB454" s="336">
        <f t="shared" si="293"/>
        <v>-1.2177365299766296E-5</v>
      </c>
      <c r="AC454" s="328">
        <f t="shared" si="294"/>
        <v>1.0964889811943895E-3</v>
      </c>
      <c r="AD454" s="328">
        <f t="shared" si="295"/>
        <v>-18.240037376585665</v>
      </c>
      <c r="AE454" s="328">
        <f t="shared" si="296"/>
        <v>1919.9008817369813</v>
      </c>
      <c r="AF454" s="328">
        <f t="shared" si="297"/>
        <v>2888.7286423462715</v>
      </c>
      <c r="AG454" s="328">
        <f t="shared" si="298"/>
        <v>2886.1564039047421</v>
      </c>
      <c r="AH454" s="328">
        <f t="shared" si="299"/>
        <v>2.700031518243263</v>
      </c>
      <c r="AI454" s="328">
        <f t="shared" si="300"/>
        <v>0.78126956256457258</v>
      </c>
      <c r="AJ454" s="328">
        <f t="shared" si="301"/>
        <v>8.9792154049859416</v>
      </c>
      <c r="AK454" s="337">
        <f t="shared" si="302"/>
        <v>572.19490303441569</v>
      </c>
      <c r="AL454" s="42">
        <f t="shared" si="308"/>
        <v>27.47573506012878</v>
      </c>
    </row>
    <row r="455" spans="2:38" ht="15" x14ac:dyDescent="0.15">
      <c r="B455" s="328">
        <f t="shared" si="273"/>
        <v>2888.7286423462715</v>
      </c>
      <c r="C455" s="328">
        <f t="shared" si="274"/>
        <v>2886.1564039047421</v>
      </c>
      <c r="D455" s="328">
        <f t="shared" si="275"/>
        <v>2.700031518243263</v>
      </c>
      <c r="E455" s="328">
        <f t="shared" si="305"/>
        <v>185.74517602620119</v>
      </c>
      <c r="F455" s="328">
        <f t="shared" si="276"/>
        <v>185.74517602620119</v>
      </c>
      <c r="G455" s="328">
        <f t="shared" si="277"/>
        <v>1009.4726642333154</v>
      </c>
      <c r="H455" s="313">
        <f t="shared" si="278"/>
        <v>0.02</v>
      </c>
      <c r="I455" s="328">
        <f t="shared" si="279"/>
        <v>2.057790753223526</v>
      </c>
      <c r="J455" s="328">
        <f t="shared" si="304"/>
        <v>850</v>
      </c>
      <c r="K455" s="335">
        <f t="shared" si="280"/>
        <v>-1</v>
      </c>
      <c r="L455" s="323">
        <f t="shared" si="281"/>
        <v>2.680031518243263</v>
      </c>
      <c r="M455" s="323">
        <f t="shared" si="282"/>
        <v>2.6900315182432628</v>
      </c>
      <c r="N455" s="328">
        <f t="shared" si="283"/>
        <v>-3.76008367873224E-2</v>
      </c>
      <c r="O455" s="328">
        <f t="shared" si="284"/>
        <v>3.8770748504988184E-3</v>
      </c>
      <c r="P455" s="332">
        <f t="shared" si="306"/>
        <v>34.854449413804204</v>
      </c>
      <c r="Q455" s="328">
        <f t="shared" si="285"/>
        <v>170.68144601044503</v>
      </c>
      <c r="R455" s="277">
        <f>IF(H455&gt;0, rate1(1,$L$52,$L$51,$L$54,L455,$L$53,$L$50,P455),"")</f>
        <v>1397.4323300691362</v>
      </c>
      <c r="S455" s="323">
        <f t="shared" si="286"/>
        <v>31.502958523496876</v>
      </c>
      <c r="T455" s="323">
        <f t="shared" si="287"/>
        <v>1.2326947485555516E-3</v>
      </c>
      <c r="U455" s="328">
        <f t="shared" si="288"/>
        <v>2.700031518243263</v>
      </c>
      <c r="V455" s="336">
        <f t="shared" si="289"/>
        <v>2.700031518243263</v>
      </c>
      <c r="W455" s="328">
        <f t="shared" si="290"/>
        <v>4.3863029708379742E-4</v>
      </c>
      <c r="X455" s="328">
        <f t="shared" si="291"/>
        <v>182.10674476009763</v>
      </c>
      <c r="Y455" s="328">
        <f t="shared" si="307"/>
        <v>35.114068928593383</v>
      </c>
      <c r="Z455" s="108">
        <f>IF(H455&gt;0, rate1(1,$L$52,$L$51,$L$54,U455,$L$53,$L$50,Y455),"")</f>
        <v>1402.0039557179366</v>
      </c>
      <c r="AA455" s="336">
        <f t="shared" si="292"/>
        <v>33.502144440512609</v>
      </c>
      <c r="AB455" s="336">
        <f t="shared" si="293"/>
        <v>-1.3495426367531076E-5</v>
      </c>
      <c r="AC455" s="328">
        <f t="shared" si="294"/>
        <v>1.2326947485555516E-3</v>
      </c>
      <c r="AD455" s="328">
        <f t="shared" si="295"/>
        <v>-16.224616859474434</v>
      </c>
      <c r="AE455" s="328">
        <f t="shared" si="296"/>
        <v>1730.5809682326815</v>
      </c>
      <c r="AF455" s="328">
        <f t="shared" si="297"/>
        <v>2888.6898088147354</v>
      </c>
      <c r="AG455" s="328">
        <f t="shared" si="298"/>
        <v>2886.1551712099936</v>
      </c>
      <c r="AH455" s="328">
        <f t="shared" si="299"/>
        <v>2.6802244125780508</v>
      </c>
      <c r="AI455" s="328">
        <f t="shared" si="300"/>
        <v>0.88211409027195298</v>
      </c>
      <c r="AJ455" s="328">
        <f t="shared" si="301"/>
        <v>8.9794604366776838</v>
      </c>
      <c r="AK455" s="337">
        <f t="shared" si="302"/>
        <v>572.19570931925489</v>
      </c>
      <c r="AL455" s="42">
        <f t="shared" si="308"/>
        <v>27.476399139256959</v>
      </c>
    </row>
    <row r="456" spans="2:38" ht="15" x14ac:dyDescent="0.15">
      <c r="B456" s="328">
        <f t="shared" si="273"/>
        <v>2888.6898088147354</v>
      </c>
      <c r="C456" s="328">
        <f t="shared" si="274"/>
        <v>2886.1551712099936</v>
      </c>
      <c r="D456" s="328">
        <f t="shared" si="275"/>
        <v>2.6802244125780508</v>
      </c>
      <c r="E456" s="328">
        <f t="shared" si="305"/>
        <v>185.74517602620119</v>
      </c>
      <c r="F456" s="328">
        <f t="shared" si="276"/>
        <v>185.74517602620119</v>
      </c>
      <c r="G456" s="328">
        <f t="shared" si="277"/>
        <v>987.25517160527318</v>
      </c>
      <c r="H456" s="313">
        <f t="shared" si="278"/>
        <v>0.02</v>
      </c>
      <c r="I456" s="328">
        <f t="shared" si="279"/>
        <v>2.0277100837934996</v>
      </c>
      <c r="J456" s="328">
        <f t="shared" si="304"/>
        <v>850</v>
      </c>
      <c r="K456" s="335">
        <f t="shared" si="280"/>
        <v>-1</v>
      </c>
      <c r="L456" s="323">
        <f t="shared" si="281"/>
        <v>2.6602244125780508</v>
      </c>
      <c r="M456" s="323">
        <f t="shared" si="282"/>
        <v>2.670224412578051</v>
      </c>
      <c r="N456" s="328">
        <f t="shared" si="283"/>
        <v>-3.7327677998942654E-2</v>
      </c>
      <c r="O456" s="328">
        <f t="shared" si="284"/>
        <v>3.8770748504988184E-3</v>
      </c>
      <c r="P456" s="332">
        <f t="shared" si="306"/>
        <v>34.511883808412193</v>
      </c>
      <c r="Q456" s="328">
        <f t="shared" si="285"/>
        <v>148.30075841187545</v>
      </c>
      <c r="R456" s="277">
        <f>IF(H456&gt;0, rate1(1,$L$52,$L$51,$L$54,L456,$L$53,$L$50,P456),"")</f>
        <v>1391.3415336259504</v>
      </c>
      <c r="S456" s="323">
        <f t="shared" si="286"/>
        <v>27.491943127551167</v>
      </c>
      <c r="T456" s="323">
        <f t="shared" si="287"/>
        <v>1.4090200110735745E-3</v>
      </c>
      <c r="U456" s="328">
        <f t="shared" si="288"/>
        <v>2.6802244125780508</v>
      </c>
      <c r="V456" s="336">
        <f t="shared" si="289"/>
        <v>2.6802244125780508</v>
      </c>
      <c r="W456" s="328">
        <f t="shared" si="290"/>
        <v>4.3221842408502908E-4</v>
      </c>
      <c r="X456" s="328">
        <f t="shared" si="291"/>
        <v>159.55873426609594</v>
      </c>
      <c r="Y456" s="328">
        <f t="shared" si="307"/>
        <v>34.770862096602848</v>
      </c>
      <c r="Z456" s="108">
        <f>IF(H456&gt;0, rate1(1,$L$52,$L$51,$L$54,U456,$L$53,$L$50,Y456),"")</f>
        <v>1395.9523333184973</v>
      </c>
      <c r="AA456" s="336">
        <f t="shared" si="292"/>
        <v>29.481244190368493</v>
      </c>
      <c r="AB456" s="336">
        <f t="shared" si="293"/>
        <v>-1.5175545744985132E-5</v>
      </c>
      <c r="AC456" s="328">
        <f t="shared" si="294"/>
        <v>1.4090200110735745E-3</v>
      </c>
      <c r="AD456" s="328">
        <f t="shared" si="295"/>
        <v>-14.19426256747156</v>
      </c>
      <c r="AE456" s="328">
        <f t="shared" si="296"/>
        <v>1537.1487664231536</v>
      </c>
      <c r="AF456" s="328">
        <f t="shared" si="297"/>
        <v>2888.6510721167256</v>
      </c>
      <c r="AG456" s="328">
        <f t="shared" si="298"/>
        <v>2886.1537621899824</v>
      </c>
      <c r="AH456" s="328">
        <f t="shared" si="299"/>
        <v>2.6604153404065545</v>
      </c>
      <c r="AI456" s="328">
        <f t="shared" si="300"/>
        <v>1.0127060660667209</v>
      </c>
      <c r="AJ456" s="328">
        <f t="shared" si="301"/>
        <v>8.9797417439182574</v>
      </c>
      <c r="AK456" s="337">
        <f t="shared" si="302"/>
        <v>572.19659978931577</v>
      </c>
      <c r="AL456" s="42">
        <f t="shared" si="308"/>
        <v>27.477148936233689</v>
      </c>
    </row>
    <row r="457" spans="2:38" ht="15" x14ac:dyDescent="0.15">
      <c r="B457" s="328">
        <f t="shared" si="273"/>
        <v>2888.6510721167256</v>
      </c>
      <c r="C457" s="328">
        <f t="shared" si="274"/>
        <v>2886.1537621899824</v>
      </c>
      <c r="D457" s="328">
        <f t="shared" si="275"/>
        <v>2.6604153404065545</v>
      </c>
      <c r="E457" s="328">
        <f t="shared" si="305"/>
        <v>185.74517602620119</v>
      </c>
      <c r="F457" s="328">
        <f t="shared" si="276"/>
        <v>185.74517602620119</v>
      </c>
      <c r="G457" s="328">
        <f t="shared" si="277"/>
        <v>965.36392263599112</v>
      </c>
      <c r="H457" s="313">
        <f t="shared" si="278"/>
        <v>0.02</v>
      </c>
      <c r="I457" s="328">
        <f t="shared" si="279"/>
        <v>1.9978479413945025</v>
      </c>
      <c r="J457" s="328">
        <f t="shared" si="304"/>
        <v>850</v>
      </c>
      <c r="K457" s="335">
        <f t="shared" si="280"/>
        <v>-1</v>
      </c>
      <c r="L457" s="323">
        <f t="shared" si="281"/>
        <v>2.6404153404065545</v>
      </c>
      <c r="M457" s="323">
        <f t="shared" si="282"/>
        <v>2.6504153404065542</v>
      </c>
      <c r="N457" s="328">
        <f t="shared" si="283"/>
        <v>-3.7054444873655612E-2</v>
      </c>
      <c r="O457" s="328">
        <f t="shared" si="284"/>
        <v>3.8770748504988184E-3</v>
      </c>
      <c r="P457" s="332">
        <f t="shared" si="306"/>
        <v>34.170133596253415</v>
      </c>
      <c r="Q457" s="328">
        <f t="shared" si="285"/>
        <v>126.2474765183913</v>
      </c>
      <c r="R457" s="277">
        <f>IF(H457&gt;0, rate1(1,$L$52,$L$51,$L$54,L457,$L$53,$L$50,P457),"")</f>
        <v>1385.1978098491309</v>
      </c>
      <c r="S457" s="323">
        <f t="shared" si="286"/>
        <v>23.507515128985073</v>
      </c>
      <c r="T457" s="323">
        <f t="shared" si="287"/>
        <v>1.6463143381801873E-3</v>
      </c>
      <c r="U457" s="328">
        <f t="shared" si="288"/>
        <v>2.6604153404065545</v>
      </c>
      <c r="V457" s="336">
        <f t="shared" si="289"/>
        <v>2.6604153404065545</v>
      </c>
      <c r="W457" s="328">
        <f t="shared" si="290"/>
        <v>4.2585313141607628E-4</v>
      </c>
      <c r="X457" s="328">
        <f t="shared" si="291"/>
        <v>137.33934732219439</v>
      </c>
      <c r="Y457" s="328">
        <f t="shared" si="307"/>
        <v>34.428467412250235</v>
      </c>
      <c r="Z457" s="108">
        <f>IF(H457&gt;0, rate1(1,$L$52,$L$51,$L$54,U457,$L$53,$L$50,Y457),"")</f>
        <v>1389.8481930395649</v>
      </c>
      <c r="AA457" s="336">
        <f t="shared" si="292"/>
        <v>25.487276288774748</v>
      </c>
      <c r="AB457" s="336">
        <f t="shared" si="293"/>
        <v>-1.7390792115629956E-5</v>
      </c>
      <c r="AC457" s="328">
        <f t="shared" si="294"/>
        <v>1.6463143381801873E-3</v>
      </c>
      <c r="AD457" s="328">
        <f t="shared" si="295"/>
        <v>-12.14834830516493</v>
      </c>
      <c r="AE457" s="328">
        <f t="shared" si="296"/>
        <v>1339.2408348410875</v>
      </c>
      <c r="AF457" s="328">
        <f t="shared" si="297"/>
        <v>2888.6123713575139</v>
      </c>
      <c r="AG457" s="328">
        <f t="shared" si="298"/>
        <v>2886.1521158756441</v>
      </c>
      <c r="AH457" s="328">
        <f t="shared" si="299"/>
        <v>2.6406042973651798</v>
      </c>
      <c r="AI457" s="328">
        <f t="shared" si="300"/>
        <v>1.1885048665789444</v>
      </c>
      <c r="AJ457" s="328">
        <f t="shared" si="301"/>
        <v>8.9800718841589742</v>
      </c>
      <c r="AK457" s="337">
        <f t="shared" si="302"/>
        <v>572.19759958861675</v>
      </c>
      <c r="AL457" s="42">
        <f t="shared" si="308"/>
        <v>27.478009736389847</v>
      </c>
    </row>
    <row r="458" spans="2:38" ht="15" x14ac:dyDescent="0.15">
      <c r="B458" s="328">
        <f t="shared" si="273"/>
        <v>2888.6123713575139</v>
      </c>
      <c r="C458" s="328">
        <f t="shared" si="274"/>
        <v>2886.1521158756441</v>
      </c>
      <c r="D458" s="328">
        <f t="shared" si="275"/>
        <v>2.6406042973651798</v>
      </c>
      <c r="E458" s="328">
        <f t="shared" si="305"/>
        <v>185.74517602620119</v>
      </c>
      <c r="F458" s="328">
        <f t="shared" si="276"/>
        <v>185.74517602620119</v>
      </c>
      <c r="G458" s="328">
        <f t="shared" si="277"/>
        <v>943.79656418611285</v>
      </c>
      <c r="H458" s="313">
        <f t="shared" si="278"/>
        <v>0.02</v>
      </c>
      <c r="I458" s="328">
        <f t="shared" si="279"/>
        <v>1.9682043854958466</v>
      </c>
      <c r="J458" s="328">
        <f t="shared" si="304"/>
        <v>850</v>
      </c>
      <c r="K458" s="335">
        <f t="shared" si="280"/>
        <v>-1</v>
      </c>
      <c r="L458" s="323">
        <f t="shared" si="281"/>
        <v>2.6206042973651797</v>
      </c>
      <c r="M458" s="323">
        <f t="shared" si="282"/>
        <v>2.6306042973651795</v>
      </c>
      <c r="N458" s="328">
        <f t="shared" si="283"/>
        <v>-3.6781137337191794E-2</v>
      </c>
      <c r="O458" s="328">
        <f t="shared" si="284"/>
        <v>3.8770748504988184E-3</v>
      </c>
      <c r="P458" s="332">
        <f t="shared" si="306"/>
        <v>33.829203187172297</v>
      </c>
      <c r="Q458" s="328">
        <f t="shared" si="285"/>
        <v>104.51924792331909</v>
      </c>
      <c r="R458" s="277">
        <f>IF(H458&gt;0, rate1(1,$L$52,$L$51,$L$54,L458,$L$53,$L$50,P458),"")</f>
        <v>1379.0005995972267</v>
      </c>
      <c r="S458" s="323">
        <f t="shared" si="286"/>
        <v>19.549139041918284</v>
      </c>
      <c r="T458" s="323">
        <f t="shared" si="287"/>
        <v>1.9829026702571973E-3</v>
      </c>
      <c r="U458" s="328">
        <f t="shared" si="288"/>
        <v>2.6406042973651798</v>
      </c>
      <c r="V458" s="336">
        <f t="shared" si="289"/>
        <v>2.6406042973651798</v>
      </c>
      <c r="W458" s="328">
        <f t="shared" si="290"/>
        <v>4.1953443175923866E-4</v>
      </c>
      <c r="X458" s="328">
        <f t="shared" si="291"/>
        <v>115.44623185320086</v>
      </c>
      <c r="Y458" s="328">
        <f t="shared" si="307"/>
        <v>34.086889244490109</v>
      </c>
      <c r="Z458" s="108">
        <f>IF(H458&gt;0, rate1(1,$L$52,$L$51,$L$54,U458,$L$53,$L$50,Y458),"")</f>
        <v>1383.6909796324751</v>
      </c>
      <c r="AA458" s="336">
        <f t="shared" si="292"/>
        <v>21.519712596925949</v>
      </c>
      <c r="AB458" s="336">
        <f t="shared" si="293"/>
        <v>-2.0445434105255887E-5</v>
      </c>
      <c r="AC458" s="328">
        <f t="shared" si="294"/>
        <v>1.9829026702571973E-3</v>
      </c>
      <c r="AD458" s="328">
        <f t="shared" si="295"/>
        <v>-10.086223746627892</v>
      </c>
      <c r="AE458" s="328">
        <f t="shared" si="296"/>
        <v>1136.4019036298507</v>
      </c>
      <c r="AF458" s="328">
        <f t="shared" si="297"/>
        <v>2888.5736073175062</v>
      </c>
      <c r="AG458" s="328">
        <f t="shared" si="298"/>
        <v>2886.150132972974</v>
      </c>
      <c r="AH458" s="328">
        <f t="shared" si="299"/>
        <v>2.6207912789937855</v>
      </c>
      <c r="AI458" s="328">
        <f t="shared" si="300"/>
        <v>1.4379273445104781</v>
      </c>
      <c r="AJ458" s="328">
        <f t="shared" si="301"/>
        <v>8.9804713084213379</v>
      </c>
      <c r="AK458" s="337">
        <f t="shared" si="302"/>
        <v>572.19874692833685</v>
      </c>
      <c r="AL458" s="42">
        <f t="shared" si="308"/>
        <v>27.47901996552644</v>
      </c>
    </row>
    <row r="459" spans="2:38" ht="15" x14ac:dyDescent="0.15">
      <c r="B459" s="328">
        <f t="shared" si="273"/>
        <v>2888.5736073175062</v>
      </c>
      <c r="C459" s="328">
        <f t="shared" si="274"/>
        <v>2886.150132972974</v>
      </c>
      <c r="D459" s="328">
        <f t="shared" si="275"/>
        <v>2.6207912789937855</v>
      </c>
      <c r="E459" s="328">
        <f t="shared" si="305"/>
        <v>185.74517602620119</v>
      </c>
      <c r="F459" s="328">
        <f t="shared" si="276"/>
        <v>185.74517602620119</v>
      </c>
      <c r="G459" s="328">
        <f t="shared" si="277"/>
        <v>922.55074185025944</v>
      </c>
      <c r="H459" s="313">
        <f t="shared" si="278"/>
        <v>0.02</v>
      </c>
      <c r="I459" s="328">
        <f t="shared" si="279"/>
        <v>1.938779475625779</v>
      </c>
      <c r="J459" s="328">
        <f t="shared" si="304"/>
        <v>850</v>
      </c>
      <c r="K459" s="335">
        <f t="shared" si="280"/>
        <v>-1</v>
      </c>
      <c r="L459" s="323">
        <f t="shared" si="281"/>
        <v>2.6007912789937855</v>
      </c>
      <c r="M459" s="323">
        <f t="shared" si="282"/>
        <v>2.6107912789937853</v>
      </c>
      <c r="N459" s="328">
        <f t="shared" si="283"/>
        <v>-3.650775531390682E-2</v>
      </c>
      <c r="O459" s="328">
        <f t="shared" si="284"/>
        <v>3.8770748504988184E-3</v>
      </c>
      <c r="P459" s="332">
        <f t="shared" si="306"/>
        <v>33.489097045810503</v>
      </c>
      <c r="Q459" s="328">
        <f t="shared" si="285"/>
        <v>83.113718954510546</v>
      </c>
      <c r="R459" s="277">
        <f>IF(H459&gt;0, rate1(1,$L$52,$L$51,$L$54,L459,$L$53,$L$50,P459),"")</f>
        <v>1372.7493383225517</v>
      </c>
      <c r="S459" s="323">
        <f t="shared" si="286"/>
        <v>15.616269195714342</v>
      </c>
      <c r="T459" s="323">
        <f t="shared" si="287"/>
        <v>2.4977478743078512E-3</v>
      </c>
      <c r="U459" s="328">
        <f t="shared" si="288"/>
        <v>2.6207912789937855</v>
      </c>
      <c r="V459" s="336">
        <f t="shared" si="289"/>
        <v>2.6207912789937855</v>
      </c>
      <c r="W459" s="328">
        <f t="shared" si="290"/>
        <v>4.1326233779592769E-4</v>
      </c>
      <c r="X459" s="328">
        <f t="shared" si="291"/>
        <v>93.877034518775304</v>
      </c>
      <c r="Y459" s="328">
        <f t="shared" si="307"/>
        <v>33.746132016241795</v>
      </c>
      <c r="Z459" s="108">
        <f>IF(H459&gt;0, rate1(1,$L$52,$L$51,$L$54,U459,$L$53,$L$50,Y459),"")</f>
        <v>1377.4801324307587</v>
      </c>
      <c r="AA459" s="336">
        <f t="shared" si="292"/>
        <v>17.578015091158235</v>
      </c>
      <c r="AB459" s="336">
        <f t="shared" si="293"/>
        <v>-2.492833644579912E-5</v>
      </c>
      <c r="AC459" s="328">
        <f t="shared" si="294"/>
        <v>2.4977478743078512E-3</v>
      </c>
      <c r="AD459" s="328">
        <f t="shared" si="295"/>
        <v>-8.0072133003184653</v>
      </c>
      <c r="AE459" s="328">
        <f t="shared" si="296"/>
        <v>927.99490861041625</v>
      </c>
      <c r="AF459" s="328">
        <f t="shared" si="297"/>
        <v>2888.5346018143182</v>
      </c>
      <c r="AG459" s="328">
        <f t="shared" si="298"/>
        <v>2886.1476352250997</v>
      </c>
      <c r="AH459" s="328">
        <f t="shared" si="299"/>
        <v>2.6009762807342032</v>
      </c>
      <c r="AI459" s="328">
        <f t="shared" si="300"/>
        <v>1.8195221841155689</v>
      </c>
      <c r="AJ459" s="328">
        <f t="shared" si="301"/>
        <v>8.9809767312502586</v>
      </c>
      <c r="AK459" s="337">
        <f t="shared" si="302"/>
        <v>572.20010403922413</v>
      </c>
      <c r="AL459" s="42">
        <f t="shared" si="308"/>
        <v>27.480242203769276</v>
      </c>
    </row>
    <row r="460" spans="2:38" ht="15" x14ac:dyDescent="0.15">
      <c r="B460" s="328">
        <f t="shared" si="273"/>
        <v>2888.5346018143182</v>
      </c>
      <c r="C460" s="328">
        <f t="shared" si="274"/>
        <v>2886.1476352250997</v>
      </c>
      <c r="D460" s="328">
        <f t="shared" si="275"/>
        <v>2.6009762807342032</v>
      </c>
      <c r="E460" s="328">
        <f t="shared" si="305"/>
        <v>185.74517602620119</v>
      </c>
      <c r="F460" s="328">
        <f t="shared" si="276"/>
        <v>185.74517602620119</v>
      </c>
      <c r="G460" s="328">
        <f t="shared" si="277"/>
        <v>901.62409995759174</v>
      </c>
      <c r="H460" s="313">
        <f t="shared" si="278"/>
        <v>0.02</v>
      </c>
      <c r="I460" s="328">
        <f t="shared" si="279"/>
        <v>1.9095732713747566</v>
      </c>
      <c r="J460" s="328">
        <f t="shared" si="304"/>
        <v>850</v>
      </c>
      <c r="K460" s="335">
        <f t="shared" si="280"/>
        <v>-1</v>
      </c>
      <c r="L460" s="323">
        <f t="shared" si="281"/>
        <v>2.5809762807342032</v>
      </c>
      <c r="M460" s="323">
        <f t="shared" si="282"/>
        <v>2.5909762807342034</v>
      </c>
      <c r="N460" s="328">
        <f t="shared" si="283"/>
        <v>-3.6234298726764536E-2</v>
      </c>
      <c r="O460" s="328">
        <f t="shared" si="284"/>
        <v>3.8770748504988184E-3</v>
      </c>
      <c r="P460" s="332">
        <f t="shared" si="306"/>
        <v>33.149819692742582</v>
      </c>
      <c r="Q460" s="328">
        <f t="shared" si="285"/>
        <v>62.028534674924231</v>
      </c>
      <c r="R460" s="277">
        <f>IF(H460&gt;0, rate1(1,$L$52,$L$51,$L$54,L460,$L$53,$L$50,P460),"")</f>
        <v>1366.4434560845577</v>
      </c>
      <c r="S460" s="323">
        <f t="shared" si="286"/>
        <v>11.708349317473349</v>
      </c>
      <c r="T460" s="323">
        <f t="shared" si="287"/>
        <v>3.3837426901678689E-3</v>
      </c>
      <c r="U460" s="328">
        <f t="shared" si="288"/>
        <v>2.6009762807342032</v>
      </c>
      <c r="V460" s="336">
        <f t="shared" si="289"/>
        <v>2.6009762807342032</v>
      </c>
      <c r="W460" s="328">
        <f t="shared" si="290"/>
        <v>4.0703686223508839E-4</v>
      </c>
      <c r="X460" s="328">
        <f t="shared" si="291"/>
        <v>72.629400714038297</v>
      </c>
      <c r="Y460" s="328">
        <f t="shared" si="307"/>
        <v>33.406200205501328</v>
      </c>
      <c r="Z460" s="108">
        <f>IF(H460&gt;0, rate1(1,$L$52,$L$51,$L$54,U460,$L$53,$L$50,Y460),"")</f>
        <v>1371.2150853602227</v>
      </c>
      <c r="AA460" s="336">
        <f t="shared" si="292"/>
        <v>13.661635460139109</v>
      </c>
      <c r="AB460" s="336">
        <f t="shared" si="293"/>
        <v>-3.2147258031279349E-5</v>
      </c>
      <c r="AC460" s="328">
        <f t="shared" si="294"/>
        <v>3.3837426901678689E-3</v>
      </c>
      <c r="AD460" s="328">
        <f t="shared" si="295"/>
        <v>-5.9106149111496986</v>
      </c>
      <c r="AE460" s="328">
        <f t="shared" si="296"/>
        <v>712.94797336996453</v>
      </c>
      <c r="AF460" s="328">
        <f t="shared" si="297"/>
        <v>2888.4949837729014</v>
      </c>
      <c r="AG460" s="328">
        <f t="shared" si="298"/>
        <v>2886.1442514824098</v>
      </c>
      <c r="AH460" s="328">
        <f t="shared" si="299"/>
        <v>2.5811592979249403</v>
      </c>
      <c r="AI460" s="328">
        <f t="shared" si="300"/>
        <v>2.4763137289732664</v>
      </c>
      <c r="AJ460" s="328">
        <f t="shared" si="301"/>
        <v>8.9816645961749728</v>
      </c>
      <c r="AK460" s="337">
        <f t="shared" si="302"/>
        <v>572.20178264076492</v>
      </c>
      <c r="AL460" s="42">
        <f t="shared" si="308"/>
        <v>27.481788797625775</v>
      </c>
    </row>
    <row r="461" spans="2:38" ht="15" x14ac:dyDescent="0.15">
      <c r="B461" s="328">
        <f t="shared" si="273"/>
        <v>2888.4949837729014</v>
      </c>
      <c r="C461" s="328">
        <f t="shared" si="274"/>
        <v>2886.1442514824098</v>
      </c>
      <c r="D461" s="328">
        <f t="shared" si="275"/>
        <v>2.5811592979249403</v>
      </c>
      <c r="E461" s="328">
        <f t="shared" si="305"/>
        <v>185.74517602620119</v>
      </c>
      <c r="F461" s="328">
        <f t="shared" si="276"/>
        <v>185.74517602620119</v>
      </c>
      <c r="G461" s="328">
        <f t="shared" si="277"/>
        <v>881.01428156840348</v>
      </c>
      <c r="H461" s="313">
        <f t="shared" si="278"/>
        <v>0.02</v>
      </c>
      <c r="I461" s="328">
        <f t="shared" si="279"/>
        <v>1.8805858323932627</v>
      </c>
      <c r="J461" s="328">
        <f t="shared" si="304"/>
        <v>850</v>
      </c>
      <c r="K461" s="335">
        <f t="shared" si="280"/>
        <v>-1</v>
      </c>
      <c r="L461" s="323">
        <f t="shared" si="281"/>
        <v>2.5611592979249402</v>
      </c>
      <c r="M461" s="323">
        <f t="shared" si="282"/>
        <v>2.5711592979249405</v>
      </c>
      <c r="N461" s="328">
        <f t="shared" si="283"/>
        <v>-3.5960767497257962E-2</v>
      </c>
      <c r="O461" s="328">
        <f t="shared" si="284"/>
        <v>3.8770748504988184E-3</v>
      </c>
      <c r="P461" s="332">
        <f t="shared" si="306"/>
        <v>32.811375705578911</v>
      </c>
      <c r="Q461" s="328">
        <f t="shared" si="285"/>
        <v>41.261338879205368</v>
      </c>
      <c r="R461" s="277">
        <f>IF(H461&gt;0, rate1(1,$L$52,$L$51,$L$54,L461,$L$53,$L$50,P461),"")</f>
        <v>1360.0823775664512</v>
      </c>
      <c r="S461" s="323">
        <f t="shared" si="286"/>
        <v>7.8248120931149518</v>
      </c>
      <c r="T461" s="323">
        <f t="shared" si="287"/>
        <v>5.2691219929023574E-3</v>
      </c>
      <c r="U461" s="328">
        <f t="shared" si="288"/>
        <v>2.5811592979249403</v>
      </c>
      <c r="V461" s="336">
        <f t="shared" si="289"/>
        <v>2.5811592979249403</v>
      </c>
      <c r="W461" s="328">
        <f t="shared" si="290"/>
        <v>4.0085801778566577E-4</v>
      </c>
      <c r="X461" s="328">
        <f t="shared" si="291"/>
        <v>51.700974566129617</v>
      </c>
      <c r="Y461" s="328">
        <f t="shared" si="307"/>
        <v>33.067098346420174</v>
      </c>
      <c r="Z461" s="108">
        <f>IF(H461&gt;0, rate1(1,$L$52,$L$51,$L$54,U461,$L$53,$L$50,Y461),"")</f>
        <v>1364.8952669520863</v>
      </c>
      <c r="AA461" s="336">
        <f t="shared" si="292"/>
        <v>9.7700146814826958</v>
      </c>
      <c r="AB461" s="336">
        <f t="shared" si="293"/>
        <v>-4.5707793241447003E-5</v>
      </c>
      <c r="AC461" s="328">
        <f t="shared" si="294"/>
        <v>5.2691219929023574E-3</v>
      </c>
      <c r="AD461" s="328">
        <f t="shared" si="295"/>
        <v>-3.7956987951580006</v>
      </c>
      <c r="AE461" s="328">
        <f t="shared" si="296"/>
        <v>488.83605452183713</v>
      </c>
      <c r="AF461" s="328">
        <f t="shared" si="297"/>
        <v>2888.4537538834111</v>
      </c>
      <c r="AG461" s="328">
        <f t="shared" si="298"/>
        <v>2886.1389823604168</v>
      </c>
      <c r="AH461" s="328">
        <f t="shared" si="299"/>
        <v>2.5613403257996654</v>
      </c>
      <c r="AI461" s="328">
        <f t="shared" si="300"/>
        <v>3.8741197443718201</v>
      </c>
      <c r="AJ461" s="328">
        <f t="shared" si="301"/>
        <v>8.9827407405484099</v>
      </c>
      <c r="AK461" s="337">
        <f t="shared" si="302"/>
        <v>572.20401534490202</v>
      </c>
      <c r="AL461" s="42">
        <f t="shared" si="308"/>
        <v>27.483893664295401</v>
      </c>
    </row>
    <row r="462" spans="2:38" ht="15" x14ac:dyDescent="0.15">
      <c r="B462" s="328">
        <f t="shared" si="273"/>
        <v>2888.4537538834111</v>
      </c>
      <c r="C462" s="328">
        <f t="shared" si="274"/>
        <v>2886.1389823604168</v>
      </c>
      <c r="D462" s="328">
        <f t="shared" si="275"/>
        <v>2.5613403257996654</v>
      </c>
      <c r="E462" s="328">
        <f t="shared" si="305"/>
        <v>185.74517602620119</v>
      </c>
      <c r="F462" s="328">
        <f t="shared" si="276"/>
        <v>185.74517602620119</v>
      </c>
      <c r="G462" s="328">
        <f t="shared" si="277"/>
        <v>860.71892847487993</v>
      </c>
      <c r="H462" s="313">
        <f t="shared" si="278"/>
        <v>0.02</v>
      </c>
      <c r="I462" s="328">
        <f t="shared" si="279"/>
        <v>1.8518172183954449</v>
      </c>
      <c r="J462" s="328">
        <f t="shared" si="304"/>
        <v>850</v>
      </c>
      <c r="K462" s="335">
        <f t="shared" si="280"/>
        <v>-1</v>
      </c>
      <c r="L462" s="323">
        <f t="shared" si="281"/>
        <v>2.5413403257996654</v>
      </c>
      <c r="M462" s="323">
        <f t="shared" si="282"/>
        <v>2.5513403257996652</v>
      </c>
      <c r="N462" s="328">
        <f t="shared" si="283"/>
        <v>-3.568716154537821E-2</v>
      </c>
      <c r="O462" s="328">
        <f t="shared" si="284"/>
        <v>3.8770748504988184E-3</v>
      </c>
      <c r="P462" s="332">
        <f t="shared" si="306"/>
        <v>32.473769720168391</v>
      </c>
      <c r="Q462" s="328">
        <f t="shared" si="285"/>
        <v>20.809774094462114</v>
      </c>
      <c r="R462" s="277">
        <f>IF(H462&gt;0, rate1(1,$L$52,$L$51,$L$54,L462,$L$53,$L$50,P462),"")</f>
        <v>1353.6655220977334</v>
      </c>
      <c r="S462" s="323">
        <f t="shared" si="286"/>
        <v>3.96507870736612</v>
      </c>
      <c r="T462" s="323">
        <f t="shared" si="287"/>
        <v>1.2035822677057745E-2</v>
      </c>
      <c r="U462" s="328">
        <f t="shared" si="288"/>
        <v>2.5613403257996654</v>
      </c>
      <c r="V462" s="336">
        <f t="shared" si="289"/>
        <v>2.5613403257996654</v>
      </c>
      <c r="W462" s="328">
        <f t="shared" si="290"/>
        <v>3.9472581717880928E-4</v>
      </c>
      <c r="X462" s="328">
        <f t="shared" si="291"/>
        <v>31.089398935008717</v>
      </c>
      <c r="Y462" s="328">
        <f t="shared" si="307"/>
        <v>32.728831030482603</v>
      </c>
      <c r="Z462" s="108">
        <f>IF(H462&gt;0, rate1(1,$L$52,$L$51,$L$54,U462,$L$53,$L$50,Y462),"")</f>
        <v>1358.5201003618231</v>
      </c>
      <c r="AA462" s="336">
        <f t="shared" si="292"/>
        <v>5.9025825781690511</v>
      </c>
      <c r="AB462" s="336">
        <f t="shared" si="293"/>
        <v>-8.0513853848480411E-5</v>
      </c>
      <c r="AC462" s="328">
        <f t="shared" si="294"/>
        <v>1.2035822677057745E-2</v>
      </c>
      <c r="AD462" s="328">
        <f t="shared" si="295"/>
        <v>-1.6617061032415579</v>
      </c>
      <c r="AE462" s="328">
        <f t="shared" si="296"/>
        <v>246.63386478442433</v>
      </c>
      <c r="AF462" s="328">
        <f t="shared" si="297"/>
        <v>2888.4060308991889</v>
      </c>
      <c r="AG462" s="328">
        <f t="shared" si="298"/>
        <v>2886.1269465377395</v>
      </c>
      <c r="AH462" s="328">
        <f t="shared" si="299"/>
        <v>2.5415193594833352</v>
      </c>
      <c r="AI462" s="328">
        <f t="shared" si="300"/>
        <v>8.8912825809482126</v>
      </c>
      <c r="AJ462" s="328">
        <f t="shared" si="301"/>
        <v>8.9852105412653405</v>
      </c>
      <c r="AK462" s="337">
        <f t="shared" si="302"/>
        <v>572.20742849972532</v>
      </c>
      <c r="AL462" s="42">
        <f t="shared" si="308"/>
        <v>27.487186666078117</v>
      </c>
    </row>
    <row r="463" spans="2:38" ht="15" x14ac:dyDescent="0.15">
      <c r="B463" s="328">
        <f t="shared" si="273"/>
        <v>2888.4060308991889</v>
      </c>
      <c r="C463" s="328">
        <f t="shared" si="274"/>
        <v>2886.1269465377395</v>
      </c>
      <c r="D463" s="328">
        <f t="shared" si="275"/>
        <v>2.5415193594833352</v>
      </c>
      <c r="E463" s="328">
        <f t="shared" si="305"/>
        <v>185.74517602620119</v>
      </c>
      <c r="F463" s="328">
        <f t="shared" si="276"/>
        <v>185.74517602620119</v>
      </c>
      <c r="G463" s="328">
        <f t="shared" si="277"/>
        <v>840.73568119943877</v>
      </c>
      <c r="H463" s="313">
        <f t="shared" si="278"/>
        <v>0.02</v>
      </c>
      <c r="I463" s="328">
        <f t="shared" si="279"/>
        <v>1.8232674891594798</v>
      </c>
      <c r="J463" s="328">
        <f t="shared" si="304"/>
        <v>850</v>
      </c>
      <c r="K463" s="335">
        <f t="shared" si="280"/>
        <v>-1</v>
      </c>
      <c r="L463" s="323">
        <f t="shared" si="281"/>
        <v>2.5215193594833352</v>
      </c>
      <c r="M463" s="323">
        <f t="shared" si="282"/>
        <v>2.531519359483335</v>
      </c>
      <c r="N463" s="328">
        <f t="shared" si="283"/>
        <v>-3.5413480789573626E-2</v>
      </c>
      <c r="O463" s="328">
        <f t="shared" si="284"/>
        <v>3.8770748504988184E-3</v>
      </c>
      <c r="P463" s="332">
        <f t="shared" si="306"/>
        <v>32.137006431796067</v>
      </c>
      <c r="Q463" s="328">
        <f t="shared" si="285"/>
        <v>0.67148157861367963</v>
      </c>
      <c r="R463" s="277">
        <f>IF(H463&gt;0, rate1(1,$L$52,$L$51,$L$54,L463,$L$53,$L$50,P463),"")</f>
        <v>1347.1923036810035</v>
      </c>
      <c r="S463" s="323">
        <f t="shared" si="286"/>
        <v>0.12855836016459715</v>
      </c>
      <c r="T463" s="323">
        <f t="shared" si="287"/>
        <v>-4.0637811151946444E-2</v>
      </c>
      <c r="U463" s="328">
        <f t="shared" si="288"/>
        <v>2.5415193594833352</v>
      </c>
      <c r="V463" s="336">
        <f t="shared" si="289"/>
        <v>2.5415193594833352</v>
      </c>
      <c r="W463" s="328">
        <f t="shared" si="290"/>
        <v>3.8864027315721472E-4</v>
      </c>
      <c r="X463" s="328">
        <f t="shared" si="291"/>
        <v>10.792315411805475</v>
      </c>
      <c r="Y463" s="328">
        <f t="shared" si="307"/>
        <v>32.391402907677083</v>
      </c>
      <c r="Z463" s="108">
        <f>IF(H463&gt;0, rate1(1,$L$52,$L$51,$L$54,U463,$L$53,$L$50,Y463),"")</f>
        <v>1352.0890033920477</v>
      </c>
      <c r="AA463" s="336">
        <f t="shared" si="292"/>
        <v>2.0587573523317655</v>
      </c>
      <c r="AB463" s="336">
        <f t="shared" si="293"/>
        <v>-3.6707208908754086E-4</v>
      </c>
      <c r="AC463" s="328">
        <f t="shared" si="294"/>
        <v>-3.6707208908754086E-4</v>
      </c>
      <c r="AD463" s="328">
        <f t="shared" si="295"/>
        <v>54.485210383920851</v>
      </c>
      <c r="AE463" s="328">
        <f t="shared" si="296"/>
        <v>9623.4667223149972</v>
      </c>
      <c r="AF463" s="328">
        <f t="shared" si="297"/>
        <v>2888.3709844904884</v>
      </c>
      <c r="AG463" s="328">
        <f t="shared" si="298"/>
        <v>2886.1273136098284</v>
      </c>
      <c r="AH463" s="328">
        <f t="shared" si="299"/>
        <v>2.5216963939881407</v>
      </c>
      <c r="AI463" s="328">
        <f t="shared" si="300"/>
        <v>-0.27247193150121979</v>
      </c>
      <c r="AJ463" s="328">
        <f t="shared" si="301"/>
        <v>8.9851348546177014</v>
      </c>
      <c r="AK463" s="337">
        <f t="shared" si="302"/>
        <v>572.21508139494119</v>
      </c>
      <c r="AL463" s="42">
        <f t="shared" si="308"/>
        <v>27.494744256271922</v>
      </c>
    </row>
    <row r="464" spans="2:38" ht="15" x14ac:dyDescent="0.15">
      <c r="B464" s="328">
        <f t="shared" si="273"/>
        <v>2888.3709844904884</v>
      </c>
      <c r="C464" s="328">
        <f t="shared" si="274"/>
        <v>2886.1273136098284</v>
      </c>
      <c r="D464" s="328">
        <f t="shared" si="275"/>
        <v>2.5216963939881407</v>
      </c>
      <c r="E464" s="328">
        <f t="shared" si="305"/>
        <v>185.74517602620119</v>
      </c>
      <c r="F464" s="328">
        <f t="shared" si="276"/>
        <v>185.74517602620119</v>
      </c>
      <c r="G464" s="328">
        <f t="shared" si="277"/>
        <v>902.04702663280784</v>
      </c>
      <c r="H464" s="313">
        <f t="shared" si="278"/>
        <v>0.06</v>
      </c>
      <c r="I464" s="328">
        <f t="shared" si="279"/>
        <v>1.7949367045279361</v>
      </c>
      <c r="J464" s="328">
        <f t="shared" si="304"/>
        <v>850</v>
      </c>
      <c r="K464" s="335">
        <f t="shared" si="280"/>
        <v>1</v>
      </c>
      <c r="L464" s="323">
        <f t="shared" si="281"/>
        <v>2.5816963939881408</v>
      </c>
      <c r="M464" s="323">
        <f t="shared" si="282"/>
        <v>2.5516963939881405</v>
      </c>
      <c r="N464" s="328">
        <f t="shared" si="283"/>
        <v>0.10779646093486317</v>
      </c>
      <c r="O464" s="328">
        <f t="shared" si="284"/>
        <v>3.8770748504988184E-3</v>
      </c>
      <c r="P464" s="332">
        <f t="shared" si="306"/>
        <v>32.822052036653872</v>
      </c>
      <c r="Q464" s="328">
        <f t="shared" si="285"/>
        <v>21.174418823824681</v>
      </c>
      <c r="R464" s="277">
        <f>IF(H464&gt;0, rate1(1,$L$52,$L$51,$L$54,L464,$L$53,$L$50,P464),"")</f>
        <v>1360.2841302841452</v>
      </c>
      <c r="S464" s="323">
        <f t="shared" si="286"/>
        <v>4.0149272664310791</v>
      </c>
      <c r="T464" s="323">
        <f t="shared" si="287"/>
        <v>-3.5754249243454307E-2</v>
      </c>
      <c r="U464" s="328">
        <f t="shared" si="288"/>
        <v>2.5216963939881407</v>
      </c>
      <c r="V464" s="336">
        <f t="shared" si="289"/>
        <v>2.5216963939881407</v>
      </c>
      <c r="W464" s="328">
        <f t="shared" si="290"/>
        <v>3.8260139847601238E-4</v>
      </c>
      <c r="X464" s="328">
        <f t="shared" si="291"/>
        <v>-9.1926356828386133</v>
      </c>
      <c r="Y464" s="328">
        <f t="shared" si="307"/>
        <v>32.054818687701143</v>
      </c>
      <c r="Z464" s="108">
        <f>IF(H464&gt;0, rate1(1,$L$52,$L$51,$L$54,U464,$L$53,$L$50,Y464),"")</f>
        <v>1345.6013885204256</v>
      </c>
      <c r="AA464" s="336">
        <f t="shared" si="292"/>
        <v>-1.7620549044392431</v>
      </c>
      <c r="AB464" s="336">
        <f t="shared" si="293"/>
        <v>1.3852056230348133E-4</v>
      </c>
      <c r="AC464" s="328">
        <f t="shared" si="294"/>
        <v>1.3852056230348133E-4</v>
      </c>
      <c r="AD464" s="328">
        <f t="shared" si="295"/>
        <v>433.14868927941149</v>
      </c>
      <c r="AE464" s="328">
        <f t="shared" si="296"/>
        <v>-3313593.9560207808</v>
      </c>
      <c r="AF464" s="328">
        <f t="shared" si="297"/>
        <v>2888.4786424308609</v>
      </c>
      <c r="AG464" s="328">
        <f t="shared" si="298"/>
        <v>2886.1271750892661</v>
      </c>
      <c r="AH464" s="328">
        <f t="shared" si="299"/>
        <v>2.5815628180758368</v>
      </c>
      <c r="AI464" s="328">
        <f t="shared" si="300"/>
        <v>0.10183207994534658</v>
      </c>
      <c r="AJ464" s="328">
        <f t="shared" si="301"/>
        <v>8.9851631413065753</v>
      </c>
      <c r="AK464" s="337">
        <f t="shared" si="302"/>
        <v>572.21485231806628</v>
      </c>
      <c r="AL464" s="42">
        <f t="shared" si="308"/>
        <v>27.494512655130144</v>
      </c>
    </row>
    <row r="465" spans="2:38" ht="15" x14ac:dyDescent="0.15">
      <c r="B465" s="328">
        <f t="shared" si="273"/>
        <v>2888.4786424308609</v>
      </c>
      <c r="C465" s="328">
        <f t="shared" si="274"/>
        <v>2886.1271750892661</v>
      </c>
      <c r="D465" s="328">
        <f t="shared" si="275"/>
        <v>2.5815628180758368</v>
      </c>
      <c r="E465" s="328">
        <f t="shared" si="305"/>
        <v>185.74517602620119</v>
      </c>
      <c r="F465" s="328">
        <f t="shared" si="276"/>
        <v>185.74517602620119</v>
      </c>
      <c r="G465" s="328">
        <f t="shared" si="277"/>
        <v>881.43078080756732</v>
      </c>
      <c r="H465" s="313">
        <f t="shared" si="278"/>
        <v>0.02</v>
      </c>
      <c r="I465" s="328">
        <f t="shared" si="279"/>
        <v>1.8811738732758387</v>
      </c>
      <c r="J465" s="328">
        <f t="shared" si="304"/>
        <v>850</v>
      </c>
      <c r="K465" s="335">
        <f t="shared" si="280"/>
        <v>-1</v>
      </c>
      <c r="L465" s="323">
        <f t="shared" si="281"/>
        <v>2.5615628180758367</v>
      </c>
      <c r="M465" s="323">
        <f t="shared" si="282"/>
        <v>2.5715628180758365</v>
      </c>
      <c r="N465" s="328">
        <f t="shared" si="283"/>
        <v>-3.5966337704616436E-2</v>
      </c>
      <c r="O465" s="328">
        <f t="shared" si="284"/>
        <v>3.8770748504988184E-3</v>
      </c>
      <c r="P465" s="332">
        <f t="shared" si="306"/>
        <v>32.818258536827841</v>
      </c>
      <c r="Q465" s="328">
        <f t="shared" si="285"/>
        <v>41.681030909645187</v>
      </c>
      <c r="R465" s="277">
        <f>IF(H465&gt;0, rate1(1,$L$52,$L$51,$L$54,L465,$L$53,$L$50,P465),"")</f>
        <v>1360.2124519555869</v>
      </c>
      <c r="S465" s="323">
        <f t="shared" si="286"/>
        <v>7.9036467274996998</v>
      </c>
      <c r="T465" s="323">
        <f t="shared" si="287"/>
        <v>5.2097592945116412E-3</v>
      </c>
      <c r="U465" s="328">
        <f t="shared" si="288"/>
        <v>2.5815628180758368</v>
      </c>
      <c r="V465" s="336">
        <f t="shared" si="289"/>
        <v>2.5815628180758368</v>
      </c>
      <c r="W465" s="328">
        <f t="shared" si="290"/>
        <v>4.0098336218630237E-4</v>
      </c>
      <c r="X465" s="328">
        <f t="shared" si="291"/>
        <v>52.123937301145133</v>
      </c>
      <c r="Y465" s="328">
        <f t="shared" si="307"/>
        <v>33.07399460716497</v>
      </c>
      <c r="Z465" s="108">
        <f>IF(H465&gt;0, rate1(1,$L$52,$L$51,$L$54,U465,$L$53,$L$50,Y465),"")</f>
        <v>1365.0244969667572</v>
      </c>
      <c r="AA465" s="336">
        <f t="shared" si="292"/>
        <v>9.8490100996448611</v>
      </c>
      <c r="AB465" s="336">
        <f t="shared" si="293"/>
        <v>-4.5313922989238659E-5</v>
      </c>
      <c r="AC465" s="328">
        <f t="shared" si="294"/>
        <v>5.2097592945116412E-3</v>
      </c>
      <c r="AD465" s="328">
        <f t="shared" si="295"/>
        <v>-3.8389489551023077</v>
      </c>
      <c r="AE465" s="328">
        <f t="shared" si="296"/>
        <v>-163412.4054588041</v>
      </c>
      <c r="AF465" s="328">
        <f t="shared" si="297"/>
        <v>2888.4374663338617</v>
      </c>
      <c r="AG465" s="328">
        <f t="shared" si="298"/>
        <v>2886.1219653299718</v>
      </c>
      <c r="AH465" s="328">
        <f t="shared" si="299"/>
        <v>2.5617438865038284</v>
      </c>
      <c r="AI465" s="328">
        <f t="shared" si="300"/>
        <v>3.8301070446910956</v>
      </c>
      <c r="AJ465" s="328">
        <f t="shared" si="301"/>
        <v>8.9862270599301013</v>
      </c>
      <c r="AK465" s="337">
        <f t="shared" si="302"/>
        <v>572.21494417539122</v>
      </c>
      <c r="AL465" s="42">
        <f t="shared" si="308"/>
        <v>27.494599212398096</v>
      </c>
    </row>
    <row r="466" spans="2:38" ht="15" x14ac:dyDescent="0.15">
      <c r="B466" s="328">
        <f t="shared" si="273"/>
        <v>2888.4374663338617</v>
      </c>
      <c r="C466" s="328">
        <f t="shared" si="274"/>
        <v>2886.1219653299718</v>
      </c>
      <c r="D466" s="328">
        <f t="shared" si="275"/>
        <v>2.5617438865038284</v>
      </c>
      <c r="E466" s="328">
        <f t="shared" si="305"/>
        <v>185.74517602620119</v>
      </c>
      <c r="F466" s="328">
        <f t="shared" si="276"/>
        <v>185.74517602620119</v>
      </c>
      <c r="G466" s="328">
        <f t="shared" si="277"/>
        <v>861.12904830673688</v>
      </c>
      <c r="H466" s="313">
        <f t="shared" si="278"/>
        <v>0.02</v>
      </c>
      <c r="I466" s="328">
        <f t="shared" si="279"/>
        <v>1.8524008031119594</v>
      </c>
      <c r="J466" s="328">
        <f t="shared" si="304"/>
        <v>850</v>
      </c>
      <c r="K466" s="335">
        <f t="shared" si="280"/>
        <v>-1</v>
      </c>
      <c r="L466" s="323">
        <f t="shared" si="281"/>
        <v>2.5417438865038284</v>
      </c>
      <c r="M466" s="323">
        <f t="shared" si="282"/>
        <v>2.5517438865038287</v>
      </c>
      <c r="N466" s="328">
        <f t="shared" si="283"/>
        <v>-3.569273327498923E-2</v>
      </c>
      <c r="O466" s="328">
        <f t="shared" si="284"/>
        <v>3.8770748504988184E-3</v>
      </c>
      <c r="P466" s="332">
        <f t="shared" si="306"/>
        <v>32.480635441952415</v>
      </c>
      <c r="Q466" s="328">
        <f t="shared" si="285"/>
        <v>21.223062974734148</v>
      </c>
      <c r="R466" s="277">
        <f>IF(H466&gt;0, rate1(1,$L$52,$L$51,$L$54,L466,$L$53,$L$50,P466),"")</f>
        <v>1353.7967380066466</v>
      </c>
      <c r="S466" s="323">
        <f t="shared" si="286"/>
        <v>4.0434345144562522</v>
      </c>
      <c r="T466" s="323">
        <f t="shared" si="287"/>
        <v>1.1727780934812124E-2</v>
      </c>
      <c r="U466" s="328">
        <f t="shared" si="288"/>
        <v>2.5617438865038284</v>
      </c>
      <c r="V466" s="336">
        <f t="shared" si="289"/>
        <v>2.5617438865038284</v>
      </c>
      <c r="W466" s="328">
        <f t="shared" si="290"/>
        <v>3.9485021171792312E-4</v>
      </c>
      <c r="X466" s="328">
        <f t="shared" si="291"/>
        <v>31.505933685759828</v>
      </c>
      <c r="Y466" s="328">
        <f t="shared" si="307"/>
        <v>32.735710252632927</v>
      </c>
      <c r="Z466" s="108">
        <f>IF(H466&gt;0, rate1(1,$L$52,$L$51,$L$54,U466,$L$53,$L$50,Y466),"")</f>
        <v>1358.6504631279763</v>
      </c>
      <c r="AA466" s="336">
        <f t="shared" si="292"/>
        <v>5.9810912447271765</v>
      </c>
      <c r="AB466" s="336">
        <f t="shared" si="293"/>
        <v>-7.9269821073022685E-5</v>
      </c>
      <c r="AC466" s="328">
        <f t="shared" si="294"/>
        <v>1.1727780934812124E-2</v>
      </c>
      <c r="AD466" s="328">
        <f t="shared" si="295"/>
        <v>-1.7053524542424783</v>
      </c>
      <c r="AE466" s="328">
        <f t="shared" si="296"/>
        <v>251.93699580603311</v>
      </c>
      <c r="AF466" s="328">
        <f t="shared" si="297"/>
        <v>2888.3900458196517</v>
      </c>
      <c r="AG466" s="328">
        <f t="shared" si="298"/>
        <v>2886.1102375490368</v>
      </c>
      <c r="AH466" s="328">
        <f t="shared" si="299"/>
        <v>2.5419229608410037</v>
      </c>
      <c r="AI466" s="328">
        <f t="shared" si="300"/>
        <v>8.6628816613048638</v>
      </c>
      <c r="AJ466" s="328">
        <f t="shared" si="301"/>
        <v>8.9886334159471311</v>
      </c>
      <c r="AK466" s="337">
        <f t="shared" si="302"/>
        <v>572.21832014963422</v>
      </c>
      <c r="AL466" s="42">
        <f t="shared" si="308"/>
        <v>27.497854803386083</v>
      </c>
    </row>
    <row r="467" spans="2:38" ht="15" x14ac:dyDescent="0.15">
      <c r="B467" s="328">
        <f t="shared" si="273"/>
        <v>2888.3900458196517</v>
      </c>
      <c r="C467" s="328">
        <f t="shared" si="274"/>
        <v>2886.1102375490368</v>
      </c>
      <c r="D467" s="328">
        <f t="shared" si="275"/>
        <v>2.5419229608410037</v>
      </c>
      <c r="E467" s="328">
        <f t="shared" si="305"/>
        <v>185.74517602620119</v>
      </c>
      <c r="F467" s="328">
        <f t="shared" si="276"/>
        <v>185.74517602620119</v>
      </c>
      <c r="G467" s="328">
        <f t="shared" si="277"/>
        <v>841.13946967865616</v>
      </c>
      <c r="H467" s="313">
        <f t="shared" si="278"/>
        <v>0.02</v>
      </c>
      <c r="I467" s="328">
        <f t="shared" si="279"/>
        <v>1.8238466164919374</v>
      </c>
      <c r="J467" s="328">
        <f t="shared" si="304"/>
        <v>850</v>
      </c>
      <c r="K467" s="335">
        <f t="shared" si="280"/>
        <v>-1</v>
      </c>
      <c r="L467" s="323">
        <f t="shared" si="281"/>
        <v>2.5219229608410036</v>
      </c>
      <c r="M467" s="323">
        <f t="shared" si="282"/>
        <v>2.5319229608410039</v>
      </c>
      <c r="N467" s="328">
        <f t="shared" si="283"/>
        <v>-3.5419054043114961E-2</v>
      </c>
      <c r="O467" s="328">
        <f t="shared" si="284"/>
        <v>3.8770748504988184E-3</v>
      </c>
      <c r="P467" s="332">
        <f t="shared" si="306"/>
        <v>32.14385494790978</v>
      </c>
      <c r="Q467" s="328">
        <f t="shared" si="285"/>
        <v>1.0784153484039507</v>
      </c>
      <c r="R467" s="277">
        <f>IF(H467&gt;0, rate1(1,$L$52,$L$51,$L$54,L467,$L$53,$L$50,P467),"")</f>
        <v>1347.3246730942674</v>
      </c>
      <c r="S467" s="323">
        <f t="shared" si="286"/>
        <v>0.20644749224547576</v>
      </c>
      <c r="T467" s="323">
        <f t="shared" si="287"/>
        <v>-4.4633535521598294E-2</v>
      </c>
      <c r="U467" s="328">
        <f t="shared" si="288"/>
        <v>2.5419229608410037</v>
      </c>
      <c r="V467" s="336">
        <f t="shared" si="289"/>
        <v>2.5419229608410037</v>
      </c>
      <c r="W467" s="328">
        <f t="shared" si="290"/>
        <v>3.887637175790104E-4</v>
      </c>
      <c r="X467" s="328">
        <f t="shared" si="291"/>
        <v>11.202470211190416</v>
      </c>
      <c r="Y467" s="328">
        <f t="shared" si="307"/>
        <v>32.398264995959352</v>
      </c>
      <c r="Z467" s="108">
        <f>IF(H467&gt;0, rate1(1,$L$52,$L$51,$L$54,U467,$L$53,$L$50,Y467),"")</f>
        <v>1352.22051081717</v>
      </c>
      <c r="AA467" s="336">
        <f t="shared" si="292"/>
        <v>2.1367912325256029</v>
      </c>
      <c r="AB467" s="336">
        <f t="shared" si="293"/>
        <v>-3.4198338837932113E-4</v>
      </c>
      <c r="AC467" s="328">
        <f t="shared" si="294"/>
        <v>-3.4198338837932113E-4</v>
      </c>
      <c r="AD467" s="328">
        <f t="shared" si="295"/>
        <v>58.482372768984909</v>
      </c>
      <c r="AE467" s="328">
        <f t="shared" si="296"/>
        <v>10572.421471183517</v>
      </c>
      <c r="AF467" s="328">
        <f t="shared" si="297"/>
        <v>2888.3549687489972</v>
      </c>
      <c r="AG467" s="328">
        <f t="shared" si="298"/>
        <v>2886.1105795324252</v>
      </c>
      <c r="AH467" s="328">
        <f t="shared" si="299"/>
        <v>2.5221000361023007</v>
      </c>
      <c r="AI467" s="328">
        <f t="shared" si="300"/>
        <v>-0.25382403752313215</v>
      </c>
      <c r="AJ467" s="328">
        <f t="shared" si="301"/>
        <v>8.9885629092700405</v>
      </c>
      <c r="AK467" s="337">
        <f t="shared" si="302"/>
        <v>572.22578000867486</v>
      </c>
      <c r="AL467" s="42">
        <f t="shared" si="308"/>
        <v>27.505218252798194</v>
      </c>
    </row>
    <row r="468" spans="2:38" ht="15" x14ac:dyDescent="0.15">
      <c r="B468" s="328">
        <f t="shared" si="273"/>
        <v>2888.3549687489972</v>
      </c>
      <c r="C468" s="328">
        <f t="shared" si="274"/>
        <v>2886.1105795324252</v>
      </c>
      <c r="D468" s="328">
        <f t="shared" si="275"/>
        <v>2.5221000361023007</v>
      </c>
      <c r="E468" s="328">
        <f t="shared" si="305"/>
        <v>185.74517602620119</v>
      </c>
      <c r="F468" s="328">
        <f t="shared" si="276"/>
        <v>185.74517602620119</v>
      </c>
      <c r="G468" s="328">
        <f t="shared" si="277"/>
        <v>902.47030666285627</v>
      </c>
      <c r="H468" s="313">
        <f t="shared" si="278"/>
        <v>0.06</v>
      </c>
      <c r="I468" s="328">
        <f t="shared" si="279"/>
        <v>1.7955113732576138</v>
      </c>
      <c r="J468" s="328">
        <f t="shared" si="304"/>
        <v>850</v>
      </c>
      <c r="K468" s="335">
        <f t="shared" si="280"/>
        <v>1</v>
      </c>
      <c r="L468" s="323">
        <f t="shared" si="281"/>
        <v>2.5821000361023008</v>
      </c>
      <c r="M468" s="323">
        <f t="shared" si="282"/>
        <v>2.552100036102301</v>
      </c>
      <c r="N468" s="328">
        <f t="shared" si="283"/>
        <v>0.10781367524859409</v>
      </c>
      <c r="O468" s="328">
        <f t="shared" si="284"/>
        <v>3.8770748504988184E-3</v>
      </c>
      <c r="P468" s="332">
        <f t="shared" si="306"/>
        <v>32.828937184564417</v>
      </c>
      <c r="Q468" s="328">
        <f t="shared" si="285"/>
        <v>21.587906470146663</v>
      </c>
      <c r="R468" s="277">
        <f>IF(H468&gt;0, rate1(1,$L$52,$L$51,$L$54,L468,$L$53,$L$50,P468),"")</f>
        <v>1360.4142023972174</v>
      </c>
      <c r="S468" s="323">
        <f t="shared" si="286"/>
        <v>4.0929381797267768</v>
      </c>
      <c r="T468" s="323">
        <f t="shared" si="287"/>
        <v>-3.4858011697510911E-2</v>
      </c>
      <c r="U468" s="328">
        <f t="shared" si="288"/>
        <v>2.5221000361023007</v>
      </c>
      <c r="V468" s="336">
        <f t="shared" si="289"/>
        <v>2.5221000361023007</v>
      </c>
      <c r="W468" s="328">
        <f t="shared" si="290"/>
        <v>3.8272389252380634E-4</v>
      </c>
      <c r="X468" s="328">
        <f t="shared" si="291"/>
        <v>-8.7888127756202721</v>
      </c>
      <c r="Y468" s="328">
        <f t="shared" si="307"/>
        <v>32.061663545620682</v>
      </c>
      <c r="Z468" s="108">
        <f>IF(H468&gt;0, rate1(1,$L$52,$L$51,$L$54,U468,$L$53,$L$50,Y468),"")</f>
        <v>1345.7340526202461</v>
      </c>
      <c r="AA468" s="336">
        <f t="shared" si="292"/>
        <v>-1.6844835936587423</v>
      </c>
      <c r="AB468" s="336">
        <f t="shared" si="293"/>
        <v>1.4256890726688459E-4</v>
      </c>
      <c r="AC468" s="328">
        <f t="shared" si="294"/>
        <v>1.4256890726688459E-4</v>
      </c>
      <c r="AD468" s="328">
        <f t="shared" si="295"/>
        <v>420.84912587344064</v>
      </c>
      <c r="AE468" s="328">
        <f t="shared" si="296"/>
        <v>-3634307.3089074334</v>
      </c>
      <c r="AF468" s="328">
        <f t="shared" si="297"/>
        <v>2888.4626398553387</v>
      </c>
      <c r="AG468" s="328">
        <f t="shared" si="298"/>
        <v>2886.1104369635177</v>
      </c>
      <c r="AH468" s="328">
        <f t="shared" si="299"/>
        <v>2.581966549101681</v>
      </c>
      <c r="AI468" s="328">
        <f t="shared" si="300"/>
        <v>0.10479816148321637</v>
      </c>
      <c r="AJ468" s="328">
        <f t="shared" si="301"/>
        <v>8.9885920198704525</v>
      </c>
      <c r="AK468" s="337">
        <f t="shared" si="302"/>
        <v>572.22556650725858</v>
      </c>
      <c r="AL468" s="42">
        <f t="shared" si="308"/>
        <v>27.505002502366299</v>
      </c>
    </row>
    <row r="469" spans="2:38" ht="15" x14ac:dyDescent="0.15">
      <c r="B469" s="328">
        <f t="shared" si="273"/>
        <v>2888.4626398553387</v>
      </c>
      <c r="C469" s="328">
        <f t="shared" si="274"/>
        <v>2886.1104369635177</v>
      </c>
      <c r="D469" s="328">
        <f t="shared" si="275"/>
        <v>2.581966549101681</v>
      </c>
      <c r="E469" s="328">
        <f t="shared" si="305"/>
        <v>185.74517602620119</v>
      </c>
      <c r="F469" s="328">
        <f t="shared" si="276"/>
        <v>185.74517602620119</v>
      </c>
      <c r="G469" s="328">
        <f t="shared" si="277"/>
        <v>881.84762905121636</v>
      </c>
      <c r="H469" s="313">
        <f t="shared" si="278"/>
        <v>0.02</v>
      </c>
      <c r="I469" s="328">
        <f t="shared" si="279"/>
        <v>1.881762313456784</v>
      </c>
      <c r="J469" s="328">
        <f t="shared" si="304"/>
        <v>850</v>
      </c>
      <c r="K469" s="335">
        <f t="shared" si="280"/>
        <v>-1</v>
      </c>
      <c r="L469" s="323">
        <f t="shared" si="281"/>
        <v>2.561966549101681</v>
      </c>
      <c r="M469" s="323">
        <f t="shared" si="282"/>
        <v>2.5719665491016812</v>
      </c>
      <c r="N469" s="328">
        <f t="shared" si="283"/>
        <v>-3.5971910803287876E-2</v>
      </c>
      <c r="O469" s="328">
        <f t="shared" si="284"/>
        <v>3.8770748504988184E-3</v>
      </c>
      <c r="P469" s="332">
        <f t="shared" si="306"/>
        <v>32.825145326696628</v>
      </c>
      <c r="Q469" s="328">
        <f t="shared" si="285"/>
        <v>42.101074103276346</v>
      </c>
      <c r="R469" s="277">
        <f>IF(H469&gt;0, rate1(1,$L$52,$L$51,$L$54,L469,$L$53,$L$50,P469),"")</f>
        <v>1360.3425714488085</v>
      </c>
      <c r="S469" s="323">
        <f t="shared" si="286"/>
        <v>7.9825326030104753</v>
      </c>
      <c r="T469" s="323">
        <f t="shared" si="287"/>
        <v>5.1516996551908417E-3</v>
      </c>
      <c r="U469" s="328">
        <f t="shared" si="288"/>
        <v>2.581966549101681</v>
      </c>
      <c r="V469" s="336">
        <f t="shared" si="289"/>
        <v>2.581966549101681</v>
      </c>
      <c r="W469" s="328">
        <f t="shared" si="290"/>
        <v>4.0110879169752423E-4</v>
      </c>
      <c r="X469" s="328">
        <f t="shared" si="291"/>
        <v>52.547253421255618</v>
      </c>
      <c r="Y469" s="328">
        <f t="shared" si="307"/>
        <v>33.080894832140558</v>
      </c>
      <c r="Z469" s="108">
        <f>IF(H469&gt;0, rate1(1,$L$52,$L$51,$L$54,U469,$L$53,$L$50,Y469),"")</f>
        <v>1365.1537718203956</v>
      </c>
      <c r="AA469" s="336">
        <f t="shared" si="292"/>
        <v>9.9280570028711672</v>
      </c>
      <c r="AB469" s="336">
        <f t="shared" si="293"/>
        <v>-4.4926773156637769E-5</v>
      </c>
      <c r="AC469" s="328">
        <f t="shared" si="294"/>
        <v>5.1516996551908417E-3</v>
      </c>
      <c r="AD469" s="328">
        <f t="shared" si="295"/>
        <v>-3.8822138980575165</v>
      </c>
      <c r="AE469" s="328">
        <f t="shared" si="296"/>
        <v>-160449.48787952217</v>
      </c>
      <c r="AF469" s="328">
        <f t="shared" si="297"/>
        <v>2888.4215162448804</v>
      </c>
      <c r="AG469" s="328">
        <f t="shared" si="298"/>
        <v>2886.1052852638627</v>
      </c>
      <c r="AH469" s="328">
        <f t="shared" si="299"/>
        <v>2.562147658102464</v>
      </c>
      <c r="AI469" s="328">
        <f t="shared" si="300"/>
        <v>3.7870605267496087</v>
      </c>
      <c r="AJ469" s="328">
        <f t="shared" si="301"/>
        <v>8.9896439811278821</v>
      </c>
      <c r="AK469" s="337">
        <f t="shared" si="302"/>
        <v>572.22566108448746</v>
      </c>
      <c r="AL469" s="42">
        <f t="shared" si="308"/>
        <v>27.505091580803558</v>
      </c>
    </row>
    <row r="470" spans="2:38" ht="15" x14ac:dyDescent="0.15">
      <c r="B470" s="328">
        <f t="shared" si="273"/>
        <v>2888.4215162448804</v>
      </c>
      <c r="C470" s="328">
        <f t="shared" si="274"/>
        <v>2886.1052852638627</v>
      </c>
      <c r="D470" s="328">
        <f t="shared" si="275"/>
        <v>2.562147658102464</v>
      </c>
      <c r="E470" s="328">
        <f t="shared" si="305"/>
        <v>185.74517602620119</v>
      </c>
      <c r="F470" s="328">
        <f t="shared" si="276"/>
        <v>185.74517602620119</v>
      </c>
      <c r="G470" s="328">
        <f t="shared" si="277"/>
        <v>861.53951281753712</v>
      </c>
      <c r="H470" s="313">
        <f t="shared" si="278"/>
        <v>0.02</v>
      </c>
      <c r="I470" s="328">
        <f t="shared" si="279"/>
        <v>1.8529847848141801</v>
      </c>
      <c r="J470" s="328">
        <f t="shared" si="304"/>
        <v>850</v>
      </c>
      <c r="K470" s="335">
        <f t="shared" si="280"/>
        <v>-1</v>
      </c>
      <c r="L470" s="323">
        <f t="shared" si="281"/>
        <v>2.542147658102464</v>
      </c>
      <c r="M470" s="323">
        <f t="shared" si="282"/>
        <v>2.5521476581024638</v>
      </c>
      <c r="N470" s="328">
        <f t="shared" si="283"/>
        <v>-3.5698307896685932E-2</v>
      </c>
      <c r="O470" s="328">
        <f t="shared" si="284"/>
        <v>3.8770748504988184E-3</v>
      </c>
      <c r="P470" s="332">
        <f t="shared" si="306"/>
        <v>32.487505115332233</v>
      </c>
      <c r="Q470" s="328">
        <f t="shared" si="285"/>
        <v>21.636698680508061</v>
      </c>
      <c r="R470" s="277">
        <f>IF(H470&gt;0, rate1(1,$L$52,$L$51,$L$54,L470,$L$53,$L$50,P470),"")</f>
        <v>1353.9279993755206</v>
      </c>
      <c r="S470" s="323">
        <f t="shared" si="286"/>
        <v>4.1218410665073684</v>
      </c>
      <c r="T470" s="323">
        <f t="shared" si="287"/>
        <v>1.1435017714282373E-2</v>
      </c>
      <c r="U470" s="328">
        <f t="shared" si="288"/>
        <v>2.562147658102464</v>
      </c>
      <c r="V470" s="336">
        <f t="shared" si="289"/>
        <v>2.562147658102464</v>
      </c>
      <c r="W470" s="328">
        <f t="shared" si="290"/>
        <v>3.9497469088267678E-4</v>
      </c>
      <c r="X470" s="328">
        <f t="shared" si="291"/>
        <v>31.922817471030839</v>
      </c>
      <c r="Y470" s="328">
        <f t="shared" si="307"/>
        <v>32.742593432008455</v>
      </c>
      <c r="Z470" s="108">
        <f>IF(H470&gt;0, rate1(1,$L$52,$L$51,$L$54,U470,$L$53,$L$50,Y470),"")</f>
        <v>1358.7808710859492</v>
      </c>
      <c r="AA470" s="336">
        <f t="shared" si="292"/>
        <v>6.0596508997589815</v>
      </c>
      <c r="AB470" s="336">
        <f t="shared" si="293"/>
        <v>-7.8063625081622044E-5</v>
      </c>
      <c r="AC470" s="328">
        <f t="shared" si="294"/>
        <v>1.1435017714282373E-2</v>
      </c>
      <c r="AD470" s="328">
        <f t="shared" si="295"/>
        <v>-1.7490134689533483</v>
      </c>
      <c r="AE470" s="328">
        <f t="shared" si="296"/>
        <v>257.21791498421334</v>
      </c>
      <c r="AF470" s="328">
        <f t="shared" si="297"/>
        <v>2888.3743829192695</v>
      </c>
      <c r="AG470" s="328">
        <f t="shared" si="298"/>
        <v>2886.0938502461486</v>
      </c>
      <c r="AH470" s="328">
        <f t="shared" si="299"/>
        <v>2.5423267731125985</v>
      </c>
      <c r="AI470" s="328">
        <f t="shared" si="300"/>
        <v>8.4458093189273047</v>
      </c>
      <c r="AJ470" s="328">
        <f t="shared" si="301"/>
        <v>8.9919900392720287</v>
      </c>
      <c r="AK470" s="337">
        <f t="shared" si="302"/>
        <v>572.2290006948341</v>
      </c>
      <c r="AL470" s="42">
        <f t="shared" si="308"/>
        <v>27.508310582251294</v>
      </c>
    </row>
    <row r="471" spans="2:38" ht="15" x14ac:dyDescent="0.15">
      <c r="B471" s="328">
        <f t="shared" si="273"/>
        <v>2888.3743829192695</v>
      </c>
      <c r="C471" s="328">
        <f t="shared" si="274"/>
        <v>2886.0938502461486</v>
      </c>
      <c r="D471" s="328">
        <f t="shared" si="275"/>
        <v>2.5423267731125985</v>
      </c>
      <c r="E471" s="328">
        <f t="shared" si="305"/>
        <v>185.74517602620119</v>
      </c>
      <c r="F471" s="328">
        <f t="shared" si="276"/>
        <v>185.74517602620119</v>
      </c>
      <c r="G471" s="328">
        <f t="shared" si="277"/>
        <v>841.54359853587789</v>
      </c>
      <c r="H471" s="313">
        <f t="shared" si="278"/>
        <v>0.02</v>
      </c>
      <c r="I471" s="328">
        <f t="shared" si="279"/>
        <v>1.8244261384967104</v>
      </c>
      <c r="J471" s="328">
        <f t="shared" si="304"/>
        <v>850</v>
      </c>
      <c r="K471" s="335">
        <f t="shared" si="280"/>
        <v>-1</v>
      </c>
      <c r="L471" s="323">
        <f t="shared" si="281"/>
        <v>2.5223267731125985</v>
      </c>
      <c r="M471" s="323">
        <f t="shared" si="282"/>
        <v>2.5323267731125982</v>
      </c>
      <c r="N471" s="328">
        <f t="shared" si="283"/>
        <v>-3.5424630189506701E-2</v>
      </c>
      <c r="O471" s="328">
        <f t="shared" si="284"/>
        <v>3.8770748504988184E-3</v>
      </c>
      <c r="P471" s="332">
        <f t="shared" si="306"/>
        <v>32.150707408568628</v>
      </c>
      <c r="Q471" s="328">
        <f t="shared" si="285"/>
        <v>1.4856916305989216</v>
      </c>
      <c r="R471" s="277">
        <f>IF(H471&gt;0, rate1(1,$L$52,$L$51,$L$54,L471,$L$53,$L$50,P471),"")</f>
        <v>1347.4570883274337</v>
      </c>
      <c r="S471" s="323">
        <f t="shared" si="286"/>
        <v>0.28438687430465071</v>
      </c>
      <c r="T471" s="323">
        <f t="shared" si="287"/>
        <v>-4.9502488030924781E-2</v>
      </c>
      <c r="U471" s="328">
        <f t="shared" si="288"/>
        <v>2.5423267731125985</v>
      </c>
      <c r="V471" s="336">
        <f t="shared" si="289"/>
        <v>2.5423267731125985</v>
      </c>
      <c r="W471" s="328">
        <f t="shared" si="290"/>
        <v>3.8888724613261871E-4</v>
      </c>
      <c r="X471" s="328">
        <f t="shared" si="291"/>
        <v>11.612969719105081</v>
      </c>
      <c r="Y471" s="328">
        <f t="shared" si="307"/>
        <v>32.405131034434639</v>
      </c>
      <c r="Z471" s="108">
        <f>IF(H471&gt;0, rate1(1,$L$52,$L$51,$L$54,U471,$L$53,$L$50,Y471),"")</f>
        <v>1352.3520637909771</v>
      </c>
      <c r="AA471" s="336">
        <f t="shared" si="292"/>
        <v>2.2148756058446661</v>
      </c>
      <c r="AB471" s="336">
        <f t="shared" si="293"/>
        <v>-3.2010458047039081E-4</v>
      </c>
      <c r="AC471" s="328">
        <f t="shared" si="294"/>
        <v>-3.2010458047039081E-4</v>
      </c>
      <c r="AD471" s="328">
        <f t="shared" si="295"/>
        <v>62.479580800156562</v>
      </c>
      <c r="AE471" s="328">
        <f t="shared" si="296"/>
        <v>11557.192304764689</v>
      </c>
      <c r="AF471" s="328">
        <f t="shared" si="297"/>
        <v>2888.3392783936606</v>
      </c>
      <c r="AG471" s="328">
        <f t="shared" si="298"/>
        <v>2886.0941703507292</v>
      </c>
      <c r="AH471" s="328">
        <f t="shared" si="299"/>
        <v>2.5225038891495108</v>
      </c>
      <c r="AI471" s="328">
        <f t="shared" si="300"/>
        <v>-0.23756198489981523</v>
      </c>
      <c r="AJ471" s="328">
        <f t="shared" si="301"/>
        <v>8.9919240498317787</v>
      </c>
      <c r="AK471" s="337">
        <f t="shared" si="302"/>
        <v>572.23627709328002</v>
      </c>
      <c r="AL471" s="42">
        <f t="shared" si="308"/>
        <v>27.515489520172384</v>
      </c>
    </row>
    <row r="472" spans="2:38" ht="15" x14ac:dyDescent="0.15">
      <c r="B472" s="328">
        <f t="shared" si="273"/>
        <v>2888.3392783936606</v>
      </c>
      <c r="C472" s="328">
        <f t="shared" si="274"/>
        <v>2886.0941703507292</v>
      </c>
      <c r="D472" s="328">
        <f t="shared" si="275"/>
        <v>2.5225038891495108</v>
      </c>
      <c r="E472" s="328">
        <f t="shared" si="305"/>
        <v>185.74517602620119</v>
      </c>
      <c r="F472" s="328">
        <f t="shared" si="276"/>
        <v>185.74517602620119</v>
      </c>
      <c r="G472" s="328">
        <f t="shared" si="277"/>
        <v>882.27643456194494</v>
      </c>
      <c r="H472" s="313">
        <f t="shared" si="278"/>
        <v>0.04</v>
      </c>
      <c r="I472" s="328">
        <f t="shared" si="279"/>
        <v>1.796086434345125</v>
      </c>
      <c r="J472" s="328">
        <f t="shared" si="304"/>
        <v>850</v>
      </c>
      <c r="K472" s="335">
        <f t="shared" si="280"/>
        <v>1</v>
      </c>
      <c r="L472" s="323">
        <f t="shared" si="281"/>
        <v>2.5625038891495109</v>
      </c>
      <c r="M472" s="323">
        <f t="shared" si="282"/>
        <v>2.5425038891495109</v>
      </c>
      <c r="N472" s="328">
        <f t="shared" si="283"/>
        <v>7.1873734558386637E-2</v>
      </c>
      <c r="O472" s="328">
        <f t="shared" si="284"/>
        <v>3.8770748504988184E-3</v>
      </c>
      <c r="P472" s="332">
        <f t="shared" si="306"/>
        <v>32.579047012953218</v>
      </c>
      <c r="Q472" s="328">
        <f t="shared" si="285"/>
        <v>11.793059990695269</v>
      </c>
      <c r="R472" s="277">
        <f>IF(H472&gt;0, rate1(1,$L$52,$L$51,$L$54,L472,$L$53,$L$50,P472),"")</f>
        <v>1355.6742588613747</v>
      </c>
      <c r="S472" s="323">
        <f t="shared" si="286"/>
        <v>2.2437112854107171</v>
      </c>
      <c r="T472" s="323">
        <f t="shared" si="287"/>
        <v>-5.7789726121727204E-2</v>
      </c>
      <c r="U472" s="328">
        <f t="shared" si="288"/>
        <v>2.5225038891495108</v>
      </c>
      <c r="V472" s="336">
        <f t="shared" si="289"/>
        <v>2.5225038891495108</v>
      </c>
      <c r="W472" s="328">
        <f t="shared" si="290"/>
        <v>3.8284647020159213E-4</v>
      </c>
      <c r="X472" s="328">
        <f t="shared" si="291"/>
        <v>-8.3846494615186202</v>
      </c>
      <c r="Y472" s="328">
        <f t="shared" si="307"/>
        <v>32.068512346670012</v>
      </c>
      <c r="Z472" s="108">
        <f>IF(H472&gt;0, rate1(1,$L$52,$L$51,$L$54,U472,$L$53,$L$50,Y472),"")</f>
        <v>1345.8667626296151</v>
      </c>
      <c r="AA472" s="336">
        <f t="shared" si="292"/>
        <v>-1.6068622839899231</v>
      </c>
      <c r="AB472" s="336">
        <f t="shared" si="293"/>
        <v>1.4686102620489332E-4</v>
      </c>
      <c r="AC472" s="328">
        <f t="shared" si="294"/>
        <v>1.4686102620489332E-4</v>
      </c>
      <c r="AD472" s="328">
        <f t="shared" si="295"/>
        <v>272.3663386649223</v>
      </c>
      <c r="AE472" s="328">
        <f t="shared" si="296"/>
        <v>-2423025.3039384331</v>
      </c>
      <c r="AF472" s="328">
        <f t="shared" si="297"/>
        <v>2888.4110052671926</v>
      </c>
      <c r="AG472" s="328">
        <f t="shared" si="298"/>
        <v>2886.094023489703</v>
      </c>
      <c r="AH472" s="328">
        <f t="shared" si="299"/>
        <v>2.5625628791183015</v>
      </c>
      <c r="AI472" s="328">
        <f t="shared" si="300"/>
        <v>0.1083306150020443</v>
      </c>
      <c r="AJ472" s="328">
        <f t="shared" si="301"/>
        <v>8.9919541416692788</v>
      </c>
      <c r="AK472" s="337">
        <f t="shared" si="302"/>
        <v>572.23607717451239</v>
      </c>
      <c r="AL472" s="42">
        <f t="shared" si="308"/>
        <v>27.515287592485219</v>
      </c>
    </row>
    <row r="473" spans="2:38" ht="15" x14ac:dyDescent="0.15">
      <c r="B473" s="328">
        <f t="shared" si="273"/>
        <v>2888.4110052671926</v>
      </c>
      <c r="C473" s="328">
        <f t="shared" si="274"/>
        <v>2886.094023489703</v>
      </c>
      <c r="D473" s="328">
        <f t="shared" si="275"/>
        <v>2.5625628791183015</v>
      </c>
      <c r="E473" s="328">
        <f t="shared" si="305"/>
        <v>185.74517602620119</v>
      </c>
      <c r="F473" s="328">
        <f t="shared" si="276"/>
        <v>185.74517602620119</v>
      </c>
      <c r="G473" s="328">
        <f t="shared" si="277"/>
        <v>861.96175254204456</v>
      </c>
      <c r="H473" s="313">
        <f t="shared" si="278"/>
        <v>0.02</v>
      </c>
      <c r="I473" s="328">
        <f t="shared" si="279"/>
        <v>1.8535854219917383</v>
      </c>
      <c r="J473" s="328">
        <f t="shared" si="304"/>
        <v>850</v>
      </c>
      <c r="K473" s="335">
        <f t="shared" si="280"/>
        <v>-1</v>
      </c>
      <c r="L473" s="323">
        <f t="shared" si="281"/>
        <v>2.5425628791183015</v>
      </c>
      <c r="M473" s="323">
        <f t="shared" si="282"/>
        <v>2.5525628791183017</v>
      </c>
      <c r="N473" s="328">
        <f t="shared" si="283"/>
        <v>-3.5704040572854367E-2</v>
      </c>
      <c r="O473" s="328">
        <f t="shared" si="284"/>
        <v>3.8770748504988184E-3</v>
      </c>
      <c r="P473" s="332">
        <f t="shared" si="306"/>
        <v>32.49456996570845</v>
      </c>
      <c r="Q473" s="328">
        <f t="shared" si="285"/>
        <v>22.062200034593047</v>
      </c>
      <c r="R473" s="277">
        <f>IF(H473&gt;0, rate1(1,$L$52,$L$51,$L$54,L473,$L$53,$L$50,P473),"")</f>
        <v>1354.0629587094973</v>
      </c>
      <c r="S473" s="323">
        <f t="shared" si="286"/>
        <v>4.2024811544421796</v>
      </c>
      <c r="T473" s="323">
        <f t="shared" si="287"/>
        <v>1.1148868283995705E-2</v>
      </c>
      <c r="U473" s="328">
        <f t="shared" si="288"/>
        <v>2.5625628791183015</v>
      </c>
      <c r="V473" s="336">
        <f t="shared" si="289"/>
        <v>2.5625628791183015</v>
      </c>
      <c r="W473" s="328">
        <f t="shared" si="290"/>
        <v>3.9510272025555793E-4</v>
      </c>
      <c r="X473" s="328">
        <f t="shared" si="291"/>
        <v>32.351659542646416</v>
      </c>
      <c r="Y473" s="328">
        <f t="shared" si="307"/>
        <v>32.749672169871793</v>
      </c>
      <c r="Z473" s="108">
        <f>IF(H473&gt;0, rate1(1,$L$52,$L$51,$L$54,U473,$L$53,$L$50,Y473),"")</f>
        <v>1358.9149529949</v>
      </c>
      <c r="AA473" s="336">
        <f t="shared" si="292"/>
        <v>6.1404486027087906</v>
      </c>
      <c r="AB473" s="336">
        <f t="shared" si="293"/>
        <v>-7.6861525285430572E-5</v>
      </c>
      <c r="AC473" s="328">
        <f t="shared" si="294"/>
        <v>1.1148868283995705E-2</v>
      </c>
      <c r="AD473" s="328">
        <f t="shared" si="295"/>
        <v>-1.7939040529082373</v>
      </c>
      <c r="AE473" s="328">
        <f t="shared" si="296"/>
        <v>-48542.282696213406</v>
      </c>
      <c r="AF473" s="328">
        <f t="shared" si="297"/>
        <v>2888.364152358336</v>
      </c>
      <c r="AG473" s="328">
        <f t="shared" si="298"/>
        <v>2886.0828746214188</v>
      </c>
      <c r="AH473" s="328">
        <f t="shared" si="299"/>
        <v>2.5427420359530282</v>
      </c>
      <c r="AI473" s="328">
        <f t="shared" si="300"/>
        <v>8.233640993046027</v>
      </c>
      <c r="AJ473" s="328">
        <f t="shared" si="301"/>
        <v>8.9942412641673464</v>
      </c>
      <c r="AK473" s="337">
        <f t="shared" si="302"/>
        <v>572.23617275206118</v>
      </c>
      <c r="AL473" s="42">
        <f t="shared" si="308"/>
        <v>27.515379673507972</v>
      </c>
    </row>
    <row r="474" spans="2:38" ht="15" x14ac:dyDescent="0.15">
      <c r="B474" s="328">
        <f t="shared" si="273"/>
        <v>2888.364152358336</v>
      </c>
      <c r="C474" s="328">
        <f t="shared" si="274"/>
        <v>2886.0828746214188</v>
      </c>
      <c r="D474" s="328">
        <f t="shared" si="275"/>
        <v>2.5427420359530282</v>
      </c>
      <c r="E474" s="328">
        <f t="shared" si="305"/>
        <v>185.74517602620119</v>
      </c>
      <c r="F474" s="328">
        <f t="shared" si="276"/>
        <v>185.74517602620119</v>
      </c>
      <c r="G474" s="328">
        <f t="shared" si="277"/>
        <v>841.95932191694476</v>
      </c>
      <c r="H474" s="313">
        <f t="shared" si="278"/>
        <v>0.02</v>
      </c>
      <c r="I474" s="328">
        <f t="shared" si="279"/>
        <v>1.8250221895337746</v>
      </c>
      <c r="J474" s="328">
        <f t="shared" si="304"/>
        <v>850</v>
      </c>
      <c r="K474" s="335">
        <f t="shared" si="280"/>
        <v>-1</v>
      </c>
      <c r="L474" s="323">
        <f t="shared" si="281"/>
        <v>2.5227420359530282</v>
      </c>
      <c r="M474" s="323">
        <f t="shared" si="282"/>
        <v>2.5327420359530279</v>
      </c>
      <c r="N474" s="328">
        <f t="shared" si="283"/>
        <v>-3.5430364433580941E-2</v>
      </c>
      <c r="O474" s="328">
        <f t="shared" si="284"/>
        <v>3.8770748504988184E-3</v>
      </c>
      <c r="P474" s="332">
        <f t="shared" si="306"/>
        <v>32.157754560163951</v>
      </c>
      <c r="Q474" s="328">
        <f t="shared" si="285"/>
        <v>1.9046521974881898</v>
      </c>
      <c r="R474" s="277">
        <f>IF(H474&gt;0, rate1(1,$L$52,$L$51,$L$54,L474,$L$53,$L$50,P474),"")</f>
        <v>1347.5932339916237</v>
      </c>
      <c r="S474" s="323">
        <f t="shared" si="286"/>
        <v>0.36454628328345901</v>
      </c>
      <c r="T474" s="323">
        <f t="shared" si="287"/>
        <v>-5.5756011022570634E-2</v>
      </c>
      <c r="U474" s="328">
        <f t="shared" si="288"/>
        <v>2.5427420359530282</v>
      </c>
      <c r="V474" s="336">
        <f t="shared" si="289"/>
        <v>2.5427420359530282</v>
      </c>
      <c r="W474" s="328">
        <f t="shared" si="290"/>
        <v>3.8901429794435671E-4</v>
      </c>
      <c r="X474" s="328">
        <f t="shared" si="291"/>
        <v>12.035245445084911</v>
      </c>
      <c r="Y474" s="328">
        <f t="shared" si="307"/>
        <v>32.412192147354538</v>
      </c>
      <c r="Z474" s="108">
        <f>IF(H474&gt;0, rate1(1,$L$52,$L$51,$L$54,U474,$L$53,$L$50,Y474),"")</f>
        <v>1352.4873229323873</v>
      </c>
      <c r="AA474" s="336">
        <f t="shared" si="292"/>
        <v>2.2951842921376944</v>
      </c>
      <c r="AB474" s="336">
        <f t="shared" si="293"/>
        <v>-3.0035439767594064E-4</v>
      </c>
      <c r="AC474" s="328">
        <f t="shared" si="294"/>
        <v>-3.0035439767594064E-4</v>
      </c>
      <c r="AD474" s="328">
        <f t="shared" si="295"/>
        <v>66.588004553136145</v>
      </c>
      <c r="AE474" s="328">
        <f t="shared" si="296"/>
        <v>12606.686837037762</v>
      </c>
      <c r="AF474" s="328">
        <f t="shared" si="297"/>
        <v>2888.3290223483</v>
      </c>
      <c r="AG474" s="328">
        <f t="shared" si="298"/>
        <v>2886.0831749758163</v>
      </c>
      <c r="AH474" s="328">
        <f t="shared" si="299"/>
        <v>2.5229191939198037</v>
      </c>
      <c r="AI474" s="328">
        <f t="shared" si="300"/>
        <v>-0.22288209090088645</v>
      </c>
      <c r="AJ474" s="328">
        <f t="shared" si="301"/>
        <v>8.9941793524754292</v>
      </c>
      <c r="AK474" s="337">
        <f t="shared" si="302"/>
        <v>572.2432698356813</v>
      </c>
      <c r="AL474" s="42">
        <f t="shared" si="308"/>
        <v>27.52237826835206</v>
      </c>
    </row>
    <row r="475" spans="2:38" ht="15" x14ac:dyDescent="0.15">
      <c r="B475" s="328">
        <f t="shared" si="273"/>
        <v>2888.3290223483</v>
      </c>
      <c r="C475" s="328">
        <f t="shared" si="274"/>
        <v>2886.0831749758163</v>
      </c>
      <c r="D475" s="328">
        <f t="shared" si="275"/>
        <v>2.5229191939198037</v>
      </c>
      <c r="E475" s="328">
        <f t="shared" si="305"/>
        <v>185.74517602620119</v>
      </c>
      <c r="F475" s="328">
        <f t="shared" si="276"/>
        <v>185.74517602620119</v>
      </c>
      <c r="G475" s="328">
        <f t="shared" si="277"/>
        <v>882.70552831086195</v>
      </c>
      <c r="H475" s="313">
        <f t="shared" si="278"/>
        <v>0.04</v>
      </c>
      <c r="I475" s="328">
        <f t="shared" si="279"/>
        <v>1.796677897986956</v>
      </c>
      <c r="J475" s="328">
        <f t="shared" si="304"/>
        <v>850</v>
      </c>
      <c r="K475" s="335">
        <f t="shared" si="280"/>
        <v>1</v>
      </c>
      <c r="L475" s="323">
        <f t="shared" si="281"/>
        <v>2.5629191939198037</v>
      </c>
      <c r="M475" s="323">
        <f t="shared" si="282"/>
        <v>2.5429191939198037</v>
      </c>
      <c r="N475" s="328">
        <f t="shared" si="283"/>
        <v>7.1885584407790581E-2</v>
      </c>
      <c r="O475" s="328">
        <f t="shared" si="284"/>
        <v>3.8770748504988184E-3</v>
      </c>
      <c r="P475" s="332">
        <f t="shared" si="306"/>
        <v>32.586118142444469</v>
      </c>
      <c r="Q475" s="328">
        <f t="shared" si="285"/>
        <v>12.21543720207751</v>
      </c>
      <c r="R475" s="277">
        <f>IF(H475&gt;0, rate1(1,$L$52,$L$51,$L$54,L475,$L$53,$L$50,P475),"")</f>
        <v>1355.808926830382</v>
      </c>
      <c r="S475" s="323">
        <f t="shared" si="286"/>
        <v>2.3238406309838893</v>
      </c>
      <c r="T475" s="323">
        <f t="shared" si="287"/>
        <v>-5.4300784192100694E-2</v>
      </c>
      <c r="U475" s="328">
        <f t="shared" si="288"/>
        <v>2.5229191939198037</v>
      </c>
      <c r="V475" s="336">
        <f t="shared" si="289"/>
        <v>2.5229191939198037</v>
      </c>
      <c r="W475" s="328">
        <f t="shared" si="290"/>
        <v>3.8297254418218074E-4</v>
      </c>
      <c r="X475" s="328">
        <f t="shared" si="291"/>
        <v>-7.9688906348721957</v>
      </c>
      <c r="Y475" s="328">
        <f t="shared" si="307"/>
        <v>32.075555735405629</v>
      </c>
      <c r="Z475" s="108">
        <f>IF(H475&gt;0, rate1(1,$L$52,$L$51,$L$54,U475,$L$53,$L$50,Y475),"")</f>
        <v>1346.0032113617026</v>
      </c>
      <c r="AA475" s="336">
        <f t="shared" si="292"/>
        <v>-1.527030055310157</v>
      </c>
      <c r="AB475" s="336">
        <f t="shared" si="293"/>
        <v>1.5155045084541991E-4</v>
      </c>
      <c r="AC475" s="328">
        <f t="shared" si="294"/>
        <v>1.5155045084541991E-4</v>
      </c>
      <c r="AD475" s="328">
        <f t="shared" si="295"/>
        <v>263.93850877289464</v>
      </c>
      <c r="AE475" s="328">
        <f t="shared" si="296"/>
        <v>-2652490.1848810441</v>
      </c>
      <c r="AF475" s="328">
        <f t="shared" si="297"/>
        <v>2888.400756382257</v>
      </c>
      <c r="AG475" s="328">
        <f t="shared" si="298"/>
        <v>2886.0830234253654</v>
      </c>
      <c r="AH475" s="328">
        <f t="shared" si="299"/>
        <v>2.562978244589746</v>
      </c>
      <c r="AI475" s="328">
        <f t="shared" si="300"/>
        <v>0.11177862001522253</v>
      </c>
      <c r="AJ475" s="328">
        <f t="shared" si="301"/>
        <v>8.9942104020921008</v>
      </c>
      <c r="AK475" s="337">
        <f t="shared" si="302"/>
        <v>572.24308217802718</v>
      </c>
      <c r="AL475" s="42">
        <f t="shared" si="308"/>
        <v>27.522188818574794</v>
      </c>
    </row>
    <row r="476" spans="2:38" ht="15" x14ac:dyDescent="0.15">
      <c r="B476" s="328">
        <f t="shared" si="273"/>
        <v>2888.400756382257</v>
      </c>
      <c r="C476" s="328">
        <f t="shared" si="274"/>
        <v>2886.0830234253654</v>
      </c>
      <c r="D476" s="328">
        <f t="shared" si="275"/>
        <v>2.562978244589746</v>
      </c>
      <c r="E476" s="328">
        <f t="shared" si="305"/>
        <v>185.74517602620119</v>
      </c>
      <c r="F476" s="328">
        <f t="shared" si="276"/>
        <v>185.74517602620119</v>
      </c>
      <c r="G476" s="328">
        <f t="shared" si="277"/>
        <v>862.38427717083027</v>
      </c>
      <c r="H476" s="313">
        <f t="shared" si="278"/>
        <v>0.02</v>
      </c>
      <c r="I476" s="328">
        <f t="shared" si="279"/>
        <v>1.8541863655133057</v>
      </c>
      <c r="J476" s="328">
        <f t="shared" si="304"/>
        <v>850</v>
      </c>
      <c r="K476" s="335">
        <f t="shared" si="280"/>
        <v>-1</v>
      </c>
      <c r="L476" s="323">
        <f t="shared" si="281"/>
        <v>2.542978244589746</v>
      </c>
      <c r="M476" s="323">
        <f t="shared" si="282"/>
        <v>2.5529782445897462</v>
      </c>
      <c r="N476" s="328">
        <f t="shared" si="283"/>
        <v>-3.5709775222667162E-2</v>
      </c>
      <c r="O476" s="328">
        <f t="shared" si="284"/>
        <v>3.8770748504988184E-3</v>
      </c>
      <c r="P476" s="332">
        <f t="shared" si="306"/>
        <v>32.50163765876372</v>
      </c>
      <c r="Q476" s="328">
        <f t="shared" si="285"/>
        <v>22.48798794675065</v>
      </c>
      <c r="R476" s="277">
        <f>IF(H476&gt;0, rate1(1,$L$52,$L$51,$L$54,L476,$L$53,$L$50,P476),"")</f>
        <v>1354.1979405464026</v>
      </c>
      <c r="S476" s="323">
        <f t="shared" si="286"/>
        <v>4.283159677118074</v>
      </c>
      <c r="T476" s="323">
        <f t="shared" si="287"/>
        <v>1.0876648940210201E-2</v>
      </c>
      <c r="U476" s="328">
        <f t="shared" si="288"/>
        <v>2.562978244589746</v>
      </c>
      <c r="V476" s="336">
        <f t="shared" si="289"/>
        <v>2.562978244589746</v>
      </c>
      <c r="W476" s="328">
        <f t="shared" si="290"/>
        <v>3.9523081492998102E-4</v>
      </c>
      <c r="X476" s="328">
        <f t="shared" si="291"/>
        <v>32.780789877266329</v>
      </c>
      <c r="Y476" s="328">
        <f t="shared" si="307"/>
        <v>32.756753753737542</v>
      </c>
      <c r="Z476" s="108">
        <f>IF(H476&gt;0, rate1(1,$L$52,$L$51,$L$54,U476,$L$53,$L$50,Y476),"")</f>
        <v>1359.0490572895217</v>
      </c>
      <c r="AA476" s="336">
        <f t="shared" si="292"/>
        <v>6.2212849682473221</v>
      </c>
      <c r="AB476" s="336">
        <f t="shared" si="293"/>
        <v>-7.5696081967089395E-5</v>
      </c>
      <c r="AC476" s="328">
        <f t="shared" si="294"/>
        <v>1.0876648940210201E-2</v>
      </c>
      <c r="AD476" s="328">
        <f t="shared" si="295"/>
        <v>-1.8388016483699696</v>
      </c>
      <c r="AE476" s="328">
        <f t="shared" si="296"/>
        <v>-48199.583811809251</v>
      </c>
      <c r="AF476" s="328">
        <f t="shared" si="297"/>
        <v>2888.3541699580942</v>
      </c>
      <c r="AG476" s="328">
        <f t="shared" si="298"/>
        <v>2886.0721467764251</v>
      </c>
      <c r="AH476" s="328">
        <f t="shared" si="299"/>
        <v>2.5431574432610313</v>
      </c>
      <c r="AI476" s="328">
        <f t="shared" si="300"/>
        <v>8.0318014187952489</v>
      </c>
      <c r="AJ476" s="328">
        <f t="shared" si="301"/>
        <v>8.9964414580417653</v>
      </c>
      <c r="AK476" s="337">
        <f t="shared" si="302"/>
        <v>572.24318084563299</v>
      </c>
      <c r="AL476" s="42">
        <f t="shared" si="308"/>
        <v>27.522283830401808</v>
      </c>
    </row>
    <row r="477" spans="2:38" ht="15" x14ac:dyDescent="0.15">
      <c r="B477" s="328">
        <f t="shared" si="273"/>
        <v>2888.3541699580942</v>
      </c>
      <c r="C477" s="328">
        <f t="shared" si="274"/>
        <v>2886.0721467764251</v>
      </c>
      <c r="D477" s="328">
        <f t="shared" si="275"/>
        <v>2.5431574432610313</v>
      </c>
      <c r="E477" s="328">
        <f t="shared" si="305"/>
        <v>185.74517602620119</v>
      </c>
      <c r="F477" s="328">
        <f t="shared" si="276"/>
        <v>185.74517602620119</v>
      </c>
      <c r="G477" s="328">
        <f t="shared" si="277"/>
        <v>842.37532688440353</v>
      </c>
      <c r="H477" s="313">
        <f t="shared" si="278"/>
        <v>0.02</v>
      </c>
      <c r="I477" s="328">
        <f t="shared" si="279"/>
        <v>1.8256185453352374</v>
      </c>
      <c r="J477" s="328">
        <f t="shared" si="304"/>
        <v>850</v>
      </c>
      <c r="K477" s="335">
        <f t="shared" si="280"/>
        <v>-1</v>
      </c>
      <c r="L477" s="323">
        <f t="shared" si="281"/>
        <v>2.5231574432610313</v>
      </c>
      <c r="M477" s="323">
        <f t="shared" si="282"/>
        <v>2.5331574432610315</v>
      </c>
      <c r="N477" s="328">
        <f t="shared" si="283"/>
        <v>-3.5436100651803137E-2</v>
      </c>
      <c r="O477" s="328">
        <f t="shared" si="284"/>
        <v>3.8770748504988184E-3</v>
      </c>
      <c r="P477" s="332">
        <f t="shared" si="306"/>
        <v>32.164804550322096</v>
      </c>
      <c r="Q477" s="328">
        <f t="shared" si="285"/>
        <v>2.3238959963272237</v>
      </c>
      <c r="R477" s="277">
        <f>IF(H477&gt;0, rate1(1,$L$52,$L$51,$L$54,L477,$L$53,$L$50,P477),"")</f>
        <v>1347.7294023143018</v>
      </c>
      <c r="S477" s="323">
        <f t="shared" si="286"/>
        <v>0.44474369411322062</v>
      </c>
      <c r="T477" s="323">
        <f t="shared" si="287"/>
        <v>-6.3819357432077145E-2</v>
      </c>
      <c r="U477" s="328">
        <f t="shared" si="288"/>
        <v>2.5431574432610313</v>
      </c>
      <c r="V477" s="336">
        <f t="shared" si="289"/>
        <v>2.5431574432610313</v>
      </c>
      <c r="W477" s="328">
        <f t="shared" si="290"/>
        <v>3.8914141471657615E-4</v>
      </c>
      <c r="X477" s="328">
        <f t="shared" si="291"/>
        <v>12.457806099141521</v>
      </c>
      <c r="Y477" s="328">
        <f t="shared" si="307"/>
        <v>32.41925610216618</v>
      </c>
      <c r="Z477" s="108">
        <f>IF(H477&gt;0, rate1(1,$L$52,$L$51,$L$54,U477,$L$53,$L$50,Y477),"")</f>
        <v>1352.6226046135014</v>
      </c>
      <c r="AA477" s="336">
        <f t="shared" si="292"/>
        <v>2.3755312093202119</v>
      </c>
      <c r="AB477" s="336">
        <f t="shared" si="293"/>
        <v>-2.8290264305154514E-4</v>
      </c>
      <c r="AC477" s="328">
        <f t="shared" si="294"/>
        <v>-2.8290264305154514E-4</v>
      </c>
      <c r="AD477" s="328">
        <f t="shared" si="295"/>
        <v>70.695698648372044</v>
      </c>
      <c r="AE477" s="328">
        <f t="shared" si="296"/>
        <v>13693.833750992595</v>
      </c>
      <c r="AF477" s="328">
        <f t="shared" si="297"/>
        <v>2888.3190167600856</v>
      </c>
      <c r="AG477" s="328">
        <f t="shared" si="298"/>
        <v>2886.0724296790681</v>
      </c>
      <c r="AH477" s="328">
        <f t="shared" si="299"/>
        <v>2.5233346431701591</v>
      </c>
      <c r="AI477" s="328">
        <f t="shared" si="300"/>
        <v>-0.20991056703649022</v>
      </c>
      <c r="AJ477" s="328">
        <f t="shared" si="301"/>
        <v>8.9963831495509226</v>
      </c>
      <c r="AK477" s="337">
        <f t="shared" si="302"/>
        <v>572.25010734489388</v>
      </c>
      <c r="AL477" s="42">
        <f t="shared" si="308"/>
        <v>27.529110861607784</v>
      </c>
    </row>
    <row r="478" spans="2:38" ht="15" x14ac:dyDescent="0.15">
      <c r="B478" s="328">
        <f t="shared" si="273"/>
        <v>2888.3190167600856</v>
      </c>
      <c r="C478" s="328">
        <f t="shared" si="274"/>
        <v>2886.0724296790681</v>
      </c>
      <c r="D478" s="328">
        <f t="shared" si="275"/>
        <v>2.5233346431701591</v>
      </c>
      <c r="E478" s="328">
        <f t="shared" si="305"/>
        <v>185.74517602620119</v>
      </c>
      <c r="F478" s="328">
        <f t="shared" si="276"/>
        <v>185.74517602620119</v>
      </c>
      <c r="G478" s="328">
        <f t="shared" si="277"/>
        <v>883.13491050449761</v>
      </c>
      <c r="H478" s="313">
        <f t="shared" si="278"/>
        <v>0.04</v>
      </c>
      <c r="I478" s="328">
        <f t="shared" si="279"/>
        <v>1.797269664813939</v>
      </c>
      <c r="J478" s="328">
        <f t="shared" si="304"/>
        <v>850</v>
      </c>
      <c r="K478" s="335">
        <f t="shared" si="280"/>
        <v>1</v>
      </c>
      <c r="L478" s="323">
        <f t="shared" si="281"/>
        <v>2.5633346431701591</v>
      </c>
      <c r="M478" s="323">
        <f t="shared" si="282"/>
        <v>2.5433346431701591</v>
      </c>
      <c r="N478" s="328">
        <f t="shared" si="283"/>
        <v>7.1897438400394975E-2</v>
      </c>
      <c r="O478" s="328">
        <f t="shared" si="284"/>
        <v>3.8770748504988184E-3</v>
      </c>
      <c r="P478" s="332">
        <f t="shared" si="306"/>
        <v>32.59319211636231</v>
      </c>
      <c r="Q478" s="328">
        <f t="shared" si="285"/>
        <v>12.63809941220029</v>
      </c>
      <c r="R478" s="277">
        <f>IF(H478&gt;0, rate1(1,$L$52,$L$51,$L$54,L478,$L$53,$L$50,P478),"")</f>
        <v>1355.9436172590904</v>
      </c>
      <c r="S478" s="323">
        <f t="shared" si="286"/>
        <v>2.4040082325705323</v>
      </c>
      <c r="T478" s="323">
        <f t="shared" si="287"/>
        <v>-5.1208701439564464E-2</v>
      </c>
      <c r="U478" s="328">
        <f t="shared" si="288"/>
        <v>2.5233346431701591</v>
      </c>
      <c r="V478" s="336">
        <f t="shared" si="289"/>
        <v>2.5233346431701591</v>
      </c>
      <c r="W478" s="328">
        <f t="shared" si="290"/>
        <v>3.8309868278929571E-4</v>
      </c>
      <c r="X478" s="328">
        <f t="shared" si="291"/>
        <v>-7.5528501977747737</v>
      </c>
      <c r="Y478" s="328">
        <f t="shared" si="307"/>
        <v>32.082601961923423</v>
      </c>
      <c r="Z478" s="108">
        <f>IF(H478&gt;0, rate1(1,$L$52,$L$51,$L$54,U478,$L$53,$L$50,Y478),"")</f>
        <v>1346.1396827897001</v>
      </c>
      <c r="AA478" s="336">
        <f t="shared" si="292"/>
        <v>-1.4471600284685939</v>
      </c>
      <c r="AB478" s="336">
        <f t="shared" si="293"/>
        <v>1.5654827568797563E-4</v>
      </c>
      <c r="AC478" s="328">
        <f t="shared" si="294"/>
        <v>1.5654827568797563E-4</v>
      </c>
      <c r="AD478" s="328">
        <f t="shared" si="295"/>
        <v>255.51223623648238</v>
      </c>
      <c r="AE478" s="328">
        <f t="shared" si="296"/>
        <v>-2925368.4133659261</v>
      </c>
      <c r="AF478" s="328">
        <f t="shared" si="297"/>
        <v>2888.3907576502102</v>
      </c>
      <c r="AG478" s="328">
        <f t="shared" si="298"/>
        <v>2886.0722731307924</v>
      </c>
      <c r="AH478" s="328">
        <f t="shared" si="299"/>
        <v>2.5633937545539189</v>
      </c>
      <c r="AI478" s="328">
        <f t="shared" si="300"/>
        <v>0.11545338146465331</v>
      </c>
      <c r="AJ478" s="328">
        <f t="shared" si="301"/>
        <v>8.9964152199346632</v>
      </c>
      <c r="AK478" s="337">
        <f t="shared" si="302"/>
        <v>572.24993052141133</v>
      </c>
      <c r="AL478" s="42">
        <f t="shared" si="308"/>
        <v>27.528932437625802</v>
      </c>
    </row>
    <row r="479" spans="2:38" ht="15" x14ac:dyDescent="0.15">
      <c r="B479" s="328">
        <f t="shared" si="273"/>
        <v>2888.3907576502102</v>
      </c>
      <c r="C479" s="328">
        <f t="shared" si="274"/>
        <v>2886.0722731307924</v>
      </c>
      <c r="D479" s="328">
        <f t="shared" si="275"/>
        <v>2.5633937545539189</v>
      </c>
      <c r="E479" s="328">
        <f t="shared" si="305"/>
        <v>185.74517602620119</v>
      </c>
      <c r="F479" s="328">
        <f t="shared" si="276"/>
        <v>185.74517602620119</v>
      </c>
      <c r="G479" s="328">
        <f t="shared" si="277"/>
        <v>862.80708690824747</v>
      </c>
      <c r="H479" s="313">
        <f t="shared" si="278"/>
        <v>0.02</v>
      </c>
      <c r="I479" s="328">
        <f t="shared" si="279"/>
        <v>1.8547876155342238</v>
      </c>
      <c r="J479" s="328">
        <f t="shared" si="304"/>
        <v>850</v>
      </c>
      <c r="K479" s="335">
        <f t="shared" si="280"/>
        <v>-1</v>
      </c>
      <c r="L479" s="323">
        <f t="shared" si="281"/>
        <v>2.5433937545539189</v>
      </c>
      <c r="M479" s="323">
        <f t="shared" si="282"/>
        <v>2.5533937545539187</v>
      </c>
      <c r="N479" s="328">
        <f t="shared" si="283"/>
        <v>-3.5715511846618142E-2</v>
      </c>
      <c r="O479" s="328">
        <f t="shared" si="284"/>
        <v>3.8770748504988184E-3</v>
      </c>
      <c r="P479" s="332">
        <f t="shared" si="306"/>
        <v>32.50870819548944</v>
      </c>
      <c r="Q479" s="328">
        <f t="shared" si="285"/>
        <v>22.91406262216492</v>
      </c>
      <c r="R479" s="277">
        <f>IF(H479&gt;0, rate1(1,$L$52,$L$51,$L$54,L479,$L$53,$L$50,P479),"")</f>
        <v>1354.33294487803</v>
      </c>
      <c r="S479" s="323">
        <f t="shared" si="286"/>
        <v>4.3638766581243145</v>
      </c>
      <c r="T479" s="323">
        <f t="shared" si="287"/>
        <v>1.0617366650575406E-2</v>
      </c>
      <c r="U479" s="328">
        <f t="shared" si="288"/>
        <v>2.5633937545539189</v>
      </c>
      <c r="V479" s="336">
        <f t="shared" si="289"/>
        <v>2.5633937545539189</v>
      </c>
      <c r="W479" s="328">
        <f t="shared" si="290"/>
        <v>3.9535897493703231E-4</v>
      </c>
      <c r="X479" s="328">
        <f t="shared" si="291"/>
        <v>33.210208680939786</v>
      </c>
      <c r="Y479" s="328">
        <f t="shared" si="307"/>
        <v>32.763838184597255</v>
      </c>
      <c r="Z479" s="108">
        <f>IF(H479&gt;0, rate1(1,$L$52,$L$51,$L$54,U479,$L$53,$L$50,Y479),"")</f>
        <v>1359.1831839616925</v>
      </c>
      <c r="AA479" s="336">
        <f t="shared" si="292"/>
        <v>6.3021600200752319</v>
      </c>
      <c r="AB479" s="336">
        <f t="shared" si="293"/>
        <v>-7.4565643707490863E-5</v>
      </c>
      <c r="AC479" s="328">
        <f t="shared" si="294"/>
        <v>1.0617366650575406E-2</v>
      </c>
      <c r="AD479" s="328">
        <f t="shared" si="295"/>
        <v>-1.88370625770149</v>
      </c>
      <c r="AE479" s="328">
        <f t="shared" si="296"/>
        <v>-47781.320765162971</v>
      </c>
      <c r="AF479" s="328">
        <f t="shared" si="297"/>
        <v>2888.344424771713</v>
      </c>
      <c r="AG479" s="328">
        <f t="shared" si="298"/>
        <v>2886.061655764142</v>
      </c>
      <c r="AH479" s="328">
        <f t="shared" si="299"/>
        <v>2.5435729950742609</v>
      </c>
      <c r="AI479" s="328">
        <f t="shared" si="300"/>
        <v>7.8395542918226768</v>
      </c>
      <c r="AJ479" s="328">
        <f t="shared" si="301"/>
        <v>8.9985928739046148</v>
      </c>
      <c r="AK479" s="337">
        <f t="shared" si="302"/>
        <v>572.25003248232304</v>
      </c>
      <c r="AL479" s="42">
        <f t="shared" si="308"/>
        <v>27.529030573000046</v>
      </c>
    </row>
    <row r="480" spans="2:38" ht="15" x14ac:dyDescent="0.15">
      <c r="B480" s="328">
        <f t="shared" ref="B480:B543" si="309">IF(H480&gt;0, AF479,"")</f>
        <v>2888.344424771713</v>
      </c>
      <c r="C480" s="328">
        <f t="shared" ref="C480:C543" si="310">IF(H480&gt;0, AG479,"")</f>
        <v>2886.061655764142</v>
      </c>
      <c r="D480" s="328">
        <f t="shared" ref="D480:D543" si="311">IF(H480&gt;0, AH479,"")</f>
        <v>2.5435729950742609</v>
      </c>
      <c r="E480" s="328">
        <f t="shared" si="305"/>
        <v>185.74517602620119</v>
      </c>
      <c r="F480" s="328">
        <f t="shared" ref="F480:F543" si="312">IF(H480&gt;0, (E480+E479)/2,"")</f>
        <v>185.74517602620119</v>
      </c>
      <c r="G480" s="328">
        <f t="shared" ref="G480:G543" si="313">IF(H480&gt;0, F480*$S$53*$C$55*(B480-C480+N480)^1.5,"")</f>
        <v>842.79161364146148</v>
      </c>
      <c r="H480" s="313">
        <f t="shared" ref="H480:H543" si="314">dv(S479)</f>
        <v>0.02</v>
      </c>
      <c r="I480" s="328">
        <f t="shared" ref="I480:I543" si="315">IF(H480&gt;0, (B480-C480)*B$19,"")</f>
        <v>1.8262152060568042</v>
      </c>
      <c r="J480" s="328">
        <f t="shared" si="304"/>
        <v>850</v>
      </c>
      <c r="K480" s="335">
        <f t="shared" ref="K480:K543" si="316">IF(H480&gt;0, IF((1-S479-0.015)&gt;0,1,-1),"")</f>
        <v>-1</v>
      </c>
      <c r="L480" s="323">
        <f t="shared" ref="L480:L543" si="317">IF(H480&gt;0, D480+K480*H480,"")</f>
        <v>2.5235729950742609</v>
      </c>
      <c r="M480" s="323">
        <f t="shared" ref="M480:M543" si="318">IF(H480&gt;0, (D480+L480)/2,"")</f>
        <v>2.5335729950742607</v>
      </c>
      <c r="N480" s="328">
        <f t="shared" ref="N480:N543" si="319">IF(H480&gt;0, 2*($P$53*M480/$S$52/$S$51)^2-(B480-C480)*2,"")</f>
        <v>-3.5441838844675111E-2</v>
      </c>
      <c r="O480" s="328">
        <f t="shared" ref="O480:O543" si="320">IF(wh(B479,$F$51,$F$52,$F$53)&gt;0,wh(B479,$F$51,$F$52,$F$53),O479)</f>
        <v>3.8770748504988184E-3</v>
      </c>
      <c r="P480" s="332">
        <f t="shared" si="306"/>
        <v>32.171857380043456</v>
      </c>
      <c r="Q480" s="328">
        <f t="shared" ref="Q480:Q543" si="321">IF(H480&gt;0, M480/$S$54*(B480-C480+N480/2)*E480-J480,"")</f>
        <v>2.7434232311564983</v>
      </c>
      <c r="R480" s="277">
        <f>IF(H480&gt;0, rate1(1,$L$52,$L$51,$L$54,L480,$L$53,$L$50,P480),"")</f>
        <v>1347.8655932873203</v>
      </c>
      <c r="S480" s="323">
        <f t="shared" ref="S480:S543" si="322">IF(H480&gt;0, Q480/O480/R480,"")</f>
        <v>0.52497913028018195</v>
      </c>
      <c r="T480" s="323">
        <f t="shared" ref="T480:T543" si="323">IF(H480&gt;0, N480/(1-S480),"")</f>
        <v>-7.4611119434773041E-2</v>
      </c>
      <c r="U480" s="328">
        <f t="shared" ref="U480:U543" si="324">L480-K480*H480</f>
        <v>2.5435729950742609</v>
      </c>
      <c r="V480" s="336">
        <f t="shared" ref="V480:V543" si="325">IF(H480&gt;0, (D480+U480)/2,"")</f>
        <v>2.5435729950742609</v>
      </c>
      <c r="W480" s="328">
        <f t="shared" ref="W480:W543" si="326">IF(H480&gt;0, 2*($P$53*V480/$S$52/$S$51)^2-(B480-C480)*2,"")</f>
        <v>3.8926859648569234E-4</v>
      </c>
      <c r="X480" s="328">
        <f t="shared" ref="X480:X543" si="327">IF(H480&gt;0, V480/$S$54*(B480-C480+W480/2)*F480-J480,"")</f>
        <v>12.880651886184182</v>
      </c>
      <c r="Y480" s="328">
        <f t="shared" si="307"/>
        <v>32.426322899870058</v>
      </c>
      <c r="Z480" s="108">
        <f>IF(H480&gt;0, rate1(1,$L$52,$L$51,$L$54,U480,$L$53,$L$50,Y480),"")</f>
        <v>1352.7579088262551</v>
      </c>
      <c r="AA480" s="336">
        <f t="shared" ref="AA480:AA543" si="328">IF(H480&gt;0, X480/O480/Z480,"")</f>
        <v>2.4559163809903151</v>
      </c>
      <c r="AB480" s="336">
        <f t="shared" ref="AB480:AB543" si="329">IF(H480&gt;0, W480/(1-AA480),"")</f>
        <v>-2.6737016051767452E-4</v>
      </c>
      <c r="AC480" s="328">
        <f t="shared" ref="AC480:AC543" si="330">IF(H480&gt;0, delta_z(N480,S480,H480,AE479,AB480),"")</f>
        <v>-2.6737016051767452E-4</v>
      </c>
      <c r="AD480" s="328">
        <f t="shared" ref="AD480:AD543" si="331">IF(H480&gt;0, H480/AC480*K480,"")</f>
        <v>74.802662949659634</v>
      </c>
      <c r="AE480" s="328">
        <f t="shared" ref="AE480:AE543" si="332">IF(H480&gt;0, (AD480-AD479)/(AC480+AC479)*2,"")</f>
        <v>14818.627094420082</v>
      </c>
      <c r="AF480" s="328">
        <f t="shared" ref="AF480:AF543" si="333">IF(H480&gt;0, B480-(AC480-N480),"")</f>
        <v>2888.3092503030289</v>
      </c>
      <c r="AG480" s="328">
        <f t="shared" ref="AG480:AG543" si="334">IF(H480&gt;0, C480-AC480,"")</f>
        <v>2886.0619231343026</v>
      </c>
      <c r="AH480" s="328">
        <f t="shared" ref="AH480:AH543" si="335">IF(H480&gt;0, $S$54*$S$53*$C$55*SQRT(AF480-AG480),"")</f>
        <v>2.5237502369380018</v>
      </c>
      <c r="AI480" s="328">
        <f t="shared" ref="AI480:AI543" si="336">IF(H480&gt;0, AC480/R480*1000000,"")</f>
        <v>-0.19836559509289298</v>
      </c>
      <c r="AJ480" s="328">
        <f t="shared" ref="AJ480:AJ543" si="337">IF(H480&gt;0, AJ479+AI480/3600,"")</f>
        <v>8.9985377723504225</v>
      </c>
      <c r="AK480" s="337">
        <f t="shared" ref="AK480:AK543" si="338">IF(H480&gt;0, AK479+AI479*G479/1000000,"")</f>
        <v>572.25679650532425</v>
      </c>
      <c r="AL480" s="42">
        <f t="shared" si="308"/>
        <v>27.535694194148096</v>
      </c>
    </row>
    <row r="481" spans="2:38" ht="15" x14ac:dyDescent="0.15">
      <c r="B481" s="328">
        <f t="shared" si="309"/>
        <v>2888.3092503030289</v>
      </c>
      <c r="C481" s="328">
        <f t="shared" si="310"/>
        <v>2886.0619231343026</v>
      </c>
      <c r="D481" s="328">
        <f t="shared" si="311"/>
        <v>2.5237502369380018</v>
      </c>
      <c r="E481" s="328">
        <f t="shared" si="305"/>
        <v>185.74517602620119</v>
      </c>
      <c r="F481" s="328">
        <f t="shared" si="312"/>
        <v>185.74517602620119</v>
      </c>
      <c r="G481" s="328">
        <f t="shared" si="313"/>
        <v>863.16647082322697</v>
      </c>
      <c r="H481" s="313">
        <f t="shared" si="314"/>
        <v>0.02</v>
      </c>
      <c r="I481" s="328">
        <f t="shared" si="315"/>
        <v>1.7978617349810522</v>
      </c>
      <c r="J481" s="328">
        <f t="shared" si="304"/>
        <v>850</v>
      </c>
      <c r="K481" s="335">
        <f t="shared" si="316"/>
        <v>1</v>
      </c>
      <c r="L481" s="323">
        <f t="shared" si="317"/>
        <v>2.5437502369380018</v>
      </c>
      <c r="M481" s="323">
        <f t="shared" si="318"/>
        <v>2.5337502369380021</v>
      </c>
      <c r="N481" s="328">
        <f t="shared" si="319"/>
        <v>3.6075687386602162E-2</v>
      </c>
      <c r="O481" s="328">
        <f t="shared" si="320"/>
        <v>3.8770748504988184E-3</v>
      </c>
      <c r="P481" s="332">
        <f t="shared" si="306"/>
        <v>32.344456165121606</v>
      </c>
      <c r="Q481" s="328">
        <f t="shared" si="321"/>
        <v>2.9224025709721673</v>
      </c>
      <c r="R481" s="277">
        <f>IF(H481&gt;0, rate1(1,$L$52,$L$51,$L$54,L481,$L$53,$L$50,P481),"")</f>
        <v>1351.188490871963</v>
      </c>
      <c r="S481" s="323">
        <f t="shared" si="322"/>
        <v>0.5578531867976515</v>
      </c>
      <c r="T481" s="323">
        <f t="shared" si="323"/>
        <v>8.1592100880057958E-2</v>
      </c>
      <c r="U481" s="328">
        <f t="shared" si="324"/>
        <v>2.5237502369380018</v>
      </c>
      <c r="V481" s="336">
        <f t="shared" si="325"/>
        <v>2.5237502369380018</v>
      </c>
      <c r="W481" s="328">
        <f t="shared" si="326"/>
        <v>3.8322488605579963E-4</v>
      </c>
      <c r="X481" s="328">
        <f t="shared" si="327"/>
        <v>-7.1365279472305474</v>
      </c>
      <c r="Y481" s="328">
        <f t="shared" si="307"/>
        <v>32.089651027219986</v>
      </c>
      <c r="Z481" s="108">
        <f>IF(H481&gt;0, rate1(1,$L$52,$L$51,$L$54,U481,$L$53,$L$50,Y481),"")</f>
        <v>1346.2761769053548</v>
      </c>
      <c r="AA481" s="336">
        <f t="shared" si="328"/>
        <v>-1.3672521801168145</v>
      </c>
      <c r="AB481" s="336">
        <f t="shared" si="329"/>
        <v>1.6188595759869108E-4</v>
      </c>
      <c r="AC481" s="328">
        <f t="shared" si="330"/>
        <v>8.1592100880057958E-2</v>
      </c>
      <c r="AD481" s="328">
        <f t="shared" si="331"/>
        <v>0.24512176772357419</v>
      </c>
      <c r="AE481" s="328">
        <f t="shared" si="332"/>
        <v>-1833.5760972651276</v>
      </c>
      <c r="AF481" s="328">
        <f t="shared" si="333"/>
        <v>2888.2637338895356</v>
      </c>
      <c r="AG481" s="328">
        <f t="shared" si="334"/>
        <v>2885.9803310334223</v>
      </c>
      <c r="AH481" s="328">
        <f t="shared" si="335"/>
        <v>2.5439261031042588</v>
      </c>
      <c r="AI481" s="328">
        <f t="shared" si="336"/>
        <v>60.385432107554507</v>
      </c>
      <c r="AJ481" s="328">
        <f t="shared" si="337"/>
        <v>9.0153115034914091</v>
      </c>
      <c r="AK481" s="337">
        <f t="shared" si="338"/>
        <v>572.25662932446426</v>
      </c>
      <c r="AL481" s="42">
        <f t="shared" si="308"/>
        <v>27.535525583392268</v>
      </c>
    </row>
    <row r="482" spans="2:38" ht="15" x14ac:dyDescent="0.15">
      <c r="B482" s="328">
        <f t="shared" si="309"/>
        <v>2888.2637338895356</v>
      </c>
      <c r="C482" s="328">
        <f t="shared" si="310"/>
        <v>2885.9803310334223</v>
      </c>
      <c r="D482" s="328">
        <f t="shared" si="311"/>
        <v>2.5439261031042588</v>
      </c>
      <c r="E482" s="328">
        <f t="shared" si="305"/>
        <v>185.74517602620119</v>
      </c>
      <c r="F482" s="328">
        <f t="shared" si="312"/>
        <v>185.74517602620119</v>
      </c>
      <c r="G482" s="328">
        <f t="shared" si="313"/>
        <v>883.86918932494336</v>
      </c>
      <c r="H482" s="313">
        <f t="shared" si="314"/>
        <v>0.02</v>
      </c>
      <c r="I482" s="328">
        <f t="shared" si="315"/>
        <v>1.8267222848906386</v>
      </c>
      <c r="J482" s="328">
        <f t="shared" si="304"/>
        <v>850</v>
      </c>
      <c r="K482" s="335">
        <f t="shared" si="316"/>
        <v>1</v>
      </c>
      <c r="L482" s="323">
        <f t="shared" si="317"/>
        <v>2.5639261031042588</v>
      </c>
      <c r="M482" s="323">
        <f t="shared" si="318"/>
        <v>2.553926103104259</v>
      </c>
      <c r="N482" s="328">
        <f t="shared" si="319"/>
        <v>3.636661477621228E-2</v>
      </c>
      <c r="O482" s="328">
        <f t="shared" si="320"/>
        <v>3.8770748504988184E-3</v>
      </c>
      <c r="P482" s="332">
        <f t="shared" si="306"/>
        <v>32.687807784065377</v>
      </c>
      <c r="Q482" s="328">
        <f t="shared" si="321"/>
        <v>23.460149285446278</v>
      </c>
      <c r="R482" s="277">
        <f>IF(H482&gt;0, rate1(1,$L$52,$L$51,$L$54,L482,$L$53,$L$50,P482),"")</f>
        <v>1357.7420821397409</v>
      </c>
      <c r="S482" s="323">
        <f t="shared" si="322"/>
        <v>4.4566579897917107</v>
      </c>
      <c r="T482" s="323">
        <f t="shared" si="323"/>
        <v>-1.052074428063496E-2</v>
      </c>
      <c r="U482" s="328">
        <f t="shared" si="324"/>
        <v>2.5439261031042588</v>
      </c>
      <c r="V482" s="336">
        <f t="shared" si="325"/>
        <v>2.5439261031042588</v>
      </c>
      <c r="W482" s="328">
        <f t="shared" si="326"/>
        <v>3.8937668334515507E-4</v>
      </c>
      <c r="X482" s="328">
        <f t="shared" si="327"/>
        <v>13.240066443393175</v>
      </c>
      <c r="Y482" s="328">
        <f t="shared" si="307"/>
        <v>32.43232809313951</v>
      </c>
      <c r="Z482" s="108">
        <f>IF(H482&gt;0, rate1(1,$L$52,$L$51,$L$54,U482,$L$53,$L$50,Y482),"")</f>
        <v>1352.8728619859862</v>
      </c>
      <c r="AA482" s="336">
        <f t="shared" si="328"/>
        <v>2.5242304065903234</v>
      </c>
      <c r="AB482" s="336">
        <f t="shared" si="329"/>
        <v>-2.5545788987124581E-4</v>
      </c>
      <c r="AC482" s="328">
        <f t="shared" si="330"/>
        <v>-2.5545788987124581E-4</v>
      </c>
      <c r="AD482" s="328">
        <f t="shared" si="331"/>
        <v>-78.290789961822156</v>
      </c>
      <c r="AE482" s="328">
        <f t="shared" si="332"/>
        <v>-1931.1323615611013</v>
      </c>
      <c r="AF482" s="328">
        <f t="shared" si="333"/>
        <v>2888.3003559622016</v>
      </c>
      <c r="AG482" s="328">
        <f t="shared" si="334"/>
        <v>2885.9805864913124</v>
      </c>
      <c r="AH482" s="328">
        <f t="shared" si="335"/>
        <v>2.5641039987452894</v>
      </c>
      <c r="AI482" s="328">
        <f t="shared" si="336"/>
        <v>-0.18814905513472455</v>
      </c>
      <c r="AJ482" s="328">
        <f t="shared" si="337"/>
        <v>9.0152592398649833</v>
      </c>
      <c r="AK482" s="337">
        <f t="shared" si="338"/>
        <v>572.30875200478567</v>
      </c>
      <c r="AL482" s="42">
        <f t="shared" si="308"/>
        <v>27.586853200683688</v>
      </c>
    </row>
    <row r="483" spans="2:38" ht="15" x14ac:dyDescent="0.15">
      <c r="B483" s="328">
        <f t="shared" si="309"/>
        <v>2888.3003559622016</v>
      </c>
      <c r="C483" s="328">
        <f t="shared" si="310"/>
        <v>2885.9805864913124</v>
      </c>
      <c r="D483" s="328">
        <f t="shared" si="311"/>
        <v>2.5641039987452894</v>
      </c>
      <c r="E483" s="328">
        <f t="shared" si="305"/>
        <v>185.74517602620119</v>
      </c>
      <c r="F483" s="328">
        <f t="shared" si="312"/>
        <v>185.74517602620119</v>
      </c>
      <c r="G483" s="328">
        <f t="shared" si="313"/>
        <v>863.53012879032258</v>
      </c>
      <c r="H483" s="313">
        <f t="shared" si="314"/>
        <v>0.02</v>
      </c>
      <c r="I483" s="328">
        <f t="shared" si="315"/>
        <v>1.8558155767113931</v>
      </c>
      <c r="J483" s="328">
        <f t="shared" si="304"/>
        <v>850</v>
      </c>
      <c r="K483" s="335">
        <f t="shared" si="316"/>
        <v>-1</v>
      </c>
      <c r="L483" s="323">
        <f t="shared" si="317"/>
        <v>2.5441039987452894</v>
      </c>
      <c r="M483" s="323">
        <f t="shared" si="318"/>
        <v>2.5541039987452896</v>
      </c>
      <c r="N483" s="328">
        <f t="shared" si="319"/>
        <v>-3.572531758943942E-2</v>
      </c>
      <c r="O483" s="328">
        <f t="shared" si="320"/>
        <v>3.8770748504988184E-3</v>
      </c>
      <c r="P483" s="332">
        <f t="shared" si="306"/>
        <v>32.520794976916257</v>
      </c>
      <c r="Q483" s="328">
        <f t="shared" si="321"/>
        <v>23.642686567956957</v>
      </c>
      <c r="R483" s="277">
        <f>IF(H483&gt;0, rate1(1,$L$52,$L$51,$L$54,L483,$L$53,$L$50,P483),"")</f>
        <v>1354.5636553724262</v>
      </c>
      <c r="S483" s="323">
        <f t="shared" si="322"/>
        <v>4.5018728063061628</v>
      </c>
      <c r="T483" s="323">
        <f t="shared" si="323"/>
        <v>1.0201774754669948E-2</v>
      </c>
      <c r="U483" s="328">
        <f t="shared" si="324"/>
        <v>2.5641039987452894</v>
      </c>
      <c r="V483" s="336">
        <f t="shared" si="325"/>
        <v>2.5641039987452894</v>
      </c>
      <c r="W483" s="328">
        <f t="shared" si="326"/>
        <v>3.9557809095658314E-4</v>
      </c>
      <c r="X483" s="328">
        <f t="shared" si="327"/>
        <v>33.944550107607938</v>
      </c>
      <c r="Y483" s="328">
        <f t="shared" si="307"/>
        <v>32.775948712209271</v>
      </c>
      <c r="Z483" s="108">
        <f>IF(H483&gt;0, rate1(1,$L$52,$L$51,$L$54,U483,$L$53,$L$50,Y483),"")</f>
        <v>1359.4123946808279</v>
      </c>
      <c r="AA483" s="336">
        <f t="shared" si="328"/>
        <v>6.4404267642032664</v>
      </c>
      <c r="AB483" s="336">
        <f t="shared" si="329"/>
        <v>-7.2710856721644392E-5</v>
      </c>
      <c r="AC483" s="328">
        <f t="shared" si="330"/>
        <v>1.0201774754669948E-2</v>
      </c>
      <c r="AD483" s="328">
        <f t="shared" si="331"/>
        <v>-1.9604432053202148</v>
      </c>
      <c r="AE483" s="328">
        <f t="shared" si="332"/>
        <v>15348.46472198063</v>
      </c>
      <c r="AF483" s="328">
        <f t="shared" si="333"/>
        <v>2888.2544288698573</v>
      </c>
      <c r="AG483" s="328">
        <f t="shared" si="334"/>
        <v>2885.9703847165579</v>
      </c>
      <c r="AH483" s="328">
        <f t="shared" si="335"/>
        <v>2.5442833107947784</v>
      </c>
      <c r="AI483" s="328">
        <f t="shared" si="336"/>
        <v>7.5314103654029125</v>
      </c>
      <c r="AJ483" s="328">
        <f t="shared" si="337"/>
        <v>9.0173512982998183</v>
      </c>
      <c r="AK483" s="337">
        <f t="shared" si="338"/>
        <v>572.30858570563282</v>
      </c>
      <c r="AL483" s="42">
        <f t="shared" si="308"/>
        <v>27.586693273986825</v>
      </c>
    </row>
    <row r="484" spans="2:38" ht="15" x14ac:dyDescent="0.15">
      <c r="B484" s="328">
        <f t="shared" si="309"/>
        <v>2888.2544288698573</v>
      </c>
      <c r="C484" s="328">
        <f t="shared" si="310"/>
        <v>2885.9703847165579</v>
      </c>
      <c r="D484" s="328">
        <f t="shared" si="311"/>
        <v>2.5442833107947784</v>
      </c>
      <c r="E484" s="328">
        <f t="shared" si="305"/>
        <v>185.74517602620119</v>
      </c>
      <c r="F484" s="328">
        <f t="shared" si="312"/>
        <v>185.74517602620119</v>
      </c>
      <c r="G484" s="328">
        <f t="shared" si="313"/>
        <v>843.50350315480023</v>
      </c>
      <c r="H484" s="313">
        <f t="shared" si="314"/>
        <v>0.02</v>
      </c>
      <c r="I484" s="328">
        <f t="shared" si="315"/>
        <v>1.8272353226395355</v>
      </c>
      <c r="J484" s="328">
        <f t="shared" si="304"/>
        <v>850</v>
      </c>
      <c r="K484" s="335">
        <f t="shared" si="316"/>
        <v>-1</v>
      </c>
      <c r="L484" s="323">
        <f t="shared" si="317"/>
        <v>2.5242833107947784</v>
      </c>
      <c r="M484" s="323">
        <f t="shared" si="318"/>
        <v>2.5342833107947786</v>
      </c>
      <c r="N484" s="328">
        <f t="shared" si="319"/>
        <v>-3.5451647269226783E-2</v>
      </c>
      <c r="O484" s="328">
        <f t="shared" si="320"/>
        <v>3.8770748504988184E-3</v>
      </c>
      <c r="P484" s="332">
        <f t="shared" si="306"/>
        <v>32.183913899081887</v>
      </c>
      <c r="Q484" s="328">
        <f t="shared" si="321"/>
        <v>3.4608529982123173</v>
      </c>
      <c r="R484" s="277">
        <f>IF(H484&gt;0, rate1(1,$L$52,$L$51,$L$54,L484,$L$53,$L$50,P484),"")</f>
        <v>1348.0983315496408</v>
      </c>
      <c r="S484" s="323">
        <f t="shared" si="322"/>
        <v>0.66215154393128239</v>
      </c>
      <c r="T484" s="323">
        <f t="shared" si="323"/>
        <v>-0.10493357785839932</v>
      </c>
      <c r="U484" s="328">
        <f t="shared" si="324"/>
        <v>2.5442833107947784</v>
      </c>
      <c r="V484" s="336">
        <f t="shared" si="325"/>
        <v>2.5442833107947784</v>
      </c>
      <c r="W484" s="328">
        <f t="shared" si="326"/>
        <v>3.8948604038235857E-4</v>
      </c>
      <c r="X484" s="328">
        <f t="shared" si="327"/>
        <v>13.603755416395984</v>
      </c>
      <c r="Y484" s="328">
        <f t="shared" si="307"/>
        <v>32.438403291278739</v>
      </c>
      <c r="Z484" s="108">
        <f>IF(H484&gt;0, rate1(1,$L$52,$L$51,$L$54,U484,$L$53,$L$50,Y484),"")</f>
        <v>1352.9891317608158</v>
      </c>
      <c r="AA484" s="336">
        <f t="shared" si="328"/>
        <v>2.5933451522320121</v>
      </c>
      <c r="AB484" s="336">
        <f t="shared" si="329"/>
        <v>-2.4444549245137079E-4</v>
      </c>
      <c r="AC484" s="328">
        <f t="shared" si="330"/>
        <v>-2.4444549245137079E-4</v>
      </c>
      <c r="AD484" s="328">
        <f t="shared" si="331"/>
        <v>81.817831040507883</v>
      </c>
      <c r="AE484" s="328">
        <f t="shared" si="332"/>
        <v>16827.458857609694</v>
      </c>
      <c r="AF484" s="328">
        <f t="shared" si="333"/>
        <v>2888.2192216680805</v>
      </c>
      <c r="AG484" s="328">
        <f t="shared" si="334"/>
        <v>2885.9706291620505</v>
      </c>
      <c r="AH484" s="328">
        <f t="shared" si="335"/>
        <v>2.5244606243679883</v>
      </c>
      <c r="AI484" s="328">
        <f t="shared" si="336"/>
        <v>-0.18132615902756913</v>
      </c>
      <c r="AJ484" s="328">
        <f t="shared" si="337"/>
        <v>9.0173009299223104</v>
      </c>
      <c r="AK484" s="337">
        <f t="shared" si="338"/>
        <v>572.31508930539565</v>
      </c>
      <c r="AL484" s="42">
        <f t="shared" si="308"/>
        <v>27.593094972797417</v>
      </c>
    </row>
    <row r="485" spans="2:38" ht="15" x14ac:dyDescent="0.15">
      <c r="B485" s="328">
        <f t="shared" si="309"/>
        <v>2888.2192216680805</v>
      </c>
      <c r="C485" s="328">
        <f t="shared" si="310"/>
        <v>2885.9706291620505</v>
      </c>
      <c r="D485" s="328">
        <f t="shared" si="311"/>
        <v>2.5244606243679883</v>
      </c>
      <c r="E485" s="328">
        <f t="shared" si="305"/>
        <v>185.74517602620119</v>
      </c>
      <c r="F485" s="328">
        <f t="shared" si="312"/>
        <v>185.74517602620119</v>
      </c>
      <c r="G485" s="328">
        <f t="shared" si="313"/>
        <v>863.88985933950062</v>
      </c>
      <c r="H485" s="313">
        <f t="shared" si="314"/>
        <v>0.02</v>
      </c>
      <c r="I485" s="328">
        <f t="shared" si="315"/>
        <v>1.7988740048240288</v>
      </c>
      <c r="J485" s="328">
        <f t="shared" si="304"/>
        <v>850</v>
      </c>
      <c r="K485" s="335">
        <f t="shared" si="316"/>
        <v>1</v>
      </c>
      <c r="L485" s="323">
        <f t="shared" si="317"/>
        <v>2.5444606243679884</v>
      </c>
      <c r="M485" s="323">
        <f t="shared" si="318"/>
        <v>2.5344606243679886</v>
      </c>
      <c r="N485" s="328">
        <f t="shared" si="319"/>
        <v>3.6085930038522562E-2</v>
      </c>
      <c r="O485" s="328">
        <f t="shared" si="320"/>
        <v>3.8770748504988184E-3</v>
      </c>
      <c r="P485" s="332">
        <f t="shared" si="306"/>
        <v>32.356530062108085</v>
      </c>
      <c r="Q485" s="328">
        <f t="shared" si="321"/>
        <v>3.640005164434001</v>
      </c>
      <c r="R485" s="277">
        <f>IF(H485&gt;0, rate1(1,$L$52,$L$51,$L$54,L485,$L$53,$L$50,P485),"")</f>
        <v>1351.4202221768633</v>
      </c>
      <c r="S485" s="323">
        <f t="shared" si="322"/>
        <v>0.69471615963221423</v>
      </c>
      <c r="T485" s="323">
        <f t="shared" si="323"/>
        <v>0.11820452073404417</v>
      </c>
      <c r="U485" s="328">
        <f t="shared" si="324"/>
        <v>2.5244606243679883</v>
      </c>
      <c r="V485" s="336">
        <f t="shared" si="325"/>
        <v>2.5244606243679883</v>
      </c>
      <c r="W485" s="328">
        <f t="shared" si="326"/>
        <v>3.8344065737305755E-4</v>
      </c>
      <c r="X485" s="328">
        <f t="shared" si="327"/>
        <v>-6.4245777365832737</v>
      </c>
      <c r="Y485" s="328">
        <f t="shared" si="307"/>
        <v>32.101701112833211</v>
      </c>
      <c r="Z485" s="108">
        <f>IF(H485&gt;0, rate1(1,$L$52,$L$51,$L$54,U485,$L$53,$L$50,Y485),"")</f>
        <v>1346.509433181312</v>
      </c>
      <c r="AA485" s="336">
        <f t="shared" si="328"/>
        <v>-1.2306399306882689</v>
      </c>
      <c r="AB485" s="336">
        <f t="shared" si="329"/>
        <v>1.7189715475717594E-4</v>
      </c>
      <c r="AC485" s="328">
        <f t="shared" si="330"/>
        <v>0.11820452073404417</v>
      </c>
      <c r="AD485" s="328">
        <f t="shared" si="331"/>
        <v>0.16919826649438616</v>
      </c>
      <c r="AE485" s="328">
        <f t="shared" si="332"/>
        <v>-1384.3435180384513</v>
      </c>
      <c r="AF485" s="328">
        <f t="shared" si="333"/>
        <v>2888.1371030773848</v>
      </c>
      <c r="AG485" s="328">
        <f t="shared" si="334"/>
        <v>2885.8524246413162</v>
      </c>
      <c r="AH485" s="328">
        <f t="shared" si="335"/>
        <v>2.5446365620747002</v>
      </c>
      <c r="AI485" s="328">
        <f t="shared" si="336"/>
        <v>87.466887644792465</v>
      </c>
      <c r="AJ485" s="328">
        <f t="shared" si="337"/>
        <v>9.0415972876014195</v>
      </c>
      <c r="AK485" s="337">
        <f t="shared" si="338"/>
        <v>572.31493635614527</v>
      </c>
      <c r="AL485" s="42">
        <f t="shared" si="308"/>
        <v>27.592940845562243</v>
      </c>
    </row>
    <row r="486" spans="2:38" ht="15" x14ac:dyDescent="0.15">
      <c r="B486" s="328">
        <f t="shared" si="309"/>
        <v>2888.1371030773848</v>
      </c>
      <c r="C486" s="328">
        <f t="shared" si="310"/>
        <v>2885.8524246413162</v>
      </c>
      <c r="D486" s="328">
        <f t="shared" si="311"/>
        <v>2.5446365620747002</v>
      </c>
      <c r="E486" s="328">
        <f t="shared" si="305"/>
        <v>185.74517602620119</v>
      </c>
      <c r="F486" s="328">
        <f t="shared" si="312"/>
        <v>185.74517602620119</v>
      </c>
      <c r="G486" s="328">
        <f t="shared" si="313"/>
        <v>884.60417112551534</v>
      </c>
      <c r="H486" s="313">
        <f t="shared" si="314"/>
        <v>0.02</v>
      </c>
      <c r="I486" s="328">
        <f t="shared" si="315"/>
        <v>1.8277427488548712</v>
      </c>
      <c r="J486" s="328">
        <f t="shared" si="304"/>
        <v>850</v>
      </c>
      <c r="K486" s="335">
        <f t="shared" si="316"/>
        <v>1</v>
      </c>
      <c r="L486" s="323">
        <f t="shared" si="317"/>
        <v>2.5646365620747003</v>
      </c>
      <c r="M486" s="323">
        <f t="shared" si="318"/>
        <v>2.5546365620747</v>
      </c>
      <c r="N486" s="328">
        <f t="shared" si="319"/>
        <v>3.6376860184528681E-2</v>
      </c>
      <c r="O486" s="328">
        <f t="shared" si="320"/>
        <v>3.8770748504988184E-3</v>
      </c>
      <c r="P486" s="332">
        <f t="shared" si="306"/>
        <v>32.699914860572015</v>
      </c>
      <c r="Q486" s="328">
        <f t="shared" si="321"/>
        <v>24.189297527729309</v>
      </c>
      <c r="R486" s="277">
        <f>IF(H486&gt;0, rate1(1,$L$52,$L$51,$L$54,L486,$L$53,$L$50,P486),"")</f>
        <v>1357.9718067836029</v>
      </c>
      <c r="S486" s="323">
        <f t="shared" si="322"/>
        <v>4.5943948587443382</v>
      </c>
      <c r="T486" s="323">
        <f t="shared" si="323"/>
        <v>-1.0120440745688283E-2</v>
      </c>
      <c r="U486" s="328">
        <f t="shared" si="324"/>
        <v>2.5446365620747002</v>
      </c>
      <c r="V486" s="336">
        <f t="shared" si="325"/>
        <v>2.5446365620747002</v>
      </c>
      <c r="W486" s="328">
        <f t="shared" si="326"/>
        <v>3.8959420128925615E-4</v>
      </c>
      <c r="X486" s="328">
        <f t="shared" si="327"/>
        <v>13.963516637288421</v>
      </c>
      <c r="Y486" s="328">
        <f t="shared" si="307"/>
        <v>32.44441148106521</v>
      </c>
      <c r="Z486" s="108">
        <f>IF(H486&gt;0, rate1(1,$L$52,$L$51,$L$54,U486,$L$53,$L$50,Y486),"")</f>
        <v>1353.1040959219986</v>
      </c>
      <c r="AA486" s="336">
        <f t="shared" si="328"/>
        <v>2.6617018876255005</v>
      </c>
      <c r="AB486" s="336">
        <f t="shared" si="329"/>
        <v>-2.3445493092986086E-4</v>
      </c>
      <c r="AC486" s="328">
        <f t="shared" si="330"/>
        <v>-2.3445493092986086E-4</v>
      </c>
      <c r="AD486" s="328">
        <f t="shared" si="331"/>
        <v>-85.30424129140269</v>
      </c>
      <c r="AE486" s="328">
        <f t="shared" si="332"/>
        <v>-1449.0699649273342</v>
      </c>
      <c r="AF486" s="328">
        <f t="shared" si="333"/>
        <v>2888.1737143925002</v>
      </c>
      <c r="AG486" s="328">
        <f t="shared" si="334"/>
        <v>2885.852659096247</v>
      </c>
      <c r="AH486" s="328">
        <f t="shared" si="335"/>
        <v>2.564814529091771</v>
      </c>
      <c r="AI486" s="328">
        <f t="shared" si="336"/>
        <v>-0.17265080891861401</v>
      </c>
      <c r="AJ486" s="328">
        <f t="shared" si="337"/>
        <v>9.0415493290433862</v>
      </c>
      <c r="AK486" s="337">
        <f t="shared" si="338"/>
        <v>572.39049811340954</v>
      </c>
      <c r="AL486" s="42">
        <f t="shared" si="308"/>
        <v>27.667287700060317</v>
      </c>
    </row>
    <row r="487" spans="2:38" ht="15" x14ac:dyDescent="0.15">
      <c r="B487" s="328">
        <f t="shared" si="309"/>
        <v>2888.1737143925002</v>
      </c>
      <c r="C487" s="328">
        <f t="shared" si="310"/>
        <v>2885.852659096247</v>
      </c>
      <c r="D487" s="328">
        <f t="shared" si="311"/>
        <v>2.564814529091771</v>
      </c>
      <c r="E487" s="328">
        <f t="shared" si="305"/>
        <v>185.74517602620119</v>
      </c>
      <c r="F487" s="328">
        <f t="shared" si="312"/>
        <v>185.74517602620119</v>
      </c>
      <c r="G487" s="328">
        <f t="shared" si="313"/>
        <v>864.25386605344897</v>
      </c>
      <c r="H487" s="313">
        <f t="shared" si="314"/>
        <v>0.02</v>
      </c>
      <c r="I487" s="328">
        <f t="shared" si="315"/>
        <v>1.8568442370025879</v>
      </c>
      <c r="J487" s="328">
        <f t="shared" si="304"/>
        <v>850</v>
      </c>
      <c r="K487" s="335">
        <f t="shared" si="316"/>
        <v>-1</v>
      </c>
      <c r="L487" s="323">
        <f t="shared" si="317"/>
        <v>2.544814529091771</v>
      </c>
      <c r="M487" s="323">
        <f t="shared" si="318"/>
        <v>2.5548145290917708</v>
      </c>
      <c r="N487" s="328">
        <f t="shared" si="319"/>
        <v>-3.5735127222224605E-2</v>
      </c>
      <c r="O487" s="328">
        <f t="shared" si="320"/>
        <v>3.8770748504988184E-3</v>
      </c>
      <c r="P487" s="332">
        <f t="shared" si="306"/>
        <v>32.532887753627939</v>
      </c>
      <c r="Q487" s="328">
        <f t="shared" si="321"/>
        <v>24.372009662621963</v>
      </c>
      <c r="R487" s="277">
        <f>IF(H487&gt;0, rate1(1,$L$52,$L$51,$L$54,L487,$L$53,$L$50,P487),"")</f>
        <v>1354.7943873340448</v>
      </c>
      <c r="S487" s="323">
        <f t="shared" si="322"/>
        <v>4.6399549860188163</v>
      </c>
      <c r="T487" s="323">
        <f t="shared" si="323"/>
        <v>9.8174640509249081E-3</v>
      </c>
      <c r="U487" s="328">
        <f t="shared" si="324"/>
        <v>2.564814529091771</v>
      </c>
      <c r="V487" s="336">
        <f t="shared" si="325"/>
        <v>2.564814529091771</v>
      </c>
      <c r="W487" s="328">
        <f t="shared" si="326"/>
        <v>3.9579735599470922E-4</v>
      </c>
      <c r="X487" s="328">
        <f t="shared" si="327"/>
        <v>34.679594574691578</v>
      </c>
      <c r="Y487" s="328">
        <f t="shared" si="307"/>
        <v>32.78806524026502</v>
      </c>
      <c r="Z487" s="108">
        <f>IF(H487&gt;0, rate1(1,$L$52,$L$51,$L$54,U487,$L$53,$L$50,Y487),"")</f>
        <v>1359.6416268126738</v>
      </c>
      <c r="AA487" s="336">
        <f t="shared" si="328"/>
        <v>6.5787801542394684</v>
      </c>
      <c r="AB487" s="336">
        <f t="shared" si="329"/>
        <v>-7.0946935540009036E-5</v>
      </c>
      <c r="AC487" s="328">
        <f t="shared" si="330"/>
        <v>9.8174640509249081E-3</v>
      </c>
      <c r="AD487" s="328">
        <f t="shared" si="331"/>
        <v>-2.0371859674001853</v>
      </c>
      <c r="AE487" s="328">
        <f t="shared" si="332"/>
        <v>17378.060331856501</v>
      </c>
      <c r="AF487" s="328">
        <f t="shared" si="333"/>
        <v>2888.1281618012272</v>
      </c>
      <c r="AG487" s="328">
        <f t="shared" si="334"/>
        <v>2885.8428416321958</v>
      </c>
      <c r="AH487" s="328">
        <f t="shared" si="335"/>
        <v>2.5449939126936334</v>
      </c>
      <c r="AI487" s="328">
        <f t="shared" si="336"/>
        <v>7.2464605276699201</v>
      </c>
      <c r="AJ487" s="328">
        <f t="shared" si="337"/>
        <v>9.0435622347455169</v>
      </c>
      <c r="AK487" s="337">
        <f t="shared" si="338"/>
        <v>572.3903453857838</v>
      </c>
      <c r="AL487" s="42">
        <f t="shared" si="308"/>
        <v>27.667140946872735</v>
      </c>
    </row>
    <row r="488" spans="2:38" ht="15" x14ac:dyDescent="0.15">
      <c r="B488" s="328">
        <f t="shared" si="309"/>
        <v>2888.1281618012272</v>
      </c>
      <c r="C488" s="328">
        <f t="shared" si="310"/>
        <v>2885.8428416321958</v>
      </c>
      <c r="D488" s="328">
        <f t="shared" si="311"/>
        <v>2.5449939126936334</v>
      </c>
      <c r="E488" s="328">
        <f t="shared" si="305"/>
        <v>185.74517602620119</v>
      </c>
      <c r="F488" s="328">
        <f t="shared" si="312"/>
        <v>185.74517602620119</v>
      </c>
      <c r="G488" s="328">
        <f t="shared" si="313"/>
        <v>844.2160804830479</v>
      </c>
      <c r="H488" s="313">
        <f t="shared" si="314"/>
        <v>0.02</v>
      </c>
      <c r="I488" s="328">
        <f t="shared" si="315"/>
        <v>1.8282561352250923</v>
      </c>
      <c r="J488" s="328">
        <f t="shared" si="304"/>
        <v>850</v>
      </c>
      <c r="K488" s="335">
        <f t="shared" si="316"/>
        <v>-1</v>
      </c>
      <c r="L488" s="323">
        <f t="shared" si="317"/>
        <v>2.5249939126936334</v>
      </c>
      <c r="M488" s="323">
        <f t="shared" si="318"/>
        <v>2.5349939126936336</v>
      </c>
      <c r="N488" s="328">
        <f t="shared" si="319"/>
        <v>-3.5461459584731791E-2</v>
      </c>
      <c r="O488" s="328">
        <f t="shared" si="320"/>
        <v>3.8770748504988184E-3</v>
      </c>
      <c r="P488" s="332">
        <f t="shared" si="306"/>
        <v>32.195976407212612</v>
      </c>
      <c r="Q488" s="328">
        <f t="shared" si="321"/>
        <v>4.1789743319525314</v>
      </c>
      <c r="R488" s="277">
        <f>IF(H488&gt;0, rate1(1,$L$52,$L$51,$L$54,L488,$L$53,$L$50,P488),"")</f>
        <v>1348.3310913448186</v>
      </c>
      <c r="S488" s="323">
        <f t="shared" si="322"/>
        <v>0.79940888150296341</v>
      </c>
      <c r="T488" s="323">
        <f t="shared" si="323"/>
        <v>-0.17678479411467898</v>
      </c>
      <c r="U488" s="328">
        <f t="shared" si="324"/>
        <v>2.5449939126936334</v>
      </c>
      <c r="V488" s="336">
        <f t="shared" si="325"/>
        <v>2.5449939126936334</v>
      </c>
      <c r="W488" s="328">
        <f t="shared" si="326"/>
        <v>3.8970363263679531E-4</v>
      </c>
      <c r="X488" s="328">
        <f t="shared" si="327"/>
        <v>14.327554387496434</v>
      </c>
      <c r="Y488" s="328">
        <f t="shared" si="307"/>
        <v>32.450489676930644</v>
      </c>
      <c r="Z488" s="108">
        <f>IF(H488&gt;0, rate1(1,$L$52,$L$51,$L$54,U488,$L$53,$L$50,Y488),"")</f>
        <v>1353.220376172249</v>
      </c>
      <c r="AA488" s="336">
        <f t="shared" si="328"/>
        <v>2.7308594679705416</v>
      </c>
      <c r="AB488" s="336">
        <f t="shared" si="329"/>
        <v>-2.2515036018130841E-4</v>
      </c>
      <c r="AC488" s="328">
        <f t="shared" si="330"/>
        <v>-2.2515036018130841E-4</v>
      </c>
      <c r="AD488" s="328">
        <f t="shared" si="331"/>
        <v>88.829527005395235</v>
      </c>
      <c r="AE488" s="328">
        <f t="shared" si="332"/>
        <v>18945.734241464619</v>
      </c>
      <c r="AF488" s="328">
        <f t="shared" si="333"/>
        <v>2888.0929254920025</v>
      </c>
      <c r="AG488" s="328">
        <f t="shared" si="334"/>
        <v>2885.843066782556</v>
      </c>
      <c r="AH488" s="328">
        <f t="shared" si="335"/>
        <v>2.5251712979990022</v>
      </c>
      <c r="AI488" s="328">
        <f t="shared" si="336"/>
        <v>-0.1669844755687897</v>
      </c>
      <c r="AJ488" s="328">
        <f t="shared" si="337"/>
        <v>9.0435158501689692</v>
      </c>
      <c r="AK488" s="337">
        <f t="shared" si="338"/>
        <v>572.39660816731009</v>
      </c>
      <c r="AL488" s="42">
        <f t="shared" si="308"/>
        <v>27.673300438321252</v>
      </c>
    </row>
    <row r="489" spans="2:38" ht="15" x14ac:dyDescent="0.15">
      <c r="B489" s="328">
        <f t="shared" si="309"/>
        <v>2888.0929254920025</v>
      </c>
      <c r="C489" s="328">
        <f t="shared" si="310"/>
        <v>2885.843066782556</v>
      </c>
      <c r="D489" s="328">
        <f t="shared" si="311"/>
        <v>2.5251712979990022</v>
      </c>
      <c r="E489" s="328">
        <f t="shared" si="305"/>
        <v>185.74517602620119</v>
      </c>
      <c r="F489" s="328">
        <f t="shared" si="312"/>
        <v>185.74517602620119</v>
      </c>
      <c r="G489" s="328">
        <f t="shared" si="313"/>
        <v>864.61394358358666</v>
      </c>
      <c r="H489" s="313">
        <f t="shared" si="314"/>
        <v>0.02</v>
      </c>
      <c r="I489" s="328">
        <f t="shared" si="315"/>
        <v>1.7998869675571769</v>
      </c>
      <c r="J489" s="328">
        <f t="shared" si="304"/>
        <v>850</v>
      </c>
      <c r="K489" s="335">
        <f t="shared" si="316"/>
        <v>1</v>
      </c>
      <c r="L489" s="323">
        <f t="shared" si="317"/>
        <v>2.5451712979990022</v>
      </c>
      <c r="M489" s="323">
        <f t="shared" si="318"/>
        <v>2.5351712979990024</v>
      </c>
      <c r="N489" s="328">
        <f t="shared" si="319"/>
        <v>3.6096176877771669E-2</v>
      </c>
      <c r="O489" s="328">
        <f t="shared" si="320"/>
        <v>3.8770748504988184E-3</v>
      </c>
      <c r="P489" s="332">
        <f t="shared" si="306"/>
        <v>32.368609952293369</v>
      </c>
      <c r="Q489" s="328">
        <f t="shared" si="321"/>
        <v>4.3582994973874065</v>
      </c>
      <c r="R489" s="277">
        <f>IF(H489&gt;0, rate1(1,$L$52,$L$51,$L$54,L489,$L$53,$L$50,P489),"")</f>
        <v>1351.6519749701251</v>
      </c>
      <c r="S489" s="323">
        <f t="shared" si="322"/>
        <v>0.83166419071138797</v>
      </c>
      <c r="T489" s="323">
        <f t="shared" si="323"/>
        <v>0.21442957995874018</v>
      </c>
      <c r="U489" s="328">
        <f t="shared" si="324"/>
        <v>2.5251712979990022</v>
      </c>
      <c r="V489" s="336">
        <f t="shared" si="325"/>
        <v>2.5251712979990022</v>
      </c>
      <c r="W489" s="328">
        <f t="shared" si="326"/>
        <v>3.8365657638284034E-4</v>
      </c>
      <c r="X489" s="328">
        <f t="shared" si="327"/>
        <v>-5.7119396523071373</v>
      </c>
      <c r="Y489" s="328">
        <f t="shared" si="307"/>
        <v>32.113757186490382</v>
      </c>
      <c r="Z489" s="108">
        <f>IF(H489&gt;0, rate1(1,$L$52,$L$51,$L$54,U489,$L$53,$L$50,Y489),"")</f>
        <v>1346.7427109999355</v>
      </c>
      <c r="AA489" s="336">
        <f t="shared" si="328"/>
        <v>-1.0939432456698279</v>
      </c>
      <c r="AB489" s="336">
        <f t="shared" si="329"/>
        <v>1.8322205111156827E-4</v>
      </c>
      <c r="AC489" s="328">
        <f t="shared" si="330"/>
        <v>0.21442957995874018</v>
      </c>
      <c r="AD489" s="328">
        <f t="shared" si="331"/>
        <v>9.3270713881211414E-2</v>
      </c>
      <c r="AE489" s="328">
        <f t="shared" si="332"/>
        <v>-828.51933975235613</v>
      </c>
      <c r="AF489" s="328">
        <f t="shared" si="333"/>
        <v>2887.9145920889214</v>
      </c>
      <c r="AG489" s="328">
        <f t="shared" si="334"/>
        <v>2885.628637202597</v>
      </c>
      <c r="AH489" s="328">
        <f t="shared" si="335"/>
        <v>2.5453473072691084</v>
      </c>
      <c r="AI489" s="328">
        <f t="shared" si="336"/>
        <v>158.64259730281503</v>
      </c>
      <c r="AJ489" s="328">
        <f t="shared" si="337"/>
        <v>9.0875832383086408</v>
      </c>
      <c r="AK489" s="337">
        <f t="shared" si="338"/>
        <v>572.3964671963306</v>
      </c>
      <c r="AL489" s="42">
        <f t="shared" si="308"/>
        <v>27.673158501517019</v>
      </c>
    </row>
    <row r="490" spans="2:38" ht="15" x14ac:dyDescent="0.15">
      <c r="B490" s="328">
        <f t="shared" si="309"/>
        <v>2887.9145920889214</v>
      </c>
      <c r="C490" s="328">
        <f t="shared" si="310"/>
        <v>2885.628637202597</v>
      </c>
      <c r="D490" s="328">
        <f t="shared" si="311"/>
        <v>2.5453473072691084</v>
      </c>
      <c r="E490" s="328">
        <f t="shared" si="305"/>
        <v>185.74517602620119</v>
      </c>
      <c r="F490" s="328">
        <f t="shared" si="312"/>
        <v>185.74517602620119</v>
      </c>
      <c r="G490" s="328">
        <f t="shared" si="313"/>
        <v>875.0574135701213</v>
      </c>
      <c r="H490" s="313">
        <f t="shared" si="314"/>
        <v>0.01</v>
      </c>
      <c r="I490" s="328">
        <f t="shared" si="315"/>
        <v>1.8287639090594894</v>
      </c>
      <c r="J490" s="328">
        <f t="shared" si="304"/>
        <v>850</v>
      </c>
      <c r="K490" s="335">
        <f t="shared" si="316"/>
        <v>1</v>
      </c>
      <c r="L490" s="323">
        <f t="shared" si="317"/>
        <v>2.5553473072691082</v>
      </c>
      <c r="M490" s="323">
        <f t="shared" si="318"/>
        <v>2.5503473072691083</v>
      </c>
      <c r="N490" s="328">
        <f t="shared" si="319"/>
        <v>1.8370817493156721E-2</v>
      </c>
      <c r="O490" s="328">
        <f t="shared" si="320"/>
        <v>3.8770748504988184E-3</v>
      </c>
      <c r="P490" s="332">
        <f t="shared" si="306"/>
        <v>32.584139159899848</v>
      </c>
      <c r="Q490" s="328">
        <f t="shared" si="321"/>
        <v>19.793374543588811</v>
      </c>
      <c r="R490" s="277">
        <f>IF(H490&gt;0, rate1(1,$L$52,$L$51,$L$54,L490,$L$53,$L$50,P490),"")</f>
        <v>1355.7712407755732</v>
      </c>
      <c r="S490" s="323">
        <f t="shared" si="322"/>
        <v>3.765557121350827</v>
      </c>
      <c r="T490" s="323">
        <f t="shared" si="323"/>
        <v>-6.6427185145912148E-3</v>
      </c>
      <c r="U490" s="328">
        <f t="shared" si="324"/>
        <v>2.5453473072691084</v>
      </c>
      <c r="V490" s="336">
        <f t="shared" si="325"/>
        <v>2.5453473072691084</v>
      </c>
      <c r="W490" s="328">
        <f t="shared" si="326"/>
        <v>3.8981186763997755E-4</v>
      </c>
      <c r="X490" s="328">
        <f t="shared" si="327"/>
        <v>14.687662618564218</v>
      </c>
      <c r="Y490" s="328">
        <f t="shared" si="307"/>
        <v>32.456500864586253</v>
      </c>
      <c r="Z490" s="108">
        <f>IF(H490&gt;0, rate1(1,$L$52,$L$51,$L$54,U490,$L$53,$L$50,Y490),"")</f>
        <v>1353.3353513195482</v>
      </c>
      <c r="AA490" s="336">
        <f t="shared" si="328"/>
        <v>2.7992589540432395</v>
      </c>
      <c r="AB490" s="336">
        <f t="shared" si="329"/>
        <v>-2.166513423562541E-4</v>
      </c>
      <c r="AC490" s="328">
        <f t="shared" si="330"/>
        <v>-2.166513423562541E-4</v>
      </c>
      <c r="AD490" s="328">
        <f t="shared" si="331"/>
        <v>-46.157110734889152</v>
      </c>
      <c r="AE490" s="328">
        <f t="shared" si="332"/>
        <v>-431.81690057182607</v>
      </c>
      <c r="AF490" s="328">
        <f t="shared" si="333"/>
        <v>2887.9331795577568</v>
      </c>
      <c r="AG490" s="328">
        <f t="shared" si="334"/>
        <v>2885.6288538539393</v>
      </c>
      <c r="AH490" s="328">
        <f t="shared" si="335"/>
        <v>2.5555545386410832</v>
      </c>
      <c r="AI490" s="328">
        <f t="shared" si="336"/>
        <v>-0.15979933475526301</v>
      </c>
      <c r="AJ490" s="328">
        <f t="shared" si="337"/>
        <v>9.0875388496045417</v>
      </c>
      <c r="AK490" s="337">
        <f t="shared" si="338"/>
        <v>572.53363179800499</v>
      </c>
      <c r="AL490" s="42">
        <f t="shared" si="308"/>
        <v>27.808004709224413</v>
      </c>
    </row>
    <row r="491" spans="2:38" ht="15" x14ac:dyDescent="0.15">
      <c r="B491" s="328">
        <f t="shared" si="309"/>
        <v>2887.9331795577568</v>
      </c>
      <c r="C491" s="328">
        <f t="shared" si="310"/>
        <v>2885.6288538539393</v>
      </c>
      <c r="D491" s="328">
        <f t="shared" si="311"/>
        <v>2.5555545386410832</v>
      </c>
      <c r="E491" s="328">
        <f t="shared" si="305"/>
        <v>185.74517602620119</v>
      </c>
      <c r="F491" s="328">
        <f t="shared" si="312"/>
        <v>185.74517602620119</v>
      </c>
      <c r="G491" s="328">
        <f t="shared" si="313"/>
        <v>854.8534120633276</v>
      </c>
      <c r="H491" s="313">
        <f t="shared" si="314"/>
        <v>0.02</v>
      </c>
      <c r="I491" s="328">
        <f t="shared" si="315"/>
        <v>1.8434605630540319</v>
      </c>
      <c r="J491" s="328">
        <f t="shared" si="304"/>
        <v>850</v>
      </c>
      <c r="K491" s="335">
        <f t="shared" si="316"/>
        <v>-1</v>
      </c>
      <c r="L491" s="323">
        <f t="shared" si="317"/>
        <v>2.5355545386410832</v>
      </c>
      <c r="M491" s="323">
        <f t="shared" si="318"/>
        <v>2.5455545386410829</v>
      </c>
      <c r="N491" s="328">
        <f t="shared" si="319"/>
        <v>-3.5607278368409823E-2</v>
      </c>
      <c r="O491" s="328">
        <f t="shared" si="320"/>
        <v>3.8770748504988184E-3</v>
      </c>
      <c r="P491" s="332">
        <f t="shared" si="306"/>
        <v>32.375376907668333</v>
      </c>
      <c r="Q491" s="328">
        <f t="shared" si="321"/>
        <v>14.898877409717329</v>
      </c>
      <c r="R491" s="277">
        <f>IF(H491&gt;0, rate1(1,$L$52,$L$51,$L$54,L491,$L$53,$L$50,P491),"")</f>
        <v>1351.7817582005889</v>
      </c>
      <c r="S491" s="323">
        <f t="shared" si="322"/>
        <v>2.8427769125080955</v>
      </c>
      <c r="T491" s="323">
        <f t="shared" si="323"/>
        <v>1.9322620186263809E-2</v>
      </c>
      <c r="U491" s="328">
        <f t="shared" si="324"/>
        <v>2.5555545386410832</v>
      </c>
      <c r="V491" s="336">
        <f t="shared" si="325"/>
        <v>2.5555545386410832</v>
      </c>
      <c r="W491" s="328">
        <f t="shared" si="326"/>
        <v>3.9294454655625088E-4</v>
      </c>
      <c r="X491" s="328">
        <f t="shared" si="327"/>
        <v>25.132023040056765</v>
      </c>
      <c r="Y491" s="328">
        <f t="shared" si="307"/>
        <v>32.630244508480018</v>
      </c>
      <c r="Z491" s="108">
        <f>IF(H491&gt;0, rate1(1,$L$52,$L$51,$L$54,U491,$L$53,$L$50,Y491),"")</f>
        <v>1356.6485873792785</v>
      </c>
      <c r="AA491" s="336">
        <f t="shared" si="328"/>
        <v>4.7781072824088309</v>
      </c>
      <c r="AB491" s="336">
        <f t="shared" si="329"/>
        <v>-1.0400566134948896E-4</v>
      </c>
      <c r="AC491" s="328">
        <f t="shared" si="330"/>
        <v>1.9322620186263809E-2</v>
      </c>
      <c r="AD491" s="328">
        <f t="shared" si="331"/>
        <v>-1.0350563126121857</v>
      </c>
      <c r="AE491" s="328">
        <f t="shared" si="332"/>
        <v>4723.3463836266365</v>
      </c>
      <c r="AF491" s="328">
        <f t="shared" si="333"/>
        <v>2887.8782496592021</v>
      </c>
      <c r="AG491" s="328">
        <f t="shared" si="334"/>
        <v>2885.6095312337529</v>
      </c>
      <c r="AH491" s="328">
        <f t="shared" si="335"/>
        <v>2.5357329892592353</v>
      </c>
      <c r="AI491" s="328">
        <f t="shared" si="336"/>
        <v>14.294186224250375</v>
      </c>
      <c r="AJ491" s="328">
        <f t="shared" si="337"/>
        <v>9.0915094568890549</v>
      </c>
      <c r="AK491" s="337">
        <f t="shared" si="338"/>
        <v>572.53349196441241</v>
      </c>
      <c r="AL491" s="42">
        <f t="shared" si="308"/>
        <v>27.807868879789872</v>
      </c>
    </row>
    <row r="492" spans="2:38" ht="15" x14ac:dyDescent="0.15">
      <c r="B492" s="328">
        <f t="shared" si="309"/>
        <v>2887.8782496592021</v>
      </c>
      <c r="C492" s="328">
        <f t="shared" si="310"/>
        <v>2885.6095312337529</v>
      </c>
      <c r="D492" s="328">
        <f t="shared" si="311"/>
        <v>2.5357329892592353</v>
      </c>
      <c r="E492" s="328">
        <f t="shared" si="305"/>
        <v>185.74517602620119</v>
      </c>
      <c r="F492" s="328">
        <f t="shared" si="312"/>
        <v>185.74517602620119</v>
      </c>
      <c r="G492" s="328">
        <f t="shared" si="313"/>
        <v>834.96082737305801</v>
      </c>
      <c r="H492" s="313">
        <f t="shared" si="314"/>
        <v>0.02</v>
      </c>
      <c r="I492" s="328">
        <f t="shared" si="315"/>
        <v>1.814974740359321</v>
      </c>
      <c r="J492" s="328">
        <f t="shared" si="304"/>
        <v>850</v>
      </c>
      <c r="K492" s="335">
        <f t="shared" si="316"/>
        <v>-1</v>
      </c>
      <c r="L492" s="323">
        <f t="shared" si="317"/>
        <v>2.5157329892592353</v>
      </c>
      <c r="M492" s="323">
        <f t="shared" si="318"/>
        <v>2.5257329892592351</v>
      </c>
      <c r="N492" s="328">
        <f t="shared" si="319"/>
        <v>-3.533357576077556E-2</v>
      </c>
      <c r="O492" s="328">
        <f t="shared" si="320"/>
        <v>3.8770748504988184E-3</v>
      </c>
      <c r="P492" s="332">
        <f t="shared" si="306"/>
        <v>32.038860507395185</v>
      </c>
      <c r="Q492" s="328">
        <f t="shared" si="321"/>
        <v>-5.1484118802832199</v>
      </c>
      <c r="R492" s="277">
        <f>IF(H492&gt;0, rate1(1,$L$52,$L$51,$L$54,L492,$L$53,$L$50,P492),"")</f>
        <v>1345.2919754575967</v>
      </c>
      <c r="S492" s="323">
        <f t="shared" si="322"/>
        <v>-0.98708044130240213</v>
      </c>
      <c r="T492" s="323">
        <f t="shared" si="323"/>
        <v>-1.7781653438054424E-2</v>
      </c>
      <c r="U492" s="328">
        <f t="shared" si="324"/>
        <v>2.5357329892592353</v>
      </c>
      <c r="V492" s="336">
        <f t="shared" si="325"/>
        <v>2.5357329892592353</v>
      </c>
      <c r="W492" s="328">
        <f t="shared" si="326"/>
        <v>3.8687262459280447E-4</v>
      </c>
      <c r="X492" s="328">
        <f t="shared" si="327"/>
        <v>4.9262988921889246</v>
      </c>
      <c r="Y492" s="328">
        <f t="shared" si="307"/>
        <v>32.293062242259978</v>
      </c>
      <c r="Z492" s="108">
        <f>IF(H492&gt;0, rate1(1,$L$52,$L$51,$L$54,U492,$L$53,$L$50,Y492),"")</f>
        <v>1350.2010530678338</v>
      </c>
      <c r="AA492" s="336">
        <f t="shared" si="328"/>
        <v>0.94106176865359437</v>
      </c>
      <c r="AB492" s="336">
        <f t="shared" si="329"/>
        <v>6.5640351899768712E-3</v>
      </c>
      <c r="AC492" s="328">
        <f t="shared" si="330"/>
        <v>6.5640351899768712E-3</v>
      </c>
      <c r="AD492" s="328">
        <f t="shared" si="331"/>
        <v>-3.0469062735281391</v>
      </c>
      <c r="AE492" s="328">
        <f t="shared" si="332"/>
        <v>-155.4352952651019</v>
      </c>
      <c r="AF492" s="328">
        <f t="shared" si="333"/>
        <v>2887.8363520482512</v>
      </c>
      <c r="AG492" s="328">
        <f t="shared" si="334"/>
        <v>2885.602967198563</v>
      </c>
      <c r="AH492" s="328">
        <f t="shared" si="335"/>
        <v>2.5159094392210481</v>
      </c>
      <c r="AI492" s="328">
        <f t="shared" si="336"/>
        <v>4.8792643602472507</v>
      </c>
      <c r="AJ492" s="328">
        <f t="shared" si="337"/>
        <v>9.0928648081002343</v>
      </c>
      <c r="AK492" s="337">
        <f t="shared" si="338"/>
        <v>572.54571139827885</v>
      </c>
      <c r="AL492" s="42">
        <f t="shared" si="308"/>
        <v>27.820018938080484</v>
      </c>
    </row>
    <row r="493" spans="2:38" ht="15" x14ac:dyDescent="0.15">
      <c r="B493" s="328">
        <f t="shared" si="309"/>
        <v>2887.8363520482512</v>
      </c>
      <c r="C493" s="328">
        <f t="shared" si="310"/>
        <v>2885.602967198563</v>
      </c>
      <c r="D493" s="328">
        <f t="shared" si="311"/>
        <v>2.5159094392210481</v>
      </c>
      <c r="E493" s="328">
        <f t="shared" si="305"/>
        <v>185.74517602620119</v>
      </c>
      <c r="F493" s="328">
        <f t="shared" si="312"/>
        <v>185.74517602620119</v>
      </c>
      <c r="G493" s="328">
        <f t="shared" si="313"/>
        <v>916.74386303058759</v>
      </c>
      <c r="H493" s="313">
        <f t="shared" si="314"/>
        <v>0.08</v>
      </c>
      <c r="I493" s="328">
        <f t="shared" si="315"/>
        <v>1.7867078797506111</v>
      </c>
      <c r="J493" s="328">
        <f t="shared" si="304"/>
        <v>850</v>
      </c>
      <c r="K493" s="335">
        <f t="shared" si="316"/>
        <v>1</v>
      </c>
      <c r="L493" s="323">
        <f t="shared" si="317"/>
        <v>2.5959094392210482</v>
      </c>
      <c r="M493" s="323">
        <f t="shared" si="318"/>
        <v>2.5559094392210482</v>
      </c>
      <c r="N493" s="328">
        <f t="shared" si="319"/>
        <v>0.14355489634587126</v>
      </c>
      <c r="O493" s="328">
        <f t="shared" si="320"/>
        <v>3.8770748504988184E-3</v>
      </c>
      <c r="P493" s="332">
        <f t="shared" si="306"/>
        <v>32.980951715563741</v>
      </c>
      <c r="Q493" s="328">
        <f t="shared" si="321"/>
        <v>25.496673442205065</v>
      </c>
      <c r="R493" s="277">
        <f>IF(H493&gt;0, rate1(1,$L$52,$L$51,$L$54,L493,$L$53,$L$50,P493),"")</f>
        <v>1363.2784695035086</v>
      </c>
      <c r="S493" s="323">
        <f t="shared" si="322"/>
        <v>4.8238607236192816</v>
      </c>
      <c r="T493" s="323">
        <f t="shared" si="323"/>
        <v>-3.7541873703495314E-2</v>
      </c>
      <c r="U493" s="328">
        <f t="shared" si="324"/>
        <v>2.5159094392210481</v>
      </c>
      <c r="V493" s="336">
        <f t="shared" si="325"/>
        <v>2.5159094392210481</v>
      </c>
      <c r="W493" s="328">
        <f t="shared" si="326"/>
        <v>3.8084737569832328E-4</v>
      </c>
      <c r="X493" s="328">
        <f t="shared" si="327"/>
        <v>-14.967981887092606</v>
      </c>
      <c r="Y493" s="328">
        <f t="shared" si="307"/>
        <v>31.956725265133699</v>
      </c>
      <c r="Z493" s="108">
        <f>IF(H493&gt;0, rate1(1,$L$52,$L$51,$L$54,U493,$L$53,$L$50,Y493),"")</f>
        <v>1343.6968283499459</v>
      </c>
      <c r="AA493" s="336">
        <f t="shared" si="328"/>
        <v>-2.8731465024831113</v>
      </c>
      <c r="AB493" s="336">
        <f t="shared" si="329"/>
        <v>9.8330227233635082E-5</v>
      </c>
      <c r="AC493" s="328">
        <f t="shared" si="330"/>
        <v>9.8330227233635082E-5</v>
      </c>
      <c r="AD493" s="328">
        <f t="shared" si="331"/>
        <v>813.5850211137822</v>
      </c>
      <c r="AE493" s="328">
        <f t="shared" si="332"/>
        <v>245147.74445657153</v>
      </c>
      <c r="AF493" s="328">
        <f t="shared" si="333"/>
        <v>2887.9798086143701</v>
      </c>
      <c r="AG493" s="328">
        <f t="shared" si="334"/>
        <v>2885.6028688683359</v>
      </c>
      <c r="AH493" s="328">
        <f t="shared" si="335"/>
        <v>2.5955076187571926</v>
      </c>
      <c r="AI493" s="328">
        <f t="shared" si="336"/>
        <v>7.2127763647177601E-2</v>
      </c>
      <c r="AJ493" s="328">
        <f t="shared" si="337"/>
        <v>9.0928848435901362</v>
      </c>
      <c r="AK493" s="337">
        <f t="shared" si="338"/>
        <v>572.54978539288606</v>
      </c>
      <c r="AL493" s="42">
        <f t="shared" si="308"/>
        <v>27.824166312786694</v>
      </c>
    </row>
    <row r="494" spans="2:38" ht="15" x14ac:dyDescent="0.15">
      <c r="B494" s="328">
        <f t="shared" si="309"/>
        <v>2887.9798086143701</v>
      </c>
      <c r="C494" s="328">
        <f t="shared" si="310"/>
        <v>2885.6028688683359</v>
      </c>
      <c r="D494" s="328">
        <f t="shared" si="311"/>
        <v>2.5955076187571926</v>
      </c>
      <c r="E494" s="328">
        <f t="shared" si="305"/>
        <v>185.74517602620119</v>
      </c>
      <c r="F494" s="328">
        <f t="shared" si="312"/>
        <v>185.74517602620119</v>
      </c>
      <c r="G494" s="328">
        <f t="shared" si="313"/>
        <v>895.90488992743599</v>
      </c>
      <c r="H494" s="313">
        <f t="shared" si="314"/>
        <v>0.02</v>
      </c>
      <c r="I494" s="328">
        <f t="shared" si="315"/>
        <v>1.9015517968273343</v>
      </c>
      <c r="J494" s="328">
        <f t="shared" si="304"/>
        <v>850</v>
      </c>
      <c r="K494" s="335">
        <f t="shared" si="316"/>
        <v>-1</v>
      </c>
      <c r="L494" s="323">
        <f t="shared" si="317"/>
        <v>2.5755076187571926</v>
      </c>
      <c r="M494" s="323">
        <f t="shared" si="318"/>
        <v>2.5855076187571928</v>
      </c>
      <c r="N494" s="328">
        <f t="shared" si="319"/>
        <v>-3.6158820219729826E-2</v>
      </c>
      <c r="O494" s="328">
        <f t="shared" si="320"/>
        <v>3.8770748504988184E-3</v>
      </c>
      <c r="P494" s="332">
        <f t="shared" si="306"/>
        <v>33.056336404015866</v>
      </c>
      <c r="Q494" s="328">
        <f t="shared" si="321"/>
        <v>56.265777039932686</v>
      </c>
      <c r="R494" s="277">
        <f>IF(H494&gt;0, rate1(1,$L$52,$L$51,$L$54,L494,$L$53,$L$50,P494),"")</f>
        <v>1364.6935385701308</v>
      </c>
      <c r="S494" s="323">
        <f t="shared" si="322"/>
        <v>10.634204313296229</v>
      </c>
      <c r="T494" s="323">
        <f t="shared" si="323"/>
        <v>3.7531714134219473E-3</v>
      </c>
      <c r="U494" s="328">
        <f t="shared" si="324"/>
        <v>2.5955076187571926</v>
      </c>
      <c r="V494" s="336">
        <f t="shared" si="325"/>
        <v>2.5955076187571926</v>
      </c>
      <c r="W494" s="328">
        <f t="shared" si="326"/>
        <v>4.0532703738538345E-4</v>
      </c>
      <c r="X494" s="328">
        <f t="shared" si="327"/>
        <v>66.822026786053812</v>
      </c>
      <c r="Y494" s="328">
        <f t="shared" si="307"/>
        <v>33.312535707902065</v>
      </c>
      <c r="Z494" s="108">
        <f>IF(H494&gt;0, rate1(1,$L$52,$L$51,$L$54,U494,$L$53,$L$50,Y494),"")</f>
        <v>1369.4765117142363</v>
      </c>
      <c r="AA494" s="336">
        <f t="shared" si="328"/>
        <v>12.58522170601467</v>
      </c>
      <c r="AB494" s="336">
        <f t="shared" si="329"/>
        <v>-3.4986558537326124E-5</v>
      </c>
      <c r="AC494" s="328">
        <f t="shared" si="330"/>
        <v>3.7531714134219473E-3</v>
      </c>
      <c r="AD494" s="328">
        <f t="shared" si="331"/>
        <v>-5.3288266900032246</v>
      </c>
      <c r="AE494" s="328">
        <f t="shared" si="332"/>
        <v>-425243.93039821956</v>
      </c>
      <c r="AF494" s="328">
        <f t="shared" si="333"/>
        <v>2887.9398966227368</v>
      </c>
      <c r="AG494" s="328">
        <f t="shared" si="334"/>
        <v>2885.5991156969226</v>
      </c>
      <c r="AH494" s="328">
        <f t="shared" si="335"/>
        <v>2.5756900874403086</v>
      </c>
      <c r="AI494" s="328">
        <f t="shared" si="336"/>
        <v>2.7501935836483584</v>
      </c>
      <c r="AJ494" s="328">
        <f t="shared" si="337"/>
        <v>9.0936487862522615</v>
      </c>
      <c r="AK494" s="337">
        <f t="shared" si="338"/>
        <v>572.54985151557071</v>
      </c>
      <c r="AL494" s="42">
        <f t="shared" si="308"/>
        <v>27.824227621385795</v>
      </c>
    </row>
    <row r="495" spans="2:38" ht="15" x14ac:dyDescent="0.15">
      <c r="B495" s="328">
        <f t="shared" si="309"/>
        <v>2887.9398966227368</v>
      </c>
      <c r="C495" s="328">
        <f t="shared" si="310"/>
        <v>2885.5991156969226</v>
      </c>
      <c r="D495" s="328">
        <f t="shared" si="311"/>
        <v>2.5756900874403086</v>
      </c>
      <c r="E495" s="328">
        <f t="shared" si="305"/>
        <v>185.74517602620119</v>
      </c>
      <c r="F495" s="328">
        <f t="shared" si="312"/>
        <v>185.74517602620119</v>
      </c>
      <c r="G495" s="328">
        <f t="shared" si="313"/>
        <v>875.38208966373077</v>
      </c>
      <c r="H495" s="313">
        <f t="shared" si="314"/>
        <v>0.02</v>
      </c>
      <c r="I495" s="328">
        <f t="shared" si="315"/>
        <v>1.8726247406513723</v>
      </c>
      <c r="J495" s="328">
        <f t="shared" si="304"/>
        <v>850</v>
      </c>
      <c r="K495" s="335">
        <f t="shared" si="316"/>
        <v>-1</v>
      </c>
      <c r="L495" s="323">
        <f t="shared" si="317"/>
        <v>2.5556900874403086</v>
      </c>
      <c r="M495" s="323">
        <f t="shared" si="318"/>
        <v>2.5656900874403084</v>
      </c>
      <c r="N495" s="328">
        <f t="shared" si="319"/>
        <v>-3.5885268377268353E-2</v>
      </c>
      <c r="O495" s="328">
        <f t="shared" si="320"/>
        <v>3.8770748504988184E-3</v>
      </c>
      <c r="P495" s="332">
        <f t="shared" si="306"/>
        <v>32.718123213181755</v>
      </c>
      <c r="Q495" s="328">
        <f t="shared" si="321"/>
        <v>35.585920996803338</v>
      </c>
      <c r="R495" s="277">
        <f>IF(H495&gt;0, rate1(1,$L$52,$L$51,$L$54,L495,$L$53,$L$50,P495),"")</f>
        <v>1358.3171256165847</v>
      </c>
      <c r="S495" s="323">
        <f t="shared" si="322"/>
        <v>6.7572945221585989</v>
      </c>
      <c r="T495" s="323">
        <f t="shared" si="323"/>
        <v>6.2330089661304638E-3</v>
      </c>
      <c r="U495" s="328">
        <f t="shared" si="324"/>
        <v>2.5756900874403086</v>
      </c>
      <c r="V495" s="336">
        <f t="shared" si="325"/>
        <v>2.5756900874403086</v>
      </c>
      <c r="W495" s="328">
        <f t="shared" si="326"/>
        <v>3.9916106388915296E-4</v>
      </c>
      <c r="X495" s="328">
        <f t="shared" si="327"/>
        <v>45.981276902497029</v>
      </c>
      <c r="Y495" s="328">
        <f t="shared" si="307"/>
        <v>32.973663695154997</v>
      </c>
      <c r="Z495" s="108">
        <f>IF(H495&gt;0, rate1(1,$L$52,$L$51,$L$54,U495,$L$53,$L$50,Y495),"")</f>
        <v>1363.1414768159964</v>
      </c>
      <c r="AA495" s="336">
        <f t="shared" si="328"/>
        <v>8.7003336852031197</v>
      </c>
      <c r="AB495" s="336">
        <f t="shared" si="329"/>
        <v>-5.1836852817972894E-5</v>
      </c>
      <c r="AC495" s="328">
        <f t="shared" si="330"/>
        <v>6.2330089661304638E-3</v>
      </c>
      <c r="AD495" s="328">
        <f t="shared" si="331"/>
        <v>-3.2087231237237046</v>
      </c>
      <c r="AE495" s="328">
        <f t="shared" si="332"/>
        <v>424.60750471133485</v>
      </c>
      <c r="AF495" s="328">
        <f t="shared" si="333"/>
        <v>2887.8977783453934</v>
      </c>
      <c r="AG495" s="328">
        <f t="shared" si="334"/>
        <v>2885.5928826879563</v>
      </c>
      <c r="AH495" s="328">
        <f t="shared" si="335"/>
        <v>2.555870565473167</v>
      </c>
      <c r="AI495" s="328">
        <f t="shared" si="336"/>
        <v>4.5887730107953226</v>
      </c>
      <c r="AJ495" s="328">
        <f t="shared" si="337"/>
        <v>9.0949234454219265</v>
      </c>
      <c r="AK495" s="337">
        <f t="shared" si="338"/>
        <v>572.55231542745059</v>
      </c>
      <c r="AL495" s="42">
        <f t="shared" si="308"/>
        <v>27.826565285931895</v>
      </c>
    </row>
    <row r="496" spans="2:38" ht="15" x14ac:dyDescent="0.15">
      <c r="B496" s="328">
        <f t="shared" si="309"/>
        <v>2887.8977783453934</v>
      </c>
      <c r="C496" s="328">
        <f t="shared" si="310"/>
        <v>2885.5928826879563</v>
      </c>
      <c r="D496" s="328">
        <f t="shared" si="311"/>
        <v>2.555870565473167</v>
      </c>
      <c r="E496" s="328">
        <f t="shared" si="305"/>
        <v>185.74517602620119</v>
      </c>
      <c r="F496" s="328">
        <f t="shared" si="312"/>
        <v>185.74517602620119</v>
      </c>
      <c r="G496" s="328">
        <f t="shared" si="313"/>
        <v>855.17310368151823</v>
      </c>
      <c r="H496" s="313">
        <f t="shared" si="314"/>
        <v>0.02</v>
      </c>
      <c r="I496" s="328">
        <f t="shared" si="315"/>
        <v>1.8439165259496804</v>
      </c>
      <c r="J496" s="328">
        <f t="shared" si="304"/>
        <v>850</v>
      </c>
      <c r="K496" s="335">
        <f t="shared" si="316"/>
        <v>-1</v>
      </c>
      <c r="L496" s="323">
        <f t="shared" si="317"/>
        <v>2.535870565473167</v>
      </c>
      <c r="M496" s="323">
        <f t="shared" si="318"/>
        <v>2.5458705654731668</v>
      </c>
      <c r="N496" s="328">
        <f t="shared" si="319"/>
        <v>-3.5611641790088022E-2</v>
      </c>
      <c r="O496" s="328">
        <f t="shared" si="320"/>
        <v>3.8770748504988184E-3</v>
      </c>
      <c r="P496" s="332">
        <f t="shared" si="306"/>
        <v>32.380749313862708</v>
      </c>
      <c r="Q496" s="328">
        <f t="shared" si="321"/>
        <v>15.221045153396631</v>
      </c>
      <c r="R496" s="277">
        <f>IF(H496&gt;0, rate1(1,$L$52,$L$51,$L$54,L496,$L$53,$L$50,P496),"")</f>
        <v>1351.8847745266269</v>
      </c>
      <c r="S496" s="323">
        <f t="shared" si="322"/>
        <v>2.9040267459854028</v>
      </c>
      <c r="T496" s="323">
        <f t="shared" si="323"/>
        <v>1.8703330646575402E-2</v>
      </c>
      <c r="U496" s="328">
        <f t="shared" si="324"/>
        <v>2.555870565473167</v>
      </c>
      <c r="V496" s="336">
        <f t="shared" si="325"/>
        <v>2.555870565473167</v>
      </c>
      <c r="W496" s="328">
        <f t="shared" si="326"/>
        <v>3.9304173775178697E-4</v>
      </c>
      <c r="X496" s="328">
        <f t="shared" si="327"/>
        <v>25.45672681639553</v>
      </c>
      <c r="Y496" s="328">
        <f t="shared" si="307"/>
        <v>32.635627502907212</v>
      </c>
      <c r="Z496" s="108">
        <f>IF(H496&gt;0, rate1(1,$L$52,$L$51,$L$54,U496,$L$53,$L$50,Y496),"")</f>
        <v>1356.7509336012777</v>
      </c>
      <c r="AA496" s="336">
        <f t="shared" si="328"/>
        <v>4.8394749632881888</v>
      </c>
      <c r="AB496" s="336">
        <f t="shared" si="329"/>
        <v>-1.0236861589408038E-4</v>
      </c>
      <c r="AC496" s="328">
        <f t="shared" si="330"/>
        <v>1.8703330646575402E-2</v>
      </c>
      <c r="AD496" s="328">
        <f t="shared" si="331"/>
        <v>-1.069328259117422</v>
      </c>
      <c r="AE496" s="328">
        <f t="shared" si="332"/>
        <v>171.58852484638061</v>
      </c>
      <c r="AF496" s="328">
        <f t="shared" si="333"/>
        <v>2887.8434633729566</v>
      </c>
      <c r="AG496" s="328">
        <f t="shared" si="334"/>
        <v>2885.5741793573097</v>
      </c>
      <c r="AH496" s="328">
        <f t="shared" si="335"/>
        <v>2.5360490479495761</v>
      </c>
      <c r="AI496" s="328">
        <f t="shared" si="336"/>
        <v>13.835003543940735</v>
      </c>
      <c r="AJ496" s="328">
        <f t="shared" si="337"/>
        <v>9.0987665019619097</v>
      </c>
      <c r="AK496" s="337">
        <f t="shared" si="338"/>
        <v>572.55633235715777</v>
      </c>
      <c r="AL496" s="42">
        <f t="shared" si="308"/>
        <v>27.83046574299107</v>
      </c>
    </row>
    <row r="497" spans="2:38" ht="15" x14ac:dyDescent="0.15">
      <c r="B497" s="328">
        <f t="shared" si="309"/>
        <v>2887.8434633729566</v>
      </c>
      <c r="C497" s="328">
        <f t="shared" si="310"/>
        <v>2885.5741793573097</v>
      </c>
      <c r="D497" s="328">
        <f t="shared" si="311"/>
        <v>2.5360490479495761</v>
      </c>
      <c r="E497" s="328">
        <f t="shared" si="305"/>
        <v>185.74517602620119</v>
      </c>
      <c r="F497" s="328">
        <f t="shared" si="312"/>
        <v>185.74517602620119</v>
      </c>
      <c r="G497" s="328">
        <f t="shared" si="313"/>
        <v>835.27557215206684</v>
      </c>
      <c r="H497" s="313">
        <f t="shared" si="314"/>
        <v>0.02</v>
      </c>
      <c r="I497" s="328">
        <f t="shared" si="315"/>
        <v>1.8154272125175339</v>
      </c>
      <c r="J497" s="328">
        <f t="shared" si="304"/>
        <v>850</v>
      </c>
      <c r="K497" s="335">
        <f t="shared" si="316"/>
        <v>-1</v>
      </c>
      <c r="L497" s="323">
        <f t="shared" si="317"/>
        <v>2.5160490479495761</v>
      </c>
      <c r="M497" s="323">
        <f t="shared" si="318"/>
        <v>2.5260490479495763</v>
      </c>
      <c r="N497" s="328">
        <f t="shared" si="319"/>
        <v>-3.5337940376190424E-2</v>
      </c>
      <c r="O497" s="328">
        <f t="shared" si="320"/>
        <v>3.8770748504988184E-3</v>
      </c>
      <c r="P497" s="332">
        <f t="shared" si="306"/>
        <v>32.044219417954167</v>
      </c>
      <c r="Q497" s="328">
        <f t="shared" si="321"/>
        <v>-4.8312095833628064</v>
      </c>
      <c r="R497" s="277">
        <f>IF(H497&gt;0, rate1(1,$L$52,$L$51,$L$54,L497,$L$53,$L$50,P497),"")</f>
        <v>1345.3958978380688</v>
      </c>
      <c r="S497" s="323">
        <f t="shared" si="322"/>
        <v>-0.92619321117588949</v>
      </c>
      <c r="T497" s="323">
        <f t="shared" si="323"/>
        <v>-1.8345999856690158E-2</v>
      </c>
      <c r="U497" s="328">
        <f t="shared" si="324"/>
        <v>2.5360490479495761</v>
      </c>
      <c r="V497" s="336">
        <f t="shared" si="325"/>
        <v>2.5360490479495761</v>
      </c>
      <c r="W497" s="328">
        <f t="shared" si="326"/>
        <v>3.8696907171509309E-4</v>
      </c>
      <c r="X497" s="328">
        <f t="shared" si="327"/>
        <v>5.2460177679791968</v>
      </c>
      <c r="Y497" s="328">
        <f t="shared" si="307"/>
        <v>32.298431797495702</v>
      </c>
      <c r="Z497" s="108">
        <f>IF(H497&gt;0, rate1(1,$L$52,$L$51,$L$54,U497,$L$53,$L$50,Y497),"")</f>
        <v>1350.304298400026</v>
      </c>
      <c r="AA497" s="336">
        <f t="shared" si="328"/>
        <v>1.0020604501444601</v>
      </c>
      <c r="AB497" s="336">
        <f t="shared" si="329"/>
        <v>-0.18780802474426786</v>
      </c>
      <c r="AC497" s="328">
        <f t="shared" si="330"/>
        <v>-0.18780802474426786</v>
      </c>
      <c r="AD497" s="328">
        <f t="shared" si="331"/>
        <v>0.10649172221066355</v>
      </c>
      <c r="AE497" s="328">
        <f t="shared" si="332"/>
        <v>-13.906414456464582</v>
      </c>
      <c r="AF497" s="328">
        <f t="shared" si="333"/>
        <v>2887.9959334573246</v>
      </c>
      <c r="AG497" s="328">
        <f t="shared" si="334"/>
        <v>2885.761987382054</v>
      </c>
      <c r="AH497" s="328">
        <f t="shared" si="335"/>
        <v>2.516225529850622</v>
      </c>
      <c r="AI497" s="328">
        <f t="shared" si="336"/>
        <v>-139.59313020506352</v>
      </c>
      <c r="AJ497" s="328">
        <f t="shared" si="337"/>
        <v>9.0599906324605026</v>
      </c>
      <c r="AK497" s="337">
        <f t="shared" si="338"/>
        <v>572.56816368007787</v>
      </c>
      <c r="AL497" s="42">
        <f t="shared" si="308"/>
        <v>27.842225496003419</v>
      </c>
    </row>
    <row r="498" spans="2:38" ht="15" x14ac:dyDescent="0.15">
      <c r="B498" s="328">
        <f t="shared" si="309"/>
        <v>2887.9959334573246</v>
      </c>
      <c r="C498" s="328">
        <f t="shared" si="310"/>
        <v>2885.761987382054</v>
      </c>
      <c r="D498" s="328">
        <f t="shared" si="311"/>
        <v>2.516225529850622</v>
      </c>
      <c r="E498" s="328">
        <f t="shared" si="305"/>
        <v>185.74517602620119</v>
      </c>
      <c r="F498" s="328">
        <f t="shared" si="312"/>
        <v>185.74517602620119</v>
      </c>
      <c r="G498" s="328">
        <f t="shared" si="313"/>
        <v>917.07894542738268</v>
      </c>
      <c r="H498" s="313">
        <f t="shared" si="314"/>
        <v>0.08</v>
      </c>
      <c r="I498" s="328">
        <f t="shared" si="315"/>
        <v>1.787156860216419</v>
      </c>
      <c r="J498" s="328">
        <f t="shared" si="304"/>
        <v>850</v>
      </c>
      <c r="K498" s="335">
        <f t="shared" si="316"/>
        <v>1</v>
      </c>
      <c r="L498" s="323">
        <f t="shared" si="317"/>
        <v>2.596225529850622</v>
      </c>
      <c r="M498" s="323">
        <f t="shared" si="318"/>
        <v>2.556225529850622</v>
      </c>
      <c r="N498" s="328">
        <f t="shared" si="319"/>
        <v>0.14357283810211996</v>
      </c>
      <c r="O498" s="328">
        <f t="shared" si="320"/>
        <v>3.8770748504988184E-3</v>
      </c>
      <c r="P498" s="332">
        <f t="shared" si="306"/>
        <v>32.986349718449397</v>
      </c>
      <c r="Q498" s="328">
        <f t="shared" si="321"/>
        <v>25.821532980631105</v>
      </c>
      <c r="R498" s="277">
        <f>IF(H498&gt;0, rate1(1,$L$52,$L$51,$L$54,L498,$L$53,$L$50,P498),"")</f>
        <v>1363.3799143109798</v>
      </c>
      <c r="S498" s="323">
        <f t="shared" si="322"/>
        <v>4.8849592466457734</v>
      </c>
      <c r="T498" s="323">
        <f t="shared" si="323"/>
        <v>-3.6956073149564957E-2</v>
      </c>
      <c r="U498" s="328">
        <f t="shared" si="324"/>
        <v>2.516225529850622</v>
      </c>
      <c r="V498" s="336">
        <f t="shared" si="325"/>
        <v>2.516225529850622</v>
      </c>
      <c r="W498" s="328">
        <f t="shared" si="326"/>
        <v>3.8094307854397158E-4</v>
      </c>
      <c r="X498" s="328">
        <f t="shared" si="327"/>
        <v>-14.653210272249225</v>
      </c>
      <c r="Y498" s="328">
        <f t="shared" si="307"/>
        <v>31.962081305325221</v>
      </c>
      <c r="Z498" s="108">
        <f>IF(H498&gt;0, rate1(1,$L$52,$L$51,$L$54,U498,$L$53,$L$50,Y498),"")</f>
        <v>1343.8009822262479</v>
      </c>
      <c r="AA498" s="336">
        <f t="shared" si="328"/>
        <v>-2.8125071941231634</v>
      </c>
      <c r="AB498" s="336">
        <f t="shared" si="329"/>
        <v>9.9919307465486492E-5</v>
      </c>
      <c r="AC498" s="328">
        <f t="shared" si="330"/>
        <v>9.9919307465486492E-5</v>
      </c>
      <c r="AD498" s="328">
        <f t="shared" si="331"/>
        <v>800.64606159958726</v>
      </c>
      <c r="AE498" s="328">
        <f t="shared" si="332"/>
        <v>-8529.6217551660538</v>
      </c>
      <c r="AF498" s="328">
        <f t="shared" si="333"/>
        <v>2888.139406376119</v>
      </c>
      <c r="AG498" s="328">
        <f t="shared" si="334"/>
        <v>2885.7618874627465</v>
      </c>
      <c r="AH498" s="328">
        <f t="shared" si="335"/>
        <v>2.5958238113916958</v>
      </c>
      <c r="AI498" s="328">
        <f t="shared" si="336"/>
        <v>7.328794154634688E-2</v>
      </c>
      <c r="AJ498" s="328">
        <f t="shared" si="337"/>
        <v>9.0600109902220431</v>
      </c>
      <c r="AK498" s="337">
        <f t="shared" si="338"/>
        <v>572.45156494837738</v>
      </c>
      <c r="AL498" s="42">
        <f t="shared" si="308"/>
        <v>27.723571335329115</v>
      </c>
    </row>
    <row r="499" spans="2:38" ht="15" x14ac:dyDescent="0.15">
      <c r="B499" s="328">
        <f t="shared" si="309"/>
        <v>2888.139406376119</v>
      </c>
      <c r="C499" s="328">
        <f t="shared" si="310"/>
        <v>2885.7618874627465</v>
      </c>
      <c r="D499" s="328">
        <f t="shared" si="311"/>
        <v>2.5958238113916958</v>
      </c>
      <c r="E499" s="328">
        <f t="shared" si="305"/>
        <v>185.74517602620119</v>
      </c>
      <c r="F499" s="328">
        <f t="shared" si="312"/>
        <v>185.74517602620119</v>
      </c>
      <c r="G499" s="328">
        <f t="shared" si="313"/>
        <v>896.23490835701921</v>
      </c>
      <c r="H499" s="313">
        <f t="shared" si="314"/>
        <v>0.02</v>
      </c>
      <c r="I499" s="328">
        <f t="shared" si="315"/>
        <v>1.9020151306980553</v>
      </c>
      <c r="J499" s="328">
        <f t="shared" si="304"/>
        <v>850</v>
      </c>
      <c r="K499" s="335">
        <f t="shared" si="316"/>
        <v>-1</v>
      </c>
      <c r="L499" s="323">
        <f t="shared" si="317"/>
        <v>2.5758238113916958</v>
      </c>
      <c r="M499" s="323">
        <f t="shared" si="318"/>
        <v>2.5858238113916956</v>
      </c>
      <c r="N499" s="328">
        <f t="shared" si="319"/>
        <v>-3.6163184410487048E-2</v>
      </c>
      <c r="O499" s="328">
        <f t="shared" si="320"/>
        <v>3.8770748504988184E-3</v>
      </c>
      <c r="P499" s="332">
        <f t="shared" si="306"/>
        <v>33.061739714624238</v>
      </c>
      <c r="Q499" s="328">
        <f t="shared" si="321"/>
        <v>56.598310899339367</v>
      </c>
      <c r="R499" s="277">
        <f>IF(H499&gt;0, rate1(1,$L$52,$L$51,$L$54,L499,$L$53,$L$50,P499),"")</f>
        <v>1364.7948304662309</v>
      </c>
      <c r="S499" s="323">
        <f t="shared" si="322"/>
        <v>10.69625913953565</v>
      </c>
      <c r="T499" s="323">
        <f t="shared" si="323"/>
        <v>3.7296016835023336E-3</v>
      </c>
      <c r="U499" s="328">
        <f t="shared" si="324"/>
        <v>2.5958238113916958</v>
      </c>
      <c r="V499" s="336">
        <f t="shared" si="325"/>
        <v>2.5958238113916958</v>
      </c>
      <c r="W499" s="328">
        <f t="shared" si="326"/>
        <v>4.0542579974633952E-4</v>
      </c>
      <c r="X499" s="328">
        <f t="shared" si="327"/>
        <v>67.157137752706149</v>
      </c>
      <c r="Y499" s="328">
        <f t="shared" si="307"/>
        <v>33.317949502790619</v>
      </c>
      <c r="Z499" s="108">
        <f>IF(H499&gt;0, rate1(1,$L$52,$L$51,$L$54,U499,$L$53,$L$50,Y499),"")</f>
        <v>1369.5771468446922</v>
      </c>
      <c r="AA499" s="336">
        <f t="shared" si="328"/>
        <v>12.647406923959631</v>
      </c>
      <c r="AB499" s="336">
        <f t="shared" si="329"/>
        <v>-3.4808245508478526E-5</v>
      </c>
      <c r="AC499" s="328">
        <f t="shared" si="330"/>
        <v>3.7296016835023336E-3</v>
      </c>
      <c r="AD499" s="328">
        <f t="shared" si="331"/>
        <v>-5.3625029419277626</v>
      </c>
      <c r="AE499" s="328">
        <f t="shared" si="332"/>
        <v>-420944.84738041117</v>
      </c>
      <c r="AF499" s="328">
        <f t="shared" si="333"/>
        <v>2888.0995135900253</v>
      </c>
      <c r="AG499" s="328">
        <f t="shared" si="334"/>
        <v>2885.758157861063</v>
      </c>
      <c r="AH499" s="328">
        <f t="shared" si="335"/>
        <v>2.5760063117987317</v>
      </c>
      <c r="AI499" s="328">
        <f t="shared" si="336"/>
        <v>2.7327196734971917</v>
      </c>
      <c r="AJ499" s="328">
        <f t="shared" si="337"/>
        <v>9.0607700790202372</v>
      </c>
      <c r="AK499" s="337">
        <f t="shared" si="338"/>
        <v>572.45163215920547</v>
      </c>
      <c r="AL499" s="42">
        <f t="shared" si="308"/>
        <v>27.72363363007943</v>
      </c>
    </row>
    <row r="500" spans="2:38" ht="15" x14ac:dyDescent="0.15">
      <c r="B500" s="328">
        <f t="shared" si="309"/>
        <v>2888.0995135900253</v>
      </c>
      <c r="C500" s="328">
        <f t="shared" si="310"/>
        <v>2885.758157861063</v>
      </c>
      <c r="D500" s="328">
        <f t="shared" si="311"/>
        <v>2.5760063117987317</v>
      </c>
      <c r="E500" s="328">
        <f t="shared" si="305"/>
        <v>185.74517602620119</v>
      </c>
      <c r="F500" s="328">
        <f t="shared" si="312"/>
        <v>185.74517602620119</v>
      </c>
      <c r="G500" s="328">
        <f t="shared" si="313"/>
        <v>875.70708174930792</v>
      </c>
      <c r="H500" s="313">
        <f t="shared" si="314"/>
        <v>0.02</v>
      </c>
      <c r="I500" s="328">
        <f t="shared" si="315"/>
        <v>1.8730845831698391</v>
      </c>
      <c r="J500" s="328">
        <f t="shared" si="304"/>
        <v>850</v>
      </c>
      <c r="K500" s="335">
        <f t="shared" si="316"/>
        <v>-1</v>
      </c>
      <c r="L500" s="323">
        <f t="shared" si="317"/>
        <v>2.5560063117987317</v>
      </c>
      <c r="M500" s="323">
        <f t="shared" si="318"/>
        <v>2.5660063117987315</v>
      </c>
      <c r="N500" s="328">
        <f t="shared" si="319"/>
        <v>-3.5889633759998318E-2</v>
      </c>
      <c r="O500" s="328">
        <f t="shared" si="320"/>
        <v>3.8770748504988184E-3</v>
      </c>
      <c r="P500" s="332">
        <f t="shared" si="306"/>
        <v>32.723513169914021</v>
      </c>
      <c r="Q500" s="328">
        <f t="shared" si="321"/>
        <v>35.91340991476136</v>
      </c>
      <c r="R500" s="277">
        <f>IF(H500&gt;0, rate1(1,$L$52,$L$51,$L$54,L500,$L$53,$L$50,P500),"")</f>
        <v>1358.4193053296401</v>
      </c>
      <c r="S500" s="323">
        <f t="shared" si="322"/>
        <v>6.8189673667594342</v>
      </c>
      <c r="T500" s="323">
        <f t="shared" si="323"/>
        <v>6.1676980635801621E-3</v>
      </c>
      <c r="U500" s="328">
        <f t="shared" si="324"/>
        <v>2.5760063117987317</v>
      </c>
      <c r="V500" s="336">
        <f t="shared" si="325"/>
        <v>2.5760063117987317</v>
      </c>
      <c r="W500" s="328">
        <f t="shared" si="326"/>
        <v>3.992590820480757E-4</v>
      </c>
      <c r="X500" s="328">
        <f t="shared" si="327"/>
        <v>46.311323470486855</v>
      </c>
      <c r="Y500" s="328">
        <f t="shared" si="307"/>
        <v>32.979064191186893</v>
      </c>
      <c r="Z500" s="108">
        <f>IF(H500&gt;0, rate1(1,$L$52,$L$51,$L$54,U500,$L$53,$L$50,Y500),"")</f>
        <v>1363.2429929360851</v>
      </c>
      <c r="AA500" s="336">
        <f t="shared" si="328"/>
        <v>8.7621308137747675</v>
      </c>
      <c r="AB500" s="336">
        <f t="shared" si="329"/>
        <v>-5.1436788637927342E-5</v>
      </c>
      <c r="AC500" s="328">
        <f t="shared" si="330"/>
        <v>6.1676980635801621E-3</v>
      </c>
      <c r="AD500" s="328">
        <f t="shared" si="331"/>
        <v>-3.2427008899963248</v>
      </c>
      <c r="AE500" s="328">
        <f t="shared" si="332"/>
        <v>428.35967508335972</v>
      </c>
      <c r="AF500" s="328">
        <f t="shared" si="333"/>
        <v>2888.0574562582015</v>
      </c>
      <c r="AG500" s="328">
        <f t="shared" si="334"/>
        <v>2885.7519901629994</v>
      </c>
      <c r="AH500" s="328">
        <f t="shared" si="335"/>
        <v>2.5561868216324322</v>
      </c>
      <c r="AI500" s="328">
        <f t="shared" si="336"/>
        <v>4.5403492422271494</v>
      </c>
      <c r="AJ500" s="328">
        <f t="shared" si="337"/>
        <v>9.0620312871430784</v>
      </c>
      <c r="AK500" s="337">
        <f t="shared" si="338"/>
        <v>572.4540813179716</v>
      </c>
      <c r="AL500" s="42">
        <f t="shared" si="308"/>
        <v>27.725956441801902</v>
      </c>
    </row>
    <row r="501" spans="2:38" ht="15" x14ac:dyDescent="0.15">
      <c r="B501" s="328">
        <f t="shared" si="309"/>
        <v>2888.0574562582015</v>
      </c>
      <c r="C501" s="328">
        <f t="shared" si="310"/>
        <v>2885.7519901629994</v>
      </c>
      <c r="D501" s="328">
        <f t="shared" si="311"/>
        <v>2.5561868216324322</v>
      </c>
      <c r="E501" s="328">
        <f t="shared" si="305"/>
        <v>185.74517602620119</v>
      </c>
      <c r="F501" s="328">
        <f t="shared" si="312"/>
        <v>185.74517602620119</v>
      </c>
      <c r="G501" s="328">
        <f t="shared" si="313"/>
        <v>855.49310706576807</v>
      </c>
      <c r="H501" s="313">
        <f t="shared" si="314"/>
        <v>0.02</v>
      </c>
      <c r="I501" s="328">
        <f t="shared" si="315"/>
        <v>1.8443728761616514</v>
      </c>
      <c r="J501" s="328">
        <f t="shared" si="304"/>
        <v>850</v>
      </c>
      <c r="K501" s="335">
        <f t="shared" si="316"/>
        <v>-1</v>
      </c>
      <c r="L501" s="323">
        <f t="shared" si="317"/>
        <v>2.5361868216324321</v>
      </c>
      <c r="M501" s="323">
        <f t="shared" si="318"/>
        <v>2.5461868216324319</v>
      </c>
      <c r="N501" s="328">
        <f t="shared" si="319"/>
        <v>-3.5616008366082141E-2</v>
      </c>
      <c r="O501" s="328">
        <f t="shared" si="320"/>
        <v>3.8770748504988184E-3</v>
      </c>
      <c r="P501" s="332">
        <f t="shared" si="306"/>
        <v>32.38612584201568</v>
      </c>
      <c r="Q501" s="328">
        <f t="shared" si="321"/>
        <v>15.543526760847726</v>
      </c>
      <c r="R501" s="277">
        <f>IF(H501&gt;0, rate1(1,$L$52,$L$51,$L$54,L501,$L$53,$L$50,P501),"")</f>
        <v>1351.9878513870153</v>
      </c>
      <c r="S501" s="323">
        <f t="shared" si="322"/>
        <v>2.965326990262851</v>
      </c>
      <c r="T501" s="323">
        <f t="shared" si="323"/>
        <v>1.8122179435045925E-2</v>
      </c>
      <c r="U501" s="328">
        <f t="shared" si="324"/>
        <v>2.5561868216324322</v>
      </c>
      <c r="V501" s="336">
        <f t="shared" si="325"/>
        <v>2.5561868216324322</v>
      </c>
      <c r="W501" s="328">
        <f t="shared" si="326"/>
        <v>3.9313901150350716E-4</v>
      </c>
      <c r="X501" s="328">
        <f t="shared" si="327"/>
        <v>25.781746611346307</v>
      </c>
      <c r="Y501" s="328">
        <f t="shared" si="307"/>
        <v>32.641014626098503</v>
      </c>
      <c r="Z501" s="108">
        <f>IF(H501&gt;0, rate1(1,$L$52,$L$51,$L$54,U501,$L$53,$L$50,Y501),"")</f>
        <v>1356.8533399806395</v>
      </c>
      <c r="AA501" s="336">
        <f t="shared" si="328"/>
        <v>4.90089324154747</v>
      </c>
      <c r="AB501" s="336">
        <f t="shared" si="329"/>
        <v>-1.0078179205631128E-4</v>
      </c>
      <c r="AC501" s="328">
        <f t="shared" si="330"/>
        <v>1.8122179435045925E-2</v>
      </c>
      <c r="AD501" s="328">
        <f t="shared" si="331"/>
        <v>-1.1036200183142773</v>
      </c>
      <c r="AE501" s="328">
        <f t="shared" si="332"/>
        <v>176.12940796453506</v>
      </c>
      <c r="AF501" s="328">
        <f t="shared" si="333"/>
        <v>2888.0037180704003</v>
      </c>
      <c r="AG501" s="328">
        <f t="shared" si="334"/>
        <v>2885.7338679835643</v>
      </c>
      <c r="AH501" s="328">
        <f t="shared" si="335"/>
        <v>2.536365335989097</v>
      </c>
      <c r="AI501" s="328">
        <f t="shared" si="336"/>
        <v>13.404099316761044</v>
      </c>
      <c r="AJ501" s="328">
        <f t="shared" si="337"/>
        <v>9.0657546480644005</v>
      </c>
      <c r="AK501" s="337">
        <f t="shared" si="338"/>
        <v>572.45805733395662</v>
      </c>
      <c r="AL501" s="42">
        <f t="shared" si="308"/>
        <v>27.729815738657795</v>
      </c>
    </row>
    <row r="502" spans="2:38" ht="15" x14ac:dyDescent="0.15">
      <c r="B502" s="328">
        <f t="shared" si="309"/>
        <v>2888.0037180704003</v>
      </c>
      <c r="C502" s="328">
        <f t="shared" si="310"/>
        <v>2885.7338679835643</v>
      </c>
      <c r="D502" s="328">
        <f t="shared" si="311"/>
        <v>2.536365335989097</v>
      </c>
      <c r="E502" s="328">
        <f t="shared" si="305"/>
        <v>185.74517602620119</v>
      </c>
      <c r="F502" s="328">
        <f t="shared" si="312"/>
        <v>185.74517602620119</v>
      </c>
      <c r="G502" s="328">
        <f t="shared" si="313"/>
        <v>835.59062449867531</v>
      </c>
      <c r="H502" s="313">
        <f t="shared" si="314"/>
        <v>0.02</v>
      </c>
      <c r="I502" s="328">
        <f t="shared" si="315"/>
        <v>1.8158800694687671</v>
      </c>
      <c r="J502" s="328">
        <f t="shared" si="304"/>
        <v>850</v>
      </c>
      <c r="K502" s="335">
        <f t="shared" si="316"/>
        <v>-1</v>
      </c>
      <c r="L502" s="323">
        <f t="shared" si="317"/>
        <v>2.516365335989097</v>
      </c>
      <c r="M502" s="323">
        <f t="shared" si="318"/>
        <v>2.5263653359890972</v>
      </c>
      <c r="N502" s="328">
        <f t="shared" si="319"/>
        <v>-3.5342308146772083E-2</v>
      </c>
      <c r="O502" s="328">
        <f t="shared" si="320"/>
        <v>3.8770748504988184E-3</v>
      </c>
      <c r="P502" s="332">
        <f t="shared" si="306"/>
        <v>32.049582441873355</v>
      </c>
      <c r="Q502" s="328">
        <f t="shared" si="321"/>
        <v>-4.5136976344733739</v>
      </c>
      <c r="R502" s="277">
        <f>IF(H502&gt;0, rate1(1,$L$52,$L$51,$L$54,L502,$L$53,$L$50,P502),"")</f>
        <v>1345.4998812610108</v>
      </c>
      <c r="S502" s="323">
        <f t="shared" si="322"/>
        <v>-0.86525598836600315</v>
      </c>
      <c r="T502" s="323">
        <f t="shared" si="323"/>
        <v>-1.8947698528893379E-2</v>
      </c>
      <c r="U502" s="328">
        <f t="shared" si="324"/>
        <v>2.536365335989097</v>
      </c>
      <c r="V502" s="336">
        <f t="shared" si="325"/>
        <v>2.536365335989097</v>
      </c>
      <c r="W502" s="328">
        <f t="shared" si="326"/>
        <v>3.870656008597706E-4</v>
      </c>
      <c r="X502" s="328">
        <f t="shared" si="327"/>
        <v>5.5660484365172351</v>
      </c>
      <c r="Y502" s="328">
        <f t="shared" si="307"/>
        <v>32.303805472926349</v>
      </c>
      <c r="Z502" s="108">
        <f>IF(H502&gt;0, rate1(1,$L$52,$L$51,$L$54,U502,$L$53,$L$50,Y502),"")</f>
        <v>1350.4076043936091</v>
      </c>
      <c r="AA502" s="336">
        <f t="shared" si="328"/>
        <v>1.063109308662739</v>
      </c>
      <c r="AB502" s="336">
        <f t="shared" si="329"/>
        <v>-6.1332568690980107E-3</v>
      </c>
      <c r="AC502" s="328">
        <f t="shared" si="330"/>
        <v>-6.1332568690980107E-3</v>
      </c>
      <c r="AD502" s="328">
        <f t="shared" si="331"/>
        <v>3.2609102189684265</v>
      </c>
      <c r="AE502" s="328">
        <f t="shared" si="332"/>
        <v>728.09382382354534</v>
      </c>
      <c r="AF502" s="328">
        <f t="shared" si="333"/>
        <v>2887.9745090191227</v>
      </c>
      <c r="AG502" s="328">
        <f t="shared" si="334"/>
        <v>2885.7400012404332</v>
      </c>
      <c r="AH502" s="328">
        <f t="shared" si="335"/>
        <v>2.5165418498516257</v>
      </c>
      <c r="AI502" s="328">
        <f t="shared" si="336"/>
        <v>-4.5583481310677518</v>
      </c>
      <c r="AJ502" s="328">
        <f t="shared" si="337"/>
        <v>9.0644884402502157</v>
      </c>
      <c r="AK502" s="337">
        <f t="shared" si="338"/>
        <v>572.46952444852855</v>
      </c>
      <c r="AL502" s="42">
        <f t="shared" si="308"/>
        <v>27.741209223077043</v>
      </c>
    </row>
    <row r="503" spans="2:38" ht="15" x14ac:dyDescent="0.15">
      <c r="B503" s="328">
        <f t="shared" si="309"/>
        <v>2887.9745090191227</v>
      </c>
      <c r="C503" s="328">
        <f t="shared" si="310"/>
        <v>2885.7400012404332</v>
      </c>
      <c r="D503" s="328">
        <f t="shared" si="311"/>
        <v>2.5165418498516257</v>
      </c>
      <c r="E503" s="328">
        <f t="shared" si="305"/>
        <v>185.74517602620119</v>
      </c>
      <c r="F503" s="328">
        <f t="shared" si="312"/>
        <v>185.74517602620119</v>
      </c>
      <c r="G503" s="328">
        <f t="shared" si="313"/>
        <v>917.41435268800205</v>
      </c>
      <c r="H503" s="313">
        <f t="shared" si="314"/>
        <v>0.08</v>
      </c>
      <c r="I503" s="328">
        <f t="shared" si="315"/>
        <v>1.787606222951581</v>
      </c>
      <c r="J503" s="328">
        <f t="shared" si="304"/>
        <v>850</v>
      </c>
      <c r="K503" s="335">
        <f t="shared" si="316"/>
        <v>1</v>
      </c>
      <c r="L503" s="323">
        <f t="shared" si="317"/>
        <v>2.5965418498516257</v>
      </c>
      <c r="M503" s="323">
        <f t="shared" si="318"/>
        <v>2.5565418498516257</v>
      </c>
      <c r="N503" s="328">
        <f t="shared" si="319"/>
        <v>0.14359079288985743</v>
      </c>
      <c r="O503" s="328">
        <f t="shared" si="320"/>
        <v>3.8770748504988184E-3</v>
      </c>
      <c r="P503" s="332">
        <f t="shared" si="306"/>
        <v>32.991751859945794</v>
      </c>
      <c r="Q503" s="328">
        <f t="shared" si="321"/>
        <v>26.14670869222789</v>
      </c>
      <c r="R503" s="277">
        <f>IF(H503&gt;0, rate1(1,$L$52,$L$51,$L$54,L503,$L$53,$L$50,P503),"")</f>
        <v>1363.4814187697157</v>
      </c>
      <c r="S503" s="323">
        <f t="shared" si="322"/>
        <v>4.9461082713628004</v>
      </c>
      <c r="T503" s="323">
        <f t="shared" si="323"/>
        <v>-3.6387950612482289E-2</v>
      </c>
      <c r="U503" s="328">
        <f t="shared" si="324"/>
        <v>2.5165418498516257</v>
      </c>
      <c r="V503" s="336">
        <f t="shared" si="325"/>
        <v>2.5165418498516257</v>
      </c>
      <c r="W503" s="328">
        <f t="shared" si="326"/>
        <v>3.8103886287377264E-4</v>
      </c>
      <c r="X503" s="328">
        <f t="shared" si="327"/>
        <v>-14.338131063254309</v>
      </c>
      <c r="Y503" s="328">
        <f t="shared" si="307"/>
        <v>31.967441457106677</v>
      </c>
      <c r="Z503" s="108">
        <f>IF(H503&gt;0, rate1(1,$L$52,$L$51,$L$54,U503,$L$53,$L$50,Y503),"")</f>
        <v>1343.9051972735576</v>
      </c>
      <c r="AA503" s="336">
        <f t="shared" si="328"/>
        <v>-2.7518181252949434</v>
      </c>
      <c r="AB503" s="336">
        <f t="shared" si="329"/>
        <v>1.0156112320711652E-4</v>
      </c>
      <c r="AC503" s="328">
        <f t="shared" si="330"/>
        <v>1.0156112320711652E-4</v>
      </c>
      <c r="AD503" s="328">
        <f t="shared" si="331"/>
        <v>787.70298588421178</v>
      </c>
      <c r="AE503" s="328">
        <f t="shared" si="332"/>
        <v>-260106.64619469448</v>
      </c>
      <c r="AF503" s="328">
        <f t="shared" si="333"/>
        <v>2888.1179982508893</v>
      </c>
      <c r="AG503" s="328">
        <f t="shared" si="334"/>
        <v>2885.7398996793099</v>
      </c>
      <c r="AH503" s="328">
        <f t="shared" si="335"/>
        <v>2.5961402334534625</v>
      </c>
      <c r="AI503" s="328">
        <f t="shared" si="336"/>
        <v>7.4486620652855121E-2</v>
      </c>
      <c r="AJ503" s="328">
        <f t="shared" si="337"/>
        <v>9.0645091309781751</v>
      </c>
      <c r="AK503" s="337">
        <f t="shared" si="338"/>
        <v>572.46571553556703</v>
      </c>
      <c r="AL503" s="42">
        <f t="shared" si="308"/>
        <v>27.737334627165634</v>
      </c>
    </row>
    <row r="504" spans="2:38" ht="15" x14ac:dyDescent="0.15">
      <c r="B504" s="328">
        <f t="shared" si="309"/>
        <v>2888.1179982508893</v>
      </c>
      <c r="C504" s="328">
        <f t="shared" si="310"/>
        <v>2885.7398996793099</v>
      </c>
      <c r="D504" s="328">
        <f t="shared" si="311"/>
        <v>2.5961402334534625</v>
      </c>
      <c r="E504" s="328">
        <f t="shared" si="305"/>
        <v>185.74517602620119</v>
      </c>
      <c r="F504" s="328">
        <f t="shared" si="312"/>
        <v>185.74517602620119</v>
      </c>
      <c r="G504" s="328">
        <f t="shared" si="313"/>
        <v>896.56524736725873</v>
      </c>
      <c r="H504" s="313">
        <f t="shared" si="314"/>
        <v>0.02</v>
      </c>
      <c r="I504" s="328">
        <f t="shared" si="315"/>
        <v>1.9024788572634863</v>
      </c>
      <c r="J504" s="328">
        <f t="shared" si="304"/>
        <v>850</v>
      </c>
      <c r="K504" s="335">
        <f t="shared" si="316"/>
        <v>-1</v>
      </c>
      <c r="L504" s="323">
        <f t="shared" si="317"/>
        <v>2.5761402334534624</v>
      </c>
      <c r="M504" s="323">
        <f t="shared" si="318"/>
        <v>2.5861402334534622</v>
      </c>
      <c r="N504" s="328">
        <f t="shared" si="319"/>
        <v>-3.6167551755826644E-2</v>
      </c>
      <c r="O504" s="328">
        <f t="shared" si="320"/>
        <v>3.8770748504988184E-3</v>
      </c>
      <c r="P504" s="332">
        <f t="shared" si="306"/>
        <v>33.067147167193795</v>
      </c>
      <c r="Q504" s="328">
        <f t="shared" si="321"/>
        <v>56.931167465577346</v>
      </c>
      <c r="R504" s="277">
        <f>IF(H504&gt;0, rate1(1,$L$52,$L$51,$L$54,L504,$L$53,$L$50,P504),"")</f>
        <v>1364.8961819149629</v>
      </c>
      <c r="S504" s="323">
        <f t="shared" si="322"/>
        <v>10.758365268304656</v>
      </c>
      <c r="T504" s="323">
        <f t="shared" si="323"/>
        <v>3.7063125596763112E-3</v>
      </c>
      <c r="U504" s="328">
        <f t="shared" si="324"/>
        <v>2.5961402334534625</v>
      </c>
      <c r="V504" s="336">
        <f t="shared" si="325"/>
        <v>2.5961402334534625</v>
      </c>
      <c r="W504" s="328">
        <f t="shared" si="326"/>
        <v>4.055246458118944E-4</v>
      </c>
      <c r="X504" s="328">
        <f t="shared" si="327"/>
        <v>67.492573611000807</v>
      </c>
      <c r="Y504" s="328">
        <f t="shared" si="307"/>
        <v>33.323367446391352</v>
      </c>
      <c r="Z504" s="108">
        <f>IF(H504&gt;0, rate1(1,$L$52,$L$51,$L$54,U504,$L$53,$L$50,Y504),"")</f>
        <v>1369.6778411587445</v>
      </c>
      <c r="AA504" s="336">
        <f t="shared" si="328"/>
        <v>12.709643635692856</v>
      </c>
      <c r="AB504" s="336">
        <f t="shared" si="329"/>
        <v>-3.4631681238854337E-5</v>
      </c>
      <c r="AC504" s="328">
        <f t="shared" si="330"/>
        <v>3.7063125596763112E-3</v>
      </c>
      <c r="AD504" s="328">
        <f t="shared" si="331"/>
        <v>-5.3961989654069242</v>
      </c>
      <c r="AE504" s="328">
        <f t="shared" si="332"/>
        <v>-416557.50736408989</v>
      </c>
      <c r="AF504" s="328">
        <f t="shared" si="333"/>
        <v>2888.0781243865736</v>
      </c>
      <c r="AG504" s="328">
        <f t="shared" si="334"/>
        <v>2885.7361933667503</v>
      </c>
      <c r="AH504" s="328">
        <f t="shared" si="335"/>
        <v>2.5763227656057657</v>
      </c>
      <c r="AI504" s="328">
        <f t="shared" si="336"/>
        <v>2.7154538262949188</v>
      </c>
      <c r="AJ504" s="328">
        <f t="shared" si="337"/>
        <v>9.0652634237077017</v>
      </c>
      <c r="AK504" s="337">
        <f t="shared" si="338"/>
        <v>572.46578387066188</v>
      </c>
      <c r="AL504" s="42">
        <f t="shared" si="308"/>
        <v>27.737397940793187</v>
      </c>
    </row>
    <row r="505" spans="2:38" ht="15" x14ac:dyDescent="0.15">
      <c r="B505" s="328">
        <f t="shared" si="309"/>
        <v>2888.0781243865736</v>
      </c>
      <c r="C505" s="328">
        <f t="shared" si="310"/>
        <v>2885.7361933667503</v>
      </c>
      <c r="D505" s="328">
        <f t="shared" si="311"/>
        <v>2.5763227656057657</v>
      </c>
      <c r="E505" s="328">
        <f t="shared" si="305"/>
        <v>185.74517602620119</v>
      </c>
      <c r="F505" s="328">
        <f t="shared" si="312"/>
        <v>185.74517602620119</v>
      </c>
      <c r="G505" s="328">
        <f t="shared" si="313"/>
        <v>876.03239015877477</v>
      </c>
      <c r="H505" s="313">
        <f t="shared" si="314"/>
        <v>0.02</v>
      </c>
      <c r="I505" s="328">
        <f t="shared" si="315"/>
        <v>1.8735448158586223</v>
      </c>
      <c r="J505" s="328">
        <f t="shared" si="304"/>
        <v>850</v>
      </c>
      <c r="K505" s="335">
        <f t="shared" si="316"/>
        <v>-1</v>
      </c>
      <c r="L505" s="323">
        <f t="shared" si="317"/>
        <v>2.5563227656057657</v>
      </c>
      <c r="M505" s="323">
        <f t="shared" si="318"/>
        <v>2.5663227656057659</v>
      </c>
      <c r="N505" s="328">
        <f t="shared" si="319"/>
        <v>-3.5894002298150873E-2</v>
      </c>
      <c r="O505" s="328">
        <f t="shared" si="320"/>
        <v>3.8770748504988184E-3</v>
      </c>
      <c r="P505" s="332">
        <f t="shared" si="306"/>
        <v>32.72890726007352</v>
      </c>
      <c r="Q505" s="328">
        <f t="shared" si="321"/>
        <v>36.241217269443041</v>
      </c>
      <c r="R505" s="277">
        <f>IF(H505&gt;0, rate1(1,$L$52,$L$51,$L$54,L505,$L$53,$L$50,P505),"")</f>
        <v>1358.5215450924306</v>
      </c>
      <c r="S505" s="323">
        <f t="shared" si="322"/>
        <v>6.8806910877218916</v>
      </c>
      <c r="T505" s="323">
        <f t="shared" si="323"/>
        <v>6.1037047793741153E-3</v>
      </c>
      <c r="U505" s="328">
        <f t="shared" si="324"/>
        <v>2.5763227656057657</v>
      </c>
      <c r="V505" s="336">
        <f t="shared" si="325"/>
        <v>2.5763227656057657</v>
      </c>
      <c r="W505" s="328">
        <f t="shared" si="326"/>
        <v>3.993571833742493E-4</v>
      </c>
      <c r="X505" s="328">
        <f t="shared" si="327"/>
        <v>46.641690645943982</v>
      </c>
      <c r="Y505" s="328">
        <f t="shared" si="307"/>
        <v>32.984468827425644</v>
      </c>
      <c r="Z505" s="108">
        <f>IF(H505&gt;0, rate1(1,$L$52,$L$51,$L$54,U505,$L$53,$L$50,Y505),"")</f>
        <v>1363.3445687328829</v>
      </c>
      <c r="AA505" s="336">
        <f t="shared" si="328"/>
        <v>8.8239790077501539</v>
      </c>
      <c r="AB505" s="336">
        <f t="shared" si="329"/>
        <v>-5.1042721737706651E-5</v>
      </c>
      <c r="AC505" s="328">
        <f t="shared" si="330"/>
        <v>6.1037047793741153E-3</v>
      </c>
      <c r="AD505" s="328">
        <f t="shared" si="331"/>
        <v>-3.2766984516657498</v>
      </c>
      <c r="AE505" s="328">
        <f t="shared" si="332"/>
        <v>432.10943273344594</v>
      </c>
      <c r="AF505" s="328">
        <f t="shared" si="333"/>
        <v>2888.0361266794962</v>
      </c>
      <c r="AG505" s="328">
        <f t="shared" si="334"/>
        <v>2885.7300896619709</v>
      </c>
      <c r="AH505" s="328">
        <f t="shared" si="335"/>
        <v>2.5565033072626502</v>
      </c>
      <c r="AI505" s="328">
        <f t="shared" si="336"/>
        <v>4.4929024507733031</v>
      </c>
      <c r="AJ505" s="328">
        <f t="shared" si="337"/>
        <v>9.0665114521662495</v>
      </c>
      <c r="AK505" s="337">
        <f t="shared" si="338"/>
        <v>572.46821845219336</v>
      </c>
      <c r="AL505" s="42">
        <f t="shared" si="308"/>
        <v>27.739706076545538</v>
      </c>
    </row>
    <row r="506" spans="2:38" ht="15" x14ac:dyDescent="0.15">
      <c r="B506" s="328">
        <f t="shared" si="309"/>
        <v>2888.0361266794962</v>
      </c>
      <c r="C506" s="328">
        <f t="shared" si="310"/>
        <v>2885.7300896619709</v>
      </c>
      <c r="D506" s="328">
        <f t="shared" si="311"/>
        <v>2.5565033072626502</v>
      </c>
      <c r="E506" s="328">
        <f t="shared" si="305"/>
        <v>185.74517602620119</v>
      </c>
      <c r="F506" s="328">
        <f t="shared" si="312"/>
        <v>185.74517602620119</v>
      </c>
      <c r="G506" s="328">
        <f t="shared" si="313"/>
        <v>855.81342254518506</v>
      </c>
      <c r="H506" s="313">
        <f t="shared" si="314"/>
        <v>0.02</v>
      </c>
      <c r="I506" s="328">
        <f t="shared" si="315"/>
        <v>1.8448296140202729</v>
      </c>
      <c r="J506" s="328">
        <f t="shared" si="304"/>
        <v>850</v>
      </c>
      <c r="K506" s="335">
        <f t="shared" si="316"/>
        <v>-1</v>
      </c>
      <c r="L506" s="323">
        <f t="shared" si="317"/>
        <v>2.5365033072626502</v>
      </c>
      <c r="M506" s="323">
        <f t="shared" si="318"/>
        <v>2.5465033072626504</v>
      </c>
      <c r="N506" s="328">
        <f t="shared" si="319"/>
        <v>-3.5620378098351502E-2</v>
      </c>
      <c r="O506" s="328">
        <f t="shared" si="320"/>
        <v>3.8770748504988184E-3</v>
      </c>
      <c r="P506" s="332">
        <f t="shared" si="306"/>
        <v>32.391506495039302</v>
      </c>
      <c r="Q506" s="328">
        <f t="shared" si="321"/>
        <v>15.866322562958544</v>
      </c>
      <c r="R506" s="277">
        <f>IF(H506&gt;0, rate1(1,$L$52,$L$51,$L$54,L506,$L$53,$L$50,P506),"")</f>
        <v>1352.0909887999824</v>
      </c>
      <c r="S506" s="323">
        <f t="shared" si="322"/>
        <v>3.0266776886575633</v>
      </c>
      <c r="T506" s="323">
        <f t="shared" si="323"/>
        <v>1.7575748871023412E-2</v>
      </c>
      <c r="U506" s="328">
        <f t="shared" si="324"/>
        <v>2.5565033072626502</v>
      </c>
      <c r="V506" s="336">
        <f t="shared" si="325"/>
        <v>2.5565033072626502</v>
      </c>
      <c r="W506" s="328">
        <f t="shared" si="326"/>
        <v>3.932363678842421E-4</v>
      </c>
      <c r="X506" s="328">
        <f t="shared" si="327"/>
        <v>26.107082757635794</v>
      </c>
      <c r="Y506" s="328">
        <f t="shared" si="307"/>
        <v>32.646405880969013</v>
      </c>
      <c r="Z506" s="108">
        <f>IF(H506&gt;0, rate1(1,$L$52,$L$51,$L$54,U506,$L$53,$L$50,Y506),"")</f>
        <v>1356.9558065355113</v>
      </c>
      <c r="AA506" s="336">
        <f t="shared" si="328"/>
        <v>4.96236216074018</v>
      </c>
      <c r="AB506" s="336">
        <f t="shared" si="329"/>
        <v>-9.9242914183993842E-5</v>
      </c>
      <c r="AC506" s="328">
        <f t="shared" si="330"/>
        <v>1.7575748871023412E-2</v>
      </c>
      <c r="AD506" s="328">
        <f t="shared" si="331"/>
        <v>-1.1379315980654101</v>
      </c>
      <c r="AE506" s="328">
        <f t="shared" si="332"/>
        <v>180.64326020160811</v>
      </c>
      <c r="AF506" s="328">
        <f t="shared" si="333"/>
        <v>2887.9829305525268</v>
      </c>
      <c r="AG506" s="328">
        <f t="shared" si="334"/>
        <v>2885.7125139130999</v>
      </c>
      <c r="AH506" s="328">
        <f t="shared" si="335"/>
        <v>2.5366818535214049</v>
      </c>
      <c r="AI506" s="328">
        <f t="shared" si="336"/>
        <v>12.998939432783565</v>
      </c>
      <c r="AJ506" s="328">
        <f t="shared" si="337"/>
        <v>9.0701222686753553</v>
      </c>
      <c r="AK506" s="337">
        <f t="shared" si="338"/>
        <v>572.47215438026603</v>
      </c>
      <c r="AL506" s="42">
        <f t="shared" si="308"/>
        <v>27.743525043628694</v>
      </c>
    </row>
    <row r="507" spans="2:38" ht="15" x14ac:dyDescent="0.15">
      <c r="B507" s="328">
        <f t="shared" si="309"/>
        <v>2887.9829305525268</v>
      </c>
      <c r="C507" s="328">
        <f t="shared" si="310"/>
        <v>2885.7125139130999</v>
      </c>
      <c r="D507" s="328">
        <f t="shared" si="311"/>
        <v>2.5366818535214049</v>
      </c>
      <c r="E507" s="328">
        <f t="shared" si="305"/>
        <v>185.74517602620119</v>
      </c>
      <c r="F507" s="328">
        <f t="shared" si="312"/>
        <v>185.74517602620119</v>
      </c>
      <c r="G507" s="328">
        <f t="shared" si="313"/>
        <v>835.90598473824184</v>
      </c>
      <c r="H507" s="313">
        <f t="shared" si="314"/>
        <v>0.02</v>
      </c>
      <c r="I507" s="328">
        <f t="shared" si="315"/>
        <v>1.8163333115415299</v>
      </c>
      <c r="J507" s="328">
        <f t="shared" si="304"/>
        <v>850</v>
      </c>
      <c r="K507" s="335">
        <f t="shared" si="316"/>
        <v>-1</v>
      </c>
      <c r="L507" s="323">
        <f t="shared" si="317"/>
        <v>2.5166818535214048</v>
      </c>
      <c r="M507" s="323">
        <f t="shared" si="318"/>
        <v>2.5266818535214046</v>
      </c>
      <c r="N507" s="328">
        <f t="shared" si="319"/>
        <v>-3.5346679074479859E-2</v>
      </c>
      <c r="O507" s="328">
        <f t="shared" si="320"/>
        <v>3.8770748504988184E-3</v>
      </c>
      <c r="P507" s="332">
        <f t="shared" si="306"/>
        <v>32.054949582057986</v>
      </c>
      <c r="Q507" s="328">
        <f t="shared" si="321"/>
        <v>-4.1958757064859356</v>
      </c>
      <c r="R507" s="277">
        <f>IF(H507&gt;0, rate1(1,$L$52,$L$51,$L$54,L507,$L$53,$L$50,P507),"")</f>
        <v>1345.603925744701</v>
      </c>
      <c r="S507" s="323">
        <f t="shared" si="322"/>
        <v>-0.80426873004037791</v>
      </c>
      <c r="T507" s="323">
        <f t="shared" si="323"/>
        <v>-1.9590584532099511E-2</v>
      </c>
      <c r="U507" s="328">
        <f t="shared" si="324"/>
        <v>2.5366818535214049</v>
      </c>
      <c r="V507" s="336">
        <f t="shared" si="325"/>
        <v>2.5366818535214049</v>
      </c>
      <c r="W507" s="328">
        <f t="shared" si="326"/>
        <v>3.8716221209167401E-4</v>
      </c>
      <c r="X507" s="328">
        <f t="shared" si="327"/>
        <v>5.8863912267602245</v>
      </c>
      <c r="Y507" s="328">
        <f t="shared" si="307"/>
        <v>32.309183271460242</v>
      </c>
      <c r="Z507" s="108">
        <f>IF(H507&gt;0, rate1(1,$L$52,$L$51,$L$54,U507,$L$53,$L$50,Y507),"")</f>
        <v>1350.5109710667768</v>
      </c>
      <c r="AA507" s="336">
        <f t="shared" si="328"/>
        <v>1.1242083872777608</v>
      </c>
      <c r="AB507" s="336">
        <f t="shared" si="329"/>
        <v>-3.1170375896265607E-3</v>
      </c>
      <c r="AC507" s="328">
        <f t="shared" si="330"/>
        <v>-3.1170375896265607E-3</v>
      </c>
      <c r="AD507" s="328">
        <f t="shared" si="331"/>
        <v>6.4163486723931733</v>
      </c>
      <c r="AE507" s="328">
        <f t="shared" si="332"/>
        <v>1044.9451715905302</v>
      </c>
      <c r="AF507" s="328">
        <f t="shared" si="333"/>
        <v>2887.9507009110421</v>
      </c>
      <c r="AG507" s="328">
        <f t="shared" si="334"/>
        <v>2885.7156309506895</v>
      </c>
      <c r="AH507" s="328">
        <f t="shared" si="335"/>
        <v>2.5168583993669889</v>
      </c>
      <c r="AI507" s="328">
        <f t="shared" si="336"/>
        <v>-2.3164599403955299</v>
      </c>
      <c r="AJ507" s="328">
        <f t="shared" si="337"/>
        <v>9.0694788075808006</v>
      </c>
      <c r="AK507" s="337">
        <f t="shared" si="338"/>
        <v>572.48327904711141</v>
      </c>
      <c r="AL507" s="42">
        <f t="shared" si="308"/>
        <v>27.754574142146559</v>
      </c>
    </row>
    <row r="508" spans="2:38" ht="15" x14ac:dyDescent="0.15">
      <c r="B508" s="328">
        <f t="shared" si="309"/>
        <v>2887.9507009110421</v>
      </c>
      <c r="C508" s="328">
        <f t="shared" si="310"/>
        <v>2885.7156309506895</v>
      </c>
      <c r="D508" s="328">
        <f t="shared" si="311"/>
        <v>2.5168583993669889</v>
      </c>
      <c r="E508" s="328">
        <f t="shared" si="305"/>
        <v>185.74517602620119</v>
      </c>
      <c r="F508" s="328">
        <f t="shared" si="312"/>
        <v>185.74517602620119</v>
      </c>
      <c r="G508" s="328">
        <f t="shared" si="313"/>
        <v>917.75008515184174</v>
      </c>
      <c r="H508" s="313">
        <f t="shared" si="314"/>
        <v>0.08</v>
      </c>
      <c r="I508" s="328">
        <f t="shared" si="315"/>
        <v>1.7880559682820605</v>
      </c>
      <c r="J508" s="328">
        <f t="shared" si="304"/>
        <v>850</v>
      </c>
      <c r="K508" s="335">
        <f t="shared" si="316"/>
        <v>1</v>
      </c>
      <c r="L508" s="323">
        <f t="shared" si="317"/>
        <v>2.5968583993669889</v>
      </c>
      <c r="M508" s="323">
        <f t="shared" si="318"/>
        <v>2.5568583993669889</v>
      </c>
      <c r="N508" s="328">
        <f t="shared" si="319"/>
        <v>0.14360876071722206</v>
      </c>
      <c r="O508" s="328">
        <f t="shared" si="320"/>
        <v>3.8770748504988184E-3</v>
      </c>
      <c r="P508" s="332">
        <f t="shared" si="306"/>
        <v>32.997158142958028</v>
      </c>
      <c r="Q508" s="328">
        <f t="shared" si="321"/>
        <v>26.47220090899657</v>
      </c>
      <c r="R508" s="277">
        <f>IF(H508&gt;0, rate1(1,$L$52,$L$51,$L$54,L508,$L$53,$L$50,P508),"")</f>
        <v>1363.5829828974765</v>
      </c>
      <c r="S508" s="323">
        <f t="shared" si="322"/>
        <v>5.0073078412012677</v>
      </c>
      <c r="T508" s="323">
        <f t="shared" si="323"/>
        <v>-3.5836717918374991E-2</v>
      </c>
      <c r="U508" s="328">
        <f t="shared" si="324"/>
        <v>2.5168583993669889</v>
      </c>
      <c r="V508" s="336">
        <f t="shared" si="325"/>
        <v>2.5168583993669889</v>
      </c>
      <c r="W508" s="328">
        <f t="shared" si="326"/>
        <v>3.8113472875789256E-4</v>
      </c>
      <c r="X508" s="328">
        <f t="shared" si="327"/>
        <v>-14.02274393540813</v>
      </c>
      <c r="Y508" s="328">
        <f t="shared" si="307"/>
        <v>31.972805723370925</v>
      </c>
      <c r="Z508" s="108">
        <f>IF(H508&gt;0, rate1(1,$L$52,$L$51,$L$54,U508,$L$53,$L$50,Y508),"")</f>
        <v>1344.0094735099503</v>
      </c>
      <c r="AA508" s="336">
        <f t="shared" si="328"/>
        <v>-2.6910792535116426</v>
      </c>
      <c r="AB508" s="336">
        <f t="shared" si="329"/>
        <v>1.0325834331389286E-4</v>
      </c>
      <c r="AC508" s="328">
        <f t="shared" si="330"/>
        <v>1.0325834331389286E-4</v>
      </c>
      <c r="AD508" s="328">
        <f t="shared" si="331"/>
        <v>774.75579631187463</v>
      </c>
      <c r="AE508" s="328">
        <f t="shared" si="332"/>
        <v>-509884.35770771065</v>
      </c>
      <c r="AF508" s="328">
        <f t="shared" si="333"/>
        <v>2888.094206413416</v>
      </c>
      <c r="AG508" s="328">
        <f t="shared" si="334"/>
        <v>2885.7155276923463</v>
      </c>
      <c r="AH508" s="328">
        <f t="shared" si="335"/>
        <v>2.5964568850852121</v>
      </c>
      <c r="AI508" s="328">
        <f t="shared" si="336"/>
        <v>7.5725749447590848E-2</v>
      </c>
      <c r="AJ508" s="328">
        <f t="shared" si="337"/>
        <v>9.0694998425112026</v>
      </c>
      <c r="AK508" s="337">
        <f t="shared" si="338"/>
        <v>572.48134270438379</v>
      </c>
      <c r="AL508" s="42">
        <f t="shared" si="308"/>
        <v>27.752605151197223</v>
      </c>
    </row>
    <row r="509" spans="2:38" ht="15" x14ac:dyDescent="0.15">
      <c r="B509" s="328">
        <f t="shared" si="309"/>
        <v>2888.094206413416</v>
      </c>
      <c r="C509" s="328">
        <f t="shared" si="310"/>
        <v>2885.7155276923463</v>
      </c>
      <c r="D509" s="328">
        <f t="shared" si="311"/>
        <v>2.5964568850852121</v>
      </c>
      <c r="E509" s="328">
        <f t="shared" si="305"/>
        <v>185.74517602620119</v>
      </c>
      <c r="F509" s="328">
        <f t="shared" si="312"/>
        <v>185.74517602620119</v>
      </c>
      <c r="G509" s="328">
        <f t="shared" si="313"/>
        <v>896.89590729370718</v>
      </c>
      <c r="H509" s="313">
        <f t="shared" si="314"/>
        <v>0.02</v>
      </c>
      <c r="I509" s="328">
        <f t="shared" si="315"/>
        <v>1.9029429768557748</v>
      </c>
      <c r="J509" s="328">
        <f t="shared" si="304"/>
        <v>850</v>
      </c>
      <c r="K509" s="335">
        <f t="shared" si="316"/>
        <v>-1</v>
      </c>
      <c r="L509" s="323">
        <f t="shared" si="317"/>
        <v>2.5764568850852121</v>
      </c>
      <c r="M509" s="323">
        <f t="shared" si="318"/>
        <v>2.5864568850852123</v>
      </c>
      <c r="N509" s="328">
        <f t="shared" si="319"/>
        <v>-3.6171922257689282E-2</v>
      </c>
      <c r="O509" s="328">
        <f t="shared" si="320"/>
        <v>3.8770748504988184E-3</v>
      </c>
      <c r="P509" s="332">
        <f t="shared" si="306"/>
        <v>33.072558764627225</v>
      </c>
      <c r="Q509" s="328">
        <f t="shared" si="321"/>
        <v>57.264347075986507</v>
      </c>
      <c r="R509" s="277">
        <f>IF(H509&gt;0, rate1(1,$L$52,$L$51,$L$54,L509,$L$53,$L$50,P509),"")</f>
        <v>1364.9975929339773</v>
      </c>
      <c r="S509" s="323">
        <f t="shared" si="322"/>
        <v>10.82052274364975</v>
      </c>
      <c r="T509" s="323">
        <f t="shared" si="323"/>
        <v>3.683299066852541E-3</v>
      </c>
      <c r="U509" s="328">
        <f t="shared" si="324"/>
        <v>2.5964568850852121</v>
      </c>
      <c r="V509" s="336">
        <f t="shared" si="325"/>
        <v>2.5964568850852121</v>
      </c>
      <c r="W509" s="328">
        <f t="shared" si="326"/>
        <v>4.0562357565399054E-4</v>
      </c>
      <c r="X509" s="328">
        <f t="shared" si="327"/>
        <v>67.828334700126561</v>
      </c>
      <c r="Y509" s="328">
        <f t="shared" si="307"/>
        <v>33.328789541610007</v>
      </c>
      <c r="Z509" s="108">
        <f>IF(H509&gt;0, rate1(1,$L$52,$L$51,$L$54,U509,$L$53,$L$50,Y509),"")</f>
        <v>1369.7785946739662</v>
      </c>
      <c r="AA509" s="336">
        <f t="shared" si="328"/>
        <v>12.771931885495757</v>
      </c>
      <c r="AB509" s="336">
        <f t="shared" si="329"/>
        <v>-3.4456840185574037E-5</v>
      </c>
      <c r="AC509" s="328">
        <f t="shared" si="330"/>
        <v>3.683299066852541E-3</v>
      </c>
      <c r="AD509" s="328">
        <f t="shared" si="331"/>
        <v>-5.4299147685258244</v>
      </c>
      <c r="AE509" s="328">
        <f t="shared" si="332"/>
        <v>-412081.80759953579</v>
      </c>
      <c r="AF509" s="328">
        <f t="shared" si="333"/>
        <v>2888.0543511920914</v>
      </c>
      <c r="AG509" s="328">
        <f t="shared" si="334"/>
        <v>2885.7118443932795</v>
      </c>
      <c r="AH509" s="328">
        <f t="shared" si="335"/>
        <v>2.5766394490049613</v>
      </c>
      <c r="AI509" s="328">
        <f t="shared" si="336"/>
        <v>2.6983923531583081</v>
      </c>
      <c r="AJ509" s="328">
        <f t="shared" si="337"/>
        <v>9.0702493959426356</v>
      </c>
      <c r="AK509" s="337">
        <f t="shared" si="338"/>
        <v>572.4814122016968</v>
      </c>
      <c r="AL509" s="42">
        <f t="shared" si="308"/>
        <v>27.752669518084254</v>
      </c>
    </row>
    <row r="510" spans="2:38" ht="15" x14ac:dyDescent="0.15">
      <c r="B510" s="328">
        <f t="shared" si="309"/>
        <v>2888.0543511920914</v>
      </c>
      <c r="C510" s="328">
        <f t="shared" si="310"/>
        <v>2885.7118443932795</v>
      </c>
      <c r="D510" s="328">
        <f t="shared" si="311"/>
        <v>2.5766394490049613</v>
      </c>
      <c r="E510" s="328">
        <f t="shared" si="305"/>
        <v>185.74517602620119</v>
      </c>
      <c r="F510" s="328">
        <f t="shared" si="312"/>
        <v>185.74517602620119</v>
      </c>
      <c r="G510" s="328">
        <f t="shared" si="313"/>
        <v>876.35801522493091</v>
      </c>
      <c r="H510" s="313">
        <f t="shared" si="314"/>
        <v>0.02</v>
      </c>
      <c r="I510" s="328">
        <f t="shared" si="315"/>
        <v>1.8740054390495062</v>
      </c>
      <c r="J510" s="328">
        <f t="shared" ref="J510:J573" si="339">$B$7</f>
        <v>850</v>
      </c>
      <c r="K510" s="335">
        <f t="shared" si="316"/>
        <v>-1</v>
      </c>
      <c r="L510" s="323">
        <f t="shared" si="317"/>
        <v>2.5566394490049613</v>
      </c>
      <c r="M510" s="323">
        <f t="shared" si="318"/>
        <v>2.5666394490049615</v>
      </c>
      <c r="N510" s="328">
        <f t="shared" si="319"/>
        <v>-3.5898373993682675E-2</v>
      </c>
      <c r="O510" s="328">
        <f t="shared" si="320"/>
        <v>3.8770748504988184E-3</v>
      </c>
      <c r="P510" s="332">
        <f t="shared" si="306"/>
        <v>32.734305486573149</v>
      </c>
      <c r="Q510" s="328">
        <f t="shared" si="321"/>
        <v>36.569343395436135</v>
      </c>
      <c r="R510" s="277">
        <f>IF(H510&gt;0, rate1(1,$L$52,$L$51,$L$54,L510,$L$53,$L$50,P510),"")</f>
        <v>1358.6238449229716</v>
      </c>
      <c r="S510" s="323">
        <f t="shared" si="322"/>
        <v>6.9424657288032696</v>
      </c>
      <c r="T510" s="323">
        <f t="shared" si="323"/>
        <v>6.0409896551329566E-3</v>
      </c>
      <c r="U510" s="328">
        <f t="shared" si="324"/>
        <v>2.5766394490049613</v>
      </c>
      <c r="V510" s="336">
        <f t="shared" si="325"/>
        <v>2.5766394490049613</v>
      </c>
      <c r="W510" s="328">
        <f t="shared" si="326"/>
        <v>3.9945536793783987E-4</v>
      </c>
      <c r="X510" s="328">
        <f t="shared" si="327"/>
        <v>46.972378765302892</v>
      </c>
      <c r="Y510" s="328">
        <f t="shared" si="307"/>
        <v>32.989877606787239</v>
      </c>
      <c r="Z510" s="108">
        <f>IF(H510&gt;0, rate1(1,$L$52,$L$51,$L$54,U510,$L$53,$L$50,Y510),"")</f>
        <v>1363.4462042243256</v>
      </c>
      <c r="AA510" s="336">
        <f t="shared" si="328"/>
        <v>8.8858783111223953</v>
      </c>
      <c r="AB510" s="336">
        <f t="shared" si="329"/>
        <v>-5.0654518390734012E-5</v>
      </c>
      <c r="AC510" s="328">
        <f t="shared" si="330"/>
        <v>6.0409896551329566E-3</v>
      </c>
      <c r="AD510" s="328">
        <f t="shared" si="331"/>
        <v>-3.3107158167381132</v>
      </c>
      <c r="AE510" s="328">
        <f t="shared" si="332"/>
        <v>435.85685542150685</v>
      </c>
      <c r="AF510" s="328">
        <f t="shared" si="333"/>
        <v>2888.0124118284425</v>
      </c>
      <c r="AG510" s="328">
        <f t="shared" si="334"/>
        <v>2885.7058034036245</v>
      </c>
      <c r="AH510" s="328">
        <f t="shared" si="335"/>
        <v>2.5568200225064519</v>
      </c>
      <c r="AI510" s="328">
        <f t="shared" si="336"/>
        <v>4.4464033792042388</v>
      </c>
      <c r="AJ510" s="328">
        <f t="shared" si="337"/>
        <v>9.0714845079924142</v>
      </c>
      <c r="AK510" s="337">
        <f t="shared" si="338"/>
        <v>572.48383237875464</v>
      </c>
      <c r="AL510" s="42">
        <f t="shared" si="308"/>
        <v>27.754963151584437</v>
      </c>
    </row>
    <row r="511" spans="2:38" ht="15" x14ac:dyDescent="0.15">
      <c r="B511" s="328">
        <f t="shared" si="309"/>
        <v>2888.0124118284425</v>
      </c>
      <c r="C511" s="328">
        <f t="shared" si="310"/>
        <v>2885.7058034036245</v>
      </c>
      <c r="D511" s="328">
        <f t="shared" si="311"/>
        <v>2.5568200225064519</v>
      </c>
      <c r="E511" s="328">
        <f t="shared" ref="E511:E574" si="340">IF(H511&gt;0,IF(AND(C511&lt;$B$6,C511&gt;$K$12),bb2wang($B$6,$K$12,C511,$H$8,$H$9,I511,$H$10,$H$11,$K$10,$K$11,$H$13),E510)," ")</f>
        <v>185.74517602620119</v>
      </c>
      <c r="F511" s="328">
        <f t="shared" si="312"/>
        <v>185.74517602620119</v>
      </c>
      <c r="G511" s="328">
        <f t="shared" si="313"/>
        <v>856.13405044803642</v>
      </c>
      <c r="H511" s="313">
        <f t="shared" si="314"/>
        <v>0.02</v>
      </c>
      <c r="I511" s="328">
        <f t="shared" si="315"/>
        <v>1.8452867398544186</v>
      </c>
      <c r="J511" s="328">
        <f t="shared" si="339"/>
        <v>850</v>
      </c>
      <c r="K511" s="335">
        <f t="shared" si="316"/>
        <v>-1</v>
      </c>
      <c r="L511" s="323">
        <f t="shared" si="317"/>
        <v>2.5368200225064519</v>
      </c>
      <c r="M511" s="323">
        <f t="shared" si="318"/>
        <v>2.5468200225064521</v>
      </c>
      <c r="N511" s="328">
        <f t="shared" si="319"/>
        <v>-3.5624750988838549E-2</v>
      </c>
      <c r="O511" s="328">
        <f t="shared" si="320"/>
        <v>3.8770748504988184E-3</v>
      </c>
      <c r="P511" s="332">
        <f t="shared" ref="P511:P574" si="341">IF(H511&gt;0, $C$54*$L$55*$L$55*M511*M511/(($B$19*(B511-C511))^0.333)*1000,"")</f>
        <v>32.396891275826889</v>
      </c>
      <c r="Q511" s="328">
        <f t="shared" si="321"/>
        <v>16.189432889768796</v>
      </c>
      <c r="R511" s="277">
        <f>IF(H511&gt;0, rate1(1,$L$52,$L$51,$L$54,L511,$L$53,$L$50,P511),"")</f>
        <v>1352.1941867833457</v>
      </c>
      <c r="S511" s="323">
        <f t="shared" si="322"/>
        <v>3.0880788842957312</v>
      </c>
      <c r="T511" s="323">
        <f t="shared" si="323"/>
        <v>1.7061017788537282E-2</v>
      </c>
      <c r="U511" s="328">
        <f t="shared" si="324"/>
        <v>2.5568200225064519</v>
      </c>
      <c r="V511" s="336">
        <f t="shared" si="325"/>
        <v>2.5568200225064519</v>
      </c>
      <c r="W511" s="328">
        <f t="shared" si="326"/>
        <v>3.9333380696682241E-4</v>
      </c>
      <c r="X511" s="328">
        <f t="shared" si="327"/>
        <v>26.432735587134516</v>
      </c>
      <c r="Y511" s="328">
        <f t="shared" ref="Y511:Y574" si="342">IF(H511&gt;0, $C$54*$L$55*$L$55*V511*V511/(($B$19*(B511-C511))^0.333)*1000,"")</f>
        <v>32.651801270415106</v>
      </c>
      <c r="Z511" s="108">
        <f>IF(H511&gt;0, rate1(1,$L$52,$L$51,$L$54,U511,$L$53,$L$50,Y511),"")</f>
        <v>1357.0583332836318</v>
      </c>
      <c r="AA511" s="336">
        <f t="shared" si="328"/>
        <v>5.0238817642286984</v>
      </c>
      <c r="AB511" s="336">
        <f t="shared" si="329"/>
        <v>-9.774984207127095E-5</v>
      </c>
      <c r="AC511" s="328">
        <f t="shared" si="330"/>
        <v>1.7061017788537282E-2</v>
      </c>
      <c r="AD511" s="328">
        <f t="shared" si="331"/>
        <v>-1.1722630061049066</v>
      </c>
      <c r="AE511" s="328">
        <f t="shared" si="332"/>
        <v>185.13134114837499</v>
      </c>
      <c r="AF511" s="328">
        <f t="shared" si="333"/>
        <v>2887.9597260596652</v>
      </c>
      <c r="AG511" s="328">
        <f t="shared" si="334"/>
        <v>2885.6887423858361</v>
      </c>
      <c r="AH511" s="328">
        <f t="shared" si="335"/>
        <v>2.5369986006892122</v>
      </c>
      <c r="AI511" s="328">
        <f t="shared" si="336"/>
        <v>12.617283786083064</v>
      </c>
      <c r="AJ511" s="328">
        <f t="shared" si="337"/>
        <v>9.0749893090441045</v>
      </c>
      <c r="AK511" s="337">
        <f t="shared" si="338"/>
        <v>572.48772901999496</v>
      </c>
      <c r="AL511" s="42">
        <f t="shared" si="308"/>
        <v>27.758742594456763</v>
      </c>
    </row>
    <row r="512" spans="2:38" ht="15" x14ac:dyDescent="0.15">
      <c r="B512" s="328">
        <f t="shared" si="309"/>
        <v>2887.9597260596652</v>
      </c>
      <c r="C512" s="328">
        <f t="shared" si="310"/>
        <v>2885.6887423858361</v>
      </c>
      <c r="D512" s="328">
        <f t="shared" si="311"/>
        <v>2.5369986006892122</v>
      </c>
      <c r="E512" s="328">
        <f t="shared" si="340"/>
        <v>185.74517602620119</v>
      </c>
      <c r="F512" s="328">
        <f t="shared" si="312"/>
        <v>185.74517602620119</v>
      </c>
      <c r="G512" s="328">
        <f t="shared" si="313"/>
        <v>836.2216531955479</v>
      </c>
      <c r="H512" s="313">
        <f t="shared" si="314"/>
        <v>0.02</v>
      </c>
      <c r="I512" s="328">
        <f t="shared" si="315"/>
        <v>1.8167869390632405</v>
      </c>
      <c r="J512" s="328">
        <f t="shared" si="339"/>
        <v>850</v>
      </c>
      <c r="K512" s="335">
        <f t="shared" si="316"/>
        <v>-1</v>
      </c>
      <c r="L512" s="323">
        <f t="shared" si="317"/>
        <v>2.5169986006892122</v>
      </c>
      <c r="M512" s="323">
        <f t="shared" si="318"/>
        <v>2.526998600689212</v>
      </c>
      <c r="N512" s="328">
        <f t="shared" si="319"/>
        <v>-3.5351053161251755E-2</v>
      </c>
      <c r="O512" s="328">
        <f t="shared" si="320"/>
        <v>3.8770748504988184E-3</v>
      </c>
      <c r="P512" s="332">
        <f t="shared" si="341"/>
        <v>32.060320841398841</v>
      </c>
      <c r="Q512" s="328">
        <f t="shared" si="321"/>
        <v>-3.8777434728563094</v>
      </c>
      <c r="R512" s="277">
        <f>IF(H512&gt;0, rate1(1,$L$52,$L$51,$L$54,L512,$L$53,$L$50,P512),"")</f>
        <v>1345.708031307084</v>
      </c>
      <c r="S512" s="323">
        <f t="shared" si="322"/>
        <v>-0.74323139350909595</v>
      </c>
      <c r="T512" s="323">
        <f t="shared" si="323"/>
        <v>-2.0279036559851454E-2</v>
      </c>
      <c r="U512" s="328">
        <f t="shared" si="324"/>
        <v>2.5369986006892122</v>
      </c>
      <c r="V512" s="336">
        <f t="shared" si="325"/>
        <v>2.5369986006892122</v>
      </c>
      <c r="W512" s="328">
        <f t="shared" si="326"/>
        <v>3.8725890548807484E-4</v>
      </c>
      <c r="X512" s="328">
        <f t="shared" si="327"/>
        <v>6.207046467075088</v>
      </c>
      <c r="Y512" s="328">
        <f t="shared" si="342"/>
        <v>32.3145651959912</v>
      </c>
      <c r="Z512" s="108">
        <f>IF(H512&gt;0, rate1(1,$L$52,$L$51,$L$54,U512,$L$53,$L$50,Y512),"")</f>
        <v>1350.614398437395</v>
      </c>
      <c r="AA512" s="336">
        <f t="shared" si="328"/>
        <v>1.1853577289164128</v>
      </c>
      <c r="AB512" s="336">
        <f t="shared" si="329"/>
        <v>-2.0892514585281177E-3</v>
      </c>
      <c r="AC512" s="328">
        <f t="shared" si="330"/>
        <v>-2.0892514585281177E-3</v>
      </c>
      <c r="AD512" s="328">
        <f t="shared" si="331"/>
        <v>9.5728065276020171</v>
      </c>
      <c r="AE512" s="328">
        <f t="shared" si="332"/>
        <v>1435.3776697903281</v>
      </c>
      <c r="AF512" s="328">
        <f t="shared" si="333"/>
        <v>2887.9264642579624</v>
      </c>
      <c r="AG512" s="328">
        <f t="shared" si="334"/>
        <v>2885.6908316372947</v>
      </c>
      <c r="AH512" s="328">
        <f t="shared" si="335"/>
        <v>2.5171751785397611</v>
      </c>
      <c r="AI512" s="328">
        <f t="shared" si="336"/>
        <v>-1.5525295308662392</v>
      </c>
      <c r="AJ512" s="328">
        <f t="shared" si="337"/>
        <v>9.0745580508410857</v>
      </c>
      <c r="AK512" s="337">
        <f t="shared" si="338"/>
        <v>572.49853110626839</v>
      </c>
      <c r="AL512" s="42">
        <f t="shared" ref="AL512:AL575" si="343">IF(H512&gt;0, AL511+AI511*J511/1000000,"")</f>
        <v>27.769467285674935</v>
      </c>
    </row>
    <row r="513" spans="2:38" ht="15" x14ac:dyDescent="0.15">
      <c r="B513" s="328">
        <f t="shared" si="309"/>
        <v>2887.9264642579624</v>
      </c>
      <c r="C513" s="328">
        <f t="shared" si="310"/>
        <v>2885.6908316372947</v>
      </c>
      <c r="D513" s="328">
        <f t="shared" si="311"/>
        <v>2.5171751785397611</v>
      </c>
      <c r="E513" s="328">
        <f t="shared" si="340"/>
        <v>185.74517602620119</v>
      </c>
      <c r="F513" s="328">
        <f t="shared" si="312"/>
        <v>185.74517602620119</v>
      </c>
      <c r="G513" s="328">
        <f t="shared" si="313"/>
        <v>918.0861431587432</v>
      </c>
      <c r="H513" s="313">
        <f t="shared" si="314"/>
        <v>0.08</v>
      </c>
      <c r="I513" s="328">
        <f t="shared" si="315"/>
        <v>1.7885060965341837</v>
      </c>
      <c r="J513" s="328">
        <f t="shared" si="339"/>
        <v>850</v>
      </c>
      <c r="K513" s="335">
        <f t="shared" si="316"/>
        <v>1</v>
      </c>
      <c r="L513" s="323">
        <f t="shared" si="317"/>
        <v>2.5971751785397612</v>
      </c>
      <c r="M513" s="323">
        <f t="shared" si="318"/>
        <v>2.5571751785397612</v>
      </c>
      <c r="N513" s="328">
        <f t="shared" si="319"/>
        <v>0.14362674159235489</v>
      </c>
      <c r="O513" s="328">
        <f t="shared" si="320"/>
        <v>3.8770748504988184E-3</v>
      </c>
      <c r="P513" s="332">
        <f t="shared" si="341"/>
        <v>33.002568570393862</v>
      </c>
      <c r="Q513" s="328">
        <f t="shared" si="321"/>
        <v>26.798009963377581</v>
      </c>
      <c r="R513" s="277">
        <f>IF(H513&gt;0, rate1(1,$L$52,$L$51,$L$54,L513,$L$53,$L$50,P513),"")</f>
        <v>1363.6846067120212</v>
      </c>
      <c r="S513" s="323">
        <f t="shared" si="322"/>
        <v>5.0685579996457824</v>
      </c>
      <c r="T513" s="323">
        <f t="shared" si="323"/>
        <v>-3.5301633061359666E-2</v>
      </c>
      <c r="U513" s="328">
        <f t="shared" si="324"/>
        <v>2.5171751785397611</v>
      </c>
      <c r="V513" s="336">
        <f t="shared" si="325"/>
        <v>2.5171751785397611</v>
      </c>
      <c r="W513" s="328">
        <f t="shared" si="326"/>
        <v>3.8123067626116836E-4</v>
      </c>
      <c r="X513" s="328">
        <f t="shared" si="327"/>
        <v>-13.707048563580543</v>
      </c>
      <c r="Y513" s="328">
        <f t="shared" si="342"/>
        <v>31.97817410701354</v>
      </c>
      <c r="Z513" s="108">
        <f>IF(H513&gt;0, rate1(1,$L$52,$L$51,$L$54,U513,$L$53,$L$50,Y513),"")</f>
        <v>1344.1138109535016</v>
      </c>
      <c r="AA513" s="336">
        <f t="shared" si="328"/>
        <v>-2.6302905362339062</v>
      </c>
      <c r="AB513" s="336">
        <f t="shared" si="329"/>
        <v>1.0501381981858131E-4</v>
      </c>
      <c r="AC513" s="328">
        <f t="shared" si="330"/>
        <v>1.0501381981858131E-4</v>
      </c>
      <c r="AD513" s="328">
        <f t="shared" si="331"/>
        <v>761.80449523887023</v>
      </c>
      <c r="AE513" s="328">
        <f t="shared" si="332"/>
        <v>-758207.25707076862</v>
      </c>
      <c r="AF513" s="328">
        <f t="shared" si="333"/>
        <v>2888.069985985735</v>
      </c>
      <c r="AG513" s="328">
        <f t="shared" si="334"/>
        <v>2885.6907266234748</v>
      </c>
      <c r="AH513" s="328">
        <f t="shared" si="335"/>
        <v>2.5967737664302777</v>
      </c>
      <c r="AI513" s="328">
        <f t="shared" si="336"/>
        <v>7.7007410145796137E-2</v>
      </c>
      <c r="AJ513" s="328">
        <f t="shared" si="337"/>
        <v>9.0745794417883481</v>
      </c>
      <c r="AK513" s="337">
        <f t="shared" si="338"/>
        <v>572.49723284745744</v>
      </c>
      <c r="AL513" s="42">
        <f t="shared" si="343"/>
        <v>27.768147635573698</v>
      </c>
    </row>
    <row r="514" spans="2:38" ht="15" x14ac:dyDescent="0.15">
      <c r="B514" s="328">
        <f t="shared" si="309"/>
        <v>2888.069985985735</v>
      </c>
      <c r="C514" s="328">
        <f t="shared" si="310"/>
        <v>2885.6907266234748</v>
      </c>
      <c r="D514" s="328">
        <f t="shared" si="311"/>
        <v>2.5967737664302777</v>
      </c>
      <c r="E514" s="328">
        <f t="shared" si="340"/>
        <v>185.74517602620119</v>
      </c>
      <c r="F514" s="328">
        <f t="shared" si="312"/>
        <v>185.74517602620119</v>
      </c>
      <c r="G514" s="328">
        <f t="shared" si="313"/>
        <v>897.2268884728685</v>
      </c>
      <c r="H514" s="313">
        <f t="shared" si="314"/>
        <v>0.02</v>
      </c>
      <c r="I514" s="328">
        <f t="shared" si="315"/>
        <v>1.9034074898081599</v>
      </c>
      <c r="J514" s="328">
        <f t="shared" si="339"/>
        <v>850</v>
      </c>
      <c r="K514" s="335">
        <f t="shared" si="316"/>
        <v>-1</v>
      </c>
      <c r="L514" s="323">
        <f t="shared" si="317"/>
        <v>2.5767737664302777</v>
      </c>
      <c r="M514" s="323">
        <f t="shared" si="318"/>
        <v>2.5867737664302775</v>
      </c>
      <c r="N514" s="328">
        <f t="shared" si="319"/>
        <v>-3.6176295918036949E-2</v>
      </c>
      <c r="O514" s="328">
        <f t="shared" si="320"/>
        <v>3.8770748504988184E-3</v>
      </c>
      <c r="P514" s="332">
        <f t="shared" si="341"/>
        <v>33.077974509838363</v>
      </c>
      <c r="Q514" s="328">
        <f t="shared" si="321"/>
        <v>57.597850068869434</v>
      </c>
      <c r="R514" s="277">
        <f>IF(H514&gt;0, rate1(1,$L$52,$L$51,$L$54,L514,$L$53,$L$50,P514),"")</f>
        <v>1365.0990635410822</v>
      </c>
      <c r="S514" s="323">
        <f t="shared" si="322"/>
        <v>10.882731609768332</v>
      </c>
      <c r="T514" s="323">
        <f t="shared" si="323"/>
        <v>3.6605563468180623E-3</v>
      </c>
      <c r="U514" s="328">
        <f t="shared" si="324"/>
        <v>2.5967737664302777</v>
      </c>
      <c r="V514" s="336">
        <f t="shared" si="325"/>
        <v>2.5967737664302777</v>
      </c>
      <c r="W514" s="328">
        <f t="shared" si="326"/>
        <v>4.0572258934279404E-4</v>
      </c>
      <c r="X514" s="328">
        <f t="shared" si="327"/>
        <v>68.164421360243182</v>
      </c>
      <c r="Y514" s="328">
        <f t="shared" si="342"/>
        <v>33.334215791363498</v>
      </c>
      <c r="Z514" s="108">
        <f>IF(H514&gt;0, rate1(1,$L$52,$L$51,$L$54,U514,$L$53,$L$50,Y514),"")</f>
        <v>1369.8794074080874</v>
      </c>
      <c r="AA514" s="336">
        <f t="shared" si="328"/>
        <v>12.834271717801508</v>
      </c>
      <c r="AB514" s="336">
        <f t="shared" si="329"/>
        <v>-3.4283697300315704E-5</v>
      </c>
      <c r="AC514" s="328">
        <f t="shared" si="330"/>
        <v>3.6605563468180623E-3</v>
      </c>
      <c r="AD514" s="328">
        <f t="shared" si="331"/>
        <v>-5.4636503594282866</v>
      </c>
      <c r="AE514" s="328">
        <f t="shared" si="332"/>
        <v>-407517.64627645328</v>
      </c>
      <c r="AF514" s="328">
        <f t="shared" si="333"/>
        <v>2888.0301491334703</v>
      </c>
      <c r="AG514" s="328">
        <f t="shared" si="334"/>
        <v>2885.6870660671279</v>
      </c>
      <c r="AH514" s="328">
        <f t="shared" si="335"/>
        <v>2.5769563621394873</v>
      </c>
      <c r="AI514" s="328">
        <f t="shared" si="336"/>
        <v>2.6815316518660106</v>
      </c>
      <c r="AJ514" s="328">
        <f t="shared" si="337"/>
        <v>9.0753243116916433</v>
      </c>
      <c r="AK514" s="337">
        <f t="shared" si="338"/>
        <v>572.49730354689359</v>
      </c>
      <c r="AL514" s="42">
        <f t="shared" si="343"/>
        <v>27.768213091872322</v>
      </c>
    </row>
    <row r="515" spans="2:38" ht="15" x14ac:dyDescent="0.15">
      <c r="B515" s="328">
        <f t="shared" si="309"/>
        <v>2888.0301491334703</v>
      </c>
      <c r="C515" s="328">
        <f t="shared" si="310"/>
        <v>2885.6870660671279</v>
      </c>
      <c r="D515" s="328">
        <f t="shared" si="311"/>
        <v>2.5769563621394873</v>
      </c>
      <c r="E515" s="328">
        <f t="shared" si="340"/>
        <v>185.74517602620119</v>
      </c>
      <c r="F515" s="328">
        <f t="shared" si="312"/>
        <v>185.74517602620119</v>
      </c>
      <c r="G515" s="328">
        <f t="shared" si="313"/>
        <v>876.68395728049973</v>
      </c>
      <c r="H515" s="313">
        <f t="shared" si="314"/>
        <v>0.02</v>
      </c>
      <c r="I515" s="328">
        <f t="shared" si="315"/>
        <v>1.8744664530739101</v>
      </c>
      <c r="J515" s="328">
        <f t="shared" si="339"/>
        <v>850</v>
      </c>
      <c r="K515" s="335">
        <f t="shared" si="316"/>
        <v>-1</v>
      </c>
      <c r="L515" s="323">
        <f t="shared" si="317"/>
        <v>2.5569563621394873</v>
      </c>
      <c r="M515" s="323">
        <f t="shared" si="318"/>
        <v>2.5669563621394875</v>
      </c>
      <c r="N515" s="328">
        <f t="shared" si="319"/>
        <v>-3.5902748848544164E-2</v>
      </c>
      <c r="O515" s="328">
        <f t="shared" si="320"/>
        <v>3.8770748504988184E-3</v>
      </c>
      <c r="P515" s="332">
        <f t="shared" si="341"/>
        <v>32.739707852320016</v>
      </c>
      <c r="Q515" s="328">
        <f t="shared" si="321"/>
        <v>36.897788627249724</v>
      </c>
      <c r="R515" s="277">
        <f>IF(H515&gt;0, rate1(1,$L$52,$L$51,$L$54,L515,$L$53,$L$50,P515),"")</f>
        <v>1358.7262048391187</v>
      </c>
      <c r="S515" s="323">
        <f t="shared" si="322"/>
        <v>7.0042913337167949</v>
      </c>
      <c r="T515" s="323">
        <f t="shared" si="323"/>
        <v>5.9795147925174935E-3</v>
      </c>
      <c r="U515" s="328">
        <f t="shared" si="324"/>
        <v>2.5769563621394873</v>
      </c>
      <c r="V515" s="336">
        <f t="shared" si="325"/>
        <v>2.5769563621394873</v>
      </c>
      <c r="W515" s="328">
        <f t="shared" si="326"/>
        <v>3.9955363580901349E-4</v>
      </c>
      <c r="X515" s="328">
        <f t="shared" si="327"/>
        <v>47.303388164917465</v>
      </c>
      <c r="Y515" s="328">
        <f t="shared" si="342"/>
        <v>32.995290532181855</v>
      </c>
      <c r="Z515" s="108">
        <f>IF(H515&gt;0, rate1(1,$L$52,$L$51,$L$54,U515,$L$53,$L$50,Y515),"")</f>
        <v>1363.5478994281898</v>
      </c>
      <c r="AA515" s="336">
        <f t="shared" si="328"/>
        <v>8.9478287678406065</v>
      </c>
      <c r="AB515" s="336">
        <f t="shared" si="329"/>
        <v>-5.0272048817374136E-5</v>
      </c>
      <c r="AC515" s="328">
        <f t="shared" si="330"/>
        <v>5.9795147925174935E-3</v>
      </c>
      <c r="AD515" s="328">
        <f t="shared" si="331"/>
        <v>-3.3447529931738167</v>
      </c>
      <c r="AE515" s="328">
        <f t="shared" si="332"/>
        <v>439.60201862172471</v>
      </c>
      <c r="AF515" s="328">
        <f t="shared" si="333"/>
        <v>2887.9882668698292</v>
      </c>
      <c r="AG515" s="328">
        <f t="shared" si="334"/>
        <v>2885.6810865523353</v>
      </c>
      <c r="AH515" s="328">
        <f t="shared" si="335"/>
        <v>2.5571369675078461</v>
      </c>
      <c r="AI515" s="328">
        <f t="shared" si="336"/>
        <v>4.4008239270144225</v>
      </c>
      <c r="AJ515" s="328">
        <f t="shared" si="337"/>
        <v>9.0765467627824812</v>
      </c>
      <c r="AK515" s="337">
        <f t="shared" si="338"/>
        <v>572.49970948919395</v>
      </c>
      <c r="AL515" s="42">
        <f t="shared" si="343"/>
        <v>27.770492393776408</v>
      </c>
    </row>
    <row r="516" spans="2:38" ht="15" x14ac:dyDescent="0.15">
      <c r="B516" s="328">
        <f t="shared" si="309"/>
        <v>2887.9882668698292</v>
      </c>
      <c r="C516" s="328">
        <f t="shared" si="310"/>
        <v>2885.6810865523353</v>
      </c>
      <c r="D516" s="328">
        <f t="shared" si="311"/>
        <v>2.5571369675078461</v>
      </c>
      <c r="E516" s="328">
        <f t="shared" si="340"/>
        <v>185.74517602620119</v>
      </c>
      <c r="F516" s="328">
        <f t="shared" si="312"/>
        <v>185.74517602620119</v>
      </c>
      <c r="G516" s="328">
        <f t="shared" si="313"/>
        <v>856.45499110429796</v>
      </c>
      <c r="H516" s="313">
        <f t="shared" si="314"/>
        <v>0.02</v>
      </c>
      <c r="I516" s="328">
        <f t="shared" si="315"/>
        <v>1.8457442539951445</v>
      </c>
      <c r="J516" s="328">
        <f t="shared" si="339"/>
        <v>850</v>
      </c>
      <c r="K516" s="335">
        <f t="shared" si="316"/>
        <v>-1</v>
      </c>
      <c r="L516" s="323">
        <f t="shared" si="317"/>
        <v>2.5371369675078461</v>
      </c>
      <c r="M516" s="323">
        <f t="shared" si="318"/>
        <v>2.5471369675078464</v>
      </c>
      <c r="N516" s="328">
        <f t="shared" si="319"/>
        <v>-3.56291270395106E-2</v>
      </c>
      <c r="O516" s="328">
        <f t="shared" si="320"/>
        <v>3.8770748504988184E-3</v>
      </c>
      <c r="P516" s="332">
        <f t="shared" si="341"/>
        <v>32.402280187295858</v>
      </c>
      <c r="Q516" s="328">
        <f t="shared" si="321"/>
        <v>16.512858073039069</v>
      </c>
      <c r="R516" s="277">
        <f>IF(H516&gt;0, rate1(1,$L$52,$L$51,$L$54,L516,$L$53,$L$50,P516),"")</f>
        <v>1352.2974453553343</v>
      </c>
      <c r="S516" s="323">
        <f t="shared" si="322"/>
        <v>3.1495306206008484</v>
      </c>
      <c r="T516" s="323">
        <f t="shared" si="323"/>
        <v>1.6575305649542856E-2</v>
      </c>
      <c r="U516" s="328">
        <f t="shared" si="324"/>
        <v>2.5571369675078461</v>
      </c>
      <c r="V516" s="336">
        <f t="shared" si="325"/>
        <v>2.5571369675078461</v>
      </c>
      <c r="W516" s="328">
        <f t="shared" si="326"/>
        <v>3.9343132881963783E-4</v>
      </c>
      <c r="X516" s="328">
        <f t="shared" si="327"/>
        <v>26.758705433446607</v>
      </c>
      <c r="Y516" s="328">
        <f t="shared" si="342"/>
        <v>32.657200797357312</v>
      </c>
      <c r="Z516" s="108">
        <f>IF(H516&gt;0, rate1(1,$L$52,$L$51,$L$54,U516,$L$53,$L$50,Y516),"")</f>
        <v>1357.160920243148</v>
      </c>
      <c r="AA516" s="336">
        <f t="shared" si="328"/>
        <v>5.0854520956735438</v>
      </c>
      <c r="AB516" s="336">
        <f t="shared" si="329"/>
        <v>-9.6300561016558726E-5</v>
      </c>
      <c r="AC516" s="328">
        <f t="shared" si="330"/>
        <v>1.6575305649542856E-2</v>
      </c>
      <c r="AD516" s="328">
        <f t="shared" si="331"/>
        <v>-1.2066142503110704</v>
      </c>
      <c r="AE516" s="328">
        <f t="shared" si="332"/>
        <v>189.59483613316942</v>
      </c>
      <c r="AF516" s="328">
        <f t="shared" si="333"/>
        <v>2887.9360624371402</v>
      </c>
      <c r="AG516" s="328">
        <f t="shared" si="334"/>
        <v>2885.6645112466858</v>
      </c>
      <c r="AH516" s="328">
        <f t="shared" si="335"/>
        <v>2.5373155776366207</v>
      </c>
      <c r="AI516" s="328">
        <f t="shared" si="336"/>
        <v>12.257144836347356</v>
      </c>
      <c r="AJ516" s="328">
        <f t="shared" si="337"/>
        <v>9.0799515252370213</v>
      </c>
      <c r="AK516" s="337">
        <f t="shared" si="338"/>
        <v>572.50356762092963</v>
      </c>
      <c r="AL516" s="42">
        <f t="shared" si="343"/>
        <v>27.774233094114368</v>
      </c>
    </row>
    <row r="517" spans="2:38" ht="15" x14ac:dyDescent="0.15">
      <c r="B517" s="328">
        <f t="shared" si="309"/>
        <v>2887.9360624371402</v>
      </c>
      <c r="C517" s="328">
        <f t="shared" si="310"/>
        <v>2885.6645112466858</v>
      </c>
      <c r="D517" s="328">
        <f t="shared" si="311"/>
        <v>2.5373155776366207</v>
      </c>
      <c r="E517" s="328">
        <f t="shared" si="340"/>
        <v>185.74517602620119</v>
      </c>
      <c r="F517" s="328">
        <f t="shared" si="312"/>
        <v>185.74517602620119</v>
      </c>
      <c r="G517" s="328">
        <f t="shared" si="313"/>
        <v>836.53763019706912</v>
      </c>
      <c r="H517" s="313">
        <f t="shared" si="314"/>
        <v>0.02</v>
      </c>
      <c r="I517" s="328">
        <f t="shared" si="315"/>
        <v>1.8172409523634998</v>
      </c>
      <c r="J517" s="328">
        <f t="shared" si="339"/>
        <v>850</v>
      </c>
      <c r="K517" s="335">
        <f t="shared" si="316"/>
        <v>-1</v>
      </c>
      <c r="L517" s="323">
        <f t="shared" si="317"/>
        <v>2.5173155776366207</v>
      </c>
      <c r="M517" s="323">
        <f t="shared" si="318"/>
        <v>2.527315577636621</v>
      </c>
      <c r="N517" s="328">
        <f t="shared" si="319"/>
        <v>-3.5355430409053312E-2</v>
      </c>
      <c r="O517" s="328">
        <f t="shared" si="320"/>
        <v>3.8770748504988184E-3</v>
      </c>
      <c r="P517" s="332">
        <f t="shared" si="341"/>
        <v>32.065696222810949</v>
      </c>
      <c r="Q517" s="328">
        <f t="shared" si="321"/>
        <v>-3.559300605331714</v>
      </c>
      <c r="R517" s="277">
        <f>IF(H517&gt;0, rate1(1,$L$52,$L$51,$L$54,L517,$L$53,$L$50,P517),"")</f>
        <v>1345.8121979665218</v>
      </c>
      <c r="S517" s="323">
        <f t="shared" si="322"/>
        <v>-0.68214393578466948</v>
      </c>
      <c r="T517" s="323">
        <f t="shared" si="323"/>
        <v>-2.1018076786967144E-2</v>
      </c>
      <c r="U517" s="328">
        <f t="shared" si="324"/>
        <v>2.5373155776366207</v>
      </c>
      <c r="V517" s="336">
        <f t="shared" si="325"/>
        <v>2.5373155776366207</v>
      </c>
      <c r="W517" s="328">
        <f t="shared" si="326"/>
        <v>3.8735568111469831E-4</v>
      </c>
      <c r="X517" s="328">
        <f t="shared" si="327"/>
        <v>6.5280144875481483</v>
      </c>
      <c r="Y517" s="328">
        <f t="shared" si="342"/>
        <v>32.319951249437324</v>
      </c>
      <c r="Z517" s="108">
        <f>IF(H517&gt;0, rate1(1,$L$52,$L$51,$L$54,U517,$L$53,$L$50,Y517),"")</f>
        <v>1350.7178865237427</v>
      </c>
      <c r="AA517" s="336">
        <f t="shared" si="328"/>
        <v>1.2465573768035982</v>
      </c>
      <c r="AB517" s="336">
        <f t="shared" si="329"/>
        <v>-1.5710569528944035E-3</v>
      </c>
      <c r="AC517" s="328">
        <f t="shared" si="330"/>
        <v>-1.5710569528944035E-3</v>
      </c>
      <c r="AD517" s="328">
        <f t="shared" si="331"/>
        <v>12.730283242216919</v>
      </c>
      <c r="AE517" s="328">
        <f t="shared" si="332"/>
        <v>1857.7268044938655</v>
      </c>
      <c r="AF517" s="328">
        <f t="shared" si="333"/>
        <v>2887.9022780636842</v>
      </c>
      <c r="AG517" s="328">
        <f t="shared" si="334"/>
        <v>2885.6660823036386</v>
      </c>
      <c r="AH517" s="328">
        <f t="shared" si="335"/>
        <v>2.5174921875143954</v>
      </c>
      <c r="AI517" s="328">
        <f t="shared" si="336"/>
        <v>-1.1673671521689424</v>
      </c>
      <c r="AJ517" s="328">
        <f t="shared" si="337"/>
        <v>9.0796272565836418</v>
      </c>
      <c r="AK517" s="337">
        <f t="shared" si="338"/>
        <v>572.51406531380144</v>
      </c>
      <c r="AL517" s="42">
        <f t="shared" si="343"/>
        <v>27.784651667225265</v>
      </c>
    </row>
    <row r="518" spans="2:38" ht="15" x14ac:dyDescent="0.15">
      <c r="B518" s="328">
        <f t="shared" si="309"/>
        <v>2887.9022780636842</v>
      </c>
      <c r="C518" s="328">
        <f t="shared" si="310"/>
        <v>2885.6660823036386</v>
      </c>
      <c r="D518" s="328">
        <f t="shared" si="311"/>
        <v>2.5174921875143954</v>
      </c>
      <c r="E518" s="328">
        <f t="shared" si="340"/>
        <v>185.74517602620119</v>
      </c>
      <c r="F518" s="328">
        <f t="shared" si="312"/>
        <v>185.74517602620119</v>
      </c>
      <c r="G518" s="328">
        <f t="shared" si="313"/>
        <v>918.42252705036276</v>
      </c>
      <c r="H518" s="313">
        <f t="shared" si="314"/>
        <v>0.08</v>
      </c>
      <c r="I518" s="328">
        <f t="shared" si="315"/>
        <v>1.7889566080364603</v>
      </c>
      <c r="J518" s="328">
        <f t="shared" si="339"/>
        <v>850</v>
      </c>
      <c r="K518" s="335">
        <f t="shared" si="316"/>
        <v>1</v>
      </c>
      <c r="L518" s="323">
        <f t="shared" si="317"/>
        <v>2.5974921875143955</v>
      </c>
      <c r="M518" s="323">
        <f t="shared" si="318"/>
        <v>2.5574921875143954</v>
      </c>
      <c r="N518" s="328">
        <f t="shared" si="319"/>
        <v>0.14364473552348755</v>
      </c>
      <c r="O518" s="328">
        <f t="shared" si="320"/>
        <v>3.8770748504988184E-3</v>
      </c>
      <c r="P518" s="332">
        <f t="shared" si="341"/>
        <v>33.007983145185769</v>
      </c>
      <c r="Q518" s="328">
        <f t="shared" si="321"/>
        <v>27.124136189572596</v>
      </c>
      <c r="R518" s="277">
        <f>IF(H518&gt;0, rate1(1,$L$52,$L$51,$L$54,L518,$L$53,$L$50,P518),"")</f>
        <v>1363.7862902315228</v>
      </c>
      <c r="S518" s="323">
        <f t="shared" si="322"/>
        <v>5.1298587904830537</v>
      </c>
      <c r="T518" s="323">
        <f t="shared" si="323"/>
        <v>-3.4781996869845996E-2</v>
      </c>
      <c r="U518" s="328">
        <f t="shared" si="324"/>
        <v>2.5174921875143954</v>
      </c>
      <c r="V518" s="336">
        <f t="shared" si="325"/>
        <v>2.5174921875143954</v>
      </c>
      <c r="W518" s="328">
        <f t="shared" si="326"/>
        <v>3.8132670546087155E-4</v>
      </c>
      <c r="X518" s="328">
        <f t="shared" si="327"/>
        <v>-13.391044620929165</v>
      </c>
      <c r="Y518" s="328">
        <f t="shared" si="342"/>
        <v>31.983546610954594</v>
      </c>
      <c r="Z518" s="108">
        <f>IF(H518&gt;0, rate1(1,$L$52,$L$51,$L$54,U518,$L$53,$L$50,Y518),"")</f>
        <v>1344.2182096227114</v>
      </c>
      <c r="AA518" s="336">
        <f t="shared" si="328"/>
        <v>-2.5694519306231176</v>
      </c>
      <c r="AB518" s="336">
        <f t="shared" si="329"/>
        <v>1.0683060393372591E-4</v>
      </c>
      <c r="AC518" s="328">
        <f t="shared" si="330"/>
        <v>1.0683060393372591E-4</v>
      </c>
      <c r="AD518" s="328">
        <f t="shared" si="331"/>
        <v>748.84908494600757</v>
      </c>
      <c r="AE518" s="328">
        <f t="shared" si="332"/>
        <v>-1005471.3224171865</v>
      </c>
      <c r="AF518" s="328">
        <f t="shared" si="333"/>
        <v>2888.0458159686036</v>
      </c>
      <c r="AG518" s="328">
        <f t="shared" si="334"/>
        <v>2885.6659754730349</v>
      </c>
      <c r="AH518" s="328">
        <f t="shared" si="335"/>
        <v>2.5970908776326058</v>
      </c>
      <c r="AI518" s="328">
        <f t="shared" si="336"/>
        <v>7.8333830380117569E-2</v>
      </c>
      <c r="AJ518" s="328">
        <f t="shared" si="337"/>
        <v>9.0796490159809693</v>
      </c>
      <c r="AK518" s="337">
        <f t="shared" si="338"/>
        <v>572.51308876725034</v>
      </c>
      <c r="AL518" s="42">
        <f t="shared" si="343"/>
        <v>27.783659405145922</v>
      </c>
    </row>
    <row r="519" spans="2:38" ht="15" x14ac:dyDescent="0.15">
      <c r="B519" s="328">
        <f t="shared" si="309"/>
        <v>2888.0458159686036</v>
      </c>
      <c r="C519" s="328">
        <f t="shared" si="310"/>
        <v>2885.6659754730349</v>
      </c>
      <c r="D519" s="328">
        <f t="shared" si="311"/>
        <v>2.5970908776326058</v>
      </c>
      <c r="E519" s="328">
        <f t="shared" si="340"/>
        <v>185.74517602620119</v>
      </c>
      <c r="F519" s="328">
        <f t="shared" si="312"/>
        <v>185.74517602620119</v>
      </c>
      <c r="G519" s="328">
        <f t="shared" si="313"/>
        <v>897.55819124221614</v>
      </c>
      <c r="H519" s="313">
        <f t="shared" si="314"/>
        <v>0.02</v>
      </c>
      <c r="I519" s="328">
        <f t="shared" si="315"/>
        <v>1.9038723964549717</v>
      </c>
      <c r="J519" s="328">
        <f t="shared" si="339"/>
        <v>850</v>
      </c>
      <c r="K519" s="335">
        <f t="shared" si="316"/>
        <v>-1</v>
      </c>
      <c r="L519" s="323">
        <f t="shared" si="317"/>
        <v>2.5770908776326058</v>
      </c>
      <c r="M519" s="323">
        <f t="shared" si="318"/>
        <v>2.5870908776326056</v>
      </c>
      <c r="N519" s="328">
        <f t="shared" si="319"/>
        <v>-3.6180672738825415E-2</v>
      </c>
      <c r="O519" s="328">
        <f t="shared" si="320"/>
        <v>3.8770748504988184E-3</v>
      </c>
      <c r="P519" s="332">
        <f t="shared" si="341"/>
        <v>33.083394405752266</v>
      </c>
      <c r="Q519" s="328">
        <f t="shared" si="321"/>
        <v>57.931676783498688</v>
      </c>
      <c r="R519" s="277">
        <f>IF(H519&gt;0, rate1(1,$L$52,$L$51,$L$54,L519,$L$53,$L$50,P519),"")</f>
        <v>1365.200593754246</v>
      </c>
      <c r="S519" s="323">
        <f t="shared" si="322"/>
        <v>10.944991911009932</v>
      </c>
      <c r="T519" s="323">
        <f t="shared" si="323"/>
        <v>3.6380796548230879E-3</v>
      </c>
      <c r="U519" s="328">
        <f t="shared" si="324"/>
        <v>2.5970908776326058</v>
      </c>
      <c r="V519" s="336">
        <f t="shared" si="325"/>
        <v>2.5970908776326058</v>
      </c>
      <c r="W519" s="328">
        <f t="shared" si="326"/>
        <v>4.0582168694935916E-4</v>
      </c>
      <c r="X519" s="328">
        <f t="shared" si="327"/>
        <v>68.500833932482465</v>
      </c>
      <c r="Y519" s="328">
        <f t="shared" si="342"/>
        <v>33.339646198579942</v>
      </c>
      <c r="Z519" s="108">
        <f>IF(H519&gt;0, rate1(1,$L$52,$L$51,$L$54,U519,$L$53,$L$50,Y519),"")</f>
        <v>1369.9802793789963</v>
      </c>
      <c r="AA519" s="336">
        <f t="shared" si="328"/>
        <v>12.896663177195135</v>
      </c>
      <c r="AB519" s="336">
        <f t="shared" si="329"/>
        <v>-3.4112228017624633E-5</v>
      </c>
      <c r="AC519" s="328">
        <f t="shared" si="330"/>
        <v>3.6380796548230879E-3</v>
      </c>
      <c r="AD519" s="328">
        <f t="shared" si="331"/>
        <v>-5.4974057463215598</v>
      </c>
      <c r="AE519" s="328">
        <f t="shared" si="332"/>
        <v>-402864.92255905067</v>
      </c>
      <c r="AF519" s="328">
        <f t="shared" si="333"/>
        <v>2888.0059972162098</v>
      </c>
      <c r="AG519" s="328">
        <f t="shared" si="334"/>
        <v>2885.6623373933799</v>
      </c>
      <c r="AH519" s="328">
        <f t="shared" si="335"/>
        <v>2.5772735051528808</v>
      </c>
      <c r="AI519" s="328">
        <f t="shared" si="336"/>
        <v>2.6648682043263086</v>
      </c>
      <c r="AJ519" s="328">
        <f t="shared" si="337"/>
        <v>9.0803892571488376</v>
      </c>
      <c r="AK519" s="337">
        <f t="shared" si="338"/>
        <v>572.51316071080475</v>
      </c>
      <c r="AL519" s="42">
        <f t="shared" si="343"/>
        <v>27.783725988901747</v>
      </c>
    </row>
    <row r="520" spans="2:38" ht="15" x14ac:dyDescent="0.15">
      <c r="B520" s="328">
        <f t="shared" si="309"/>
        <v>2888.0059972162098</v>
      </c>
      <c r="C520" s="328">
        <f t="shared" si="310"/>
        <v>2885.6623373933799</v>
      </c>
      <c r="D520" s="328">
        <f t="shared" si="311"/>
        <v>2.5772735051528808</v>
      </c>
      <c r="E520" s="328">
        <f t="shared" si="340"/>
        <v>185.74517602620119</v>
      </c>
      <c r="F520" s="328">
        <f t="shared" si="312"/>
        <v>185.74517602620119</v>
      </c>
      <c r="G520" s="328">
        <f t="shared" si="313"/>
        <v>877.0102166589021</v>
      </c>
      <c r="H520" s="313">
        <f t="shared" si="314"/>
        <v>0.02</v>
      </c>
      <c r="I520" s="328">
        <f t="shared" si="315"/>
        <v>1.8749278582639819</v>
      </c>
      <c r="J520" s="328">
        <f t="shared" si="339"/>
        <v>850</v>
      </c>
      <c r="K520" s="335">
        <f t="shared" si="316"/>
        <v>-1</v>
      </c>
      <c r="L520" s="323">
        <f t="shared" si="317"/>
        <v>2.5572735051528808</v>
      </c>
      <c r="M520" s="323">
        <f t="shared" si="318"/>
        <v>2.5672735051528806</v>
      </c>
      <c r="N520" s="328">
        <f t="shared" si="319"/>
        <v>-3.5907126864689332E-2</v>
      </c>
      <c r="O520" s="328">
        <f t="shared" si="320"/>
        <v>3.8770748504988184E-3</v>
      </c>
      <c r="P520" s="332">
        <f t="shared" si="341"/>
        <v>32.7451143602282</v>
      </c>
      <c r="Q520" s="328">
        <f t="shared" si="321"/>
        <v>37.226553300093201</v>
      </c>
      <c r="R520" s="277">
        <f>IF(H520&gt;0, rate1(1,$L$52,$L$51,$L$54,L520,$L$53,$L$50,P520),"")</f>
        <v>1358.8286248588076</v>
      </c>
      <c r="S520" s="323">
        <f t="shared" si="322"/>
        <v>7.0661679462782763</v>
      </c>
      <c r="T520" s="323">
        <f t="shared" si="323"/>
        <v>5.9192437767436228E-3</v>
      </c>
      <c r="U520" s="328">
        <f t="shared" si="324"/>
        <v>2.5772735051528808</v>
      </c>
      <c r="V520" s="336">
        <f t="shared" si="325"/>
        <v>2.5772735051528808</v>
      </c>
      <c r="W520" s="328">
        <f t="shared" si="326"/>
        <v>3.9965198706148897E-4</v>
      </c>
      <c r="X520" s="328">
        <f t="shared" si="327"/>
        <v>47.634719181846094</v>
      </c>
      <c r="Y520" s="328">
        <f t="shared" si="342"/>
        <v>33.000707606526632</v>
      </c>
      <c r="Z520" s="108">
        <f>IF(H520&gt;0, rate1(1,$L$52,$L$51,$L$54,U520,$L$53,$L$50,Y520),"")</f>
        <v>1363.6496543623323</v>
      </c>
      <c r="AA520" s="336">
        <f t="shared" si="328"/>
        <v>9.0098304219568632</v>
      </c>
      <c r="AB520" s="336">
        <f t="shared" si="329"/>
        <v>-4.9895187039908758E-5</v>
      </c>
      <c r="AC520" s="328">
        <f t="shared" si="330"/>
        <v>5.9192437767436228E-3</v>
      </c>
      <c r="AD520" s="328">
        <f t="shared" si="331"/>
        <v>-3.3788099889683343</v>
      </c>
      <c r="AE520" s="328">
        <f t="shared" si="332"/>
        <v>443.34499559903014</v>
      </c>
      <c r="AF520" s="328">
        <f t="shared" si="333"/>
        <v>2887.9641708455683</v>
      </c>
      <c r="AG520" s="328">
        <f t="shared" si="334"/>
        <v>2885.6564181496033</v>
      </c>
      <c r="AH520" s="328">
        <f t="shared" si="335"/>
        <v>2.5574541424097013</v>
      </c>
      <c r="AI520" s="328">
        <f t="shared" si="336"/>
        <v>4.3561370937108981</v>
      </c>
      <c r="AJ520" s="328">
        <f t="shared" si="337"/>
        <v>9.0815992952304239</v>
      </c>
      <c r="AK520" s="337">
        <f t="shared" si="338"/>
        <v>572.51555258509018</v>
      </c>
      <c r="AL520" s="42">
        <f t="shared" si="343"/>
        <v>27.785991126875423</v>
      </c>
    </row>
    <row r="521" spans="2:38" ht="15" x14ac:dyDescent="0.15">
      <c r="B521" s="328">
        <f t="shared" si="309"/>
        <v>2887.9641708455683</v>
      </c>
      <c r="C521" s="328">
        <f t="shared" si="310"/>
        <v>2885.6564181496033</v>
      </c>
      <c r="D521" s="328">
        <f t="shared" si="311"/>
        <v>2.5574541424097013</v>
      </c>
      <c r="E521" s="328">
        <f t="shared" si="340"/>
        <v>185.74517602620119</v>
      </c>
      <c r="F521" s="328">
        <f t="shared" si="312"/>
        <v>185.74517602620119</v>
      </c>
      <c r="G521" s="328">
        <f t="shared" si="313"/>
        <v>856.77624484310877</v>
      </c>
      <c r="H521" s="313">
        <f t="shared" si="314"/>
        <v>0.02</v>
      </c>
      <c r="I521" s="328">
        <f t="shared" si="315"/>
        <v>1.8462021567720512</v>
      </c>
      <c r="J521" s="328">
        <f t="shared" si="339"/>
        <v>850</v>
      </c>
      <c r="K521" s="335">
        <f t="shared" si="316"/>
        <v>-1</v>
      </c>
      <c r="L521" s="323">
        <f t="shared" si="317"/>
        <v>2.5374541424097012</v>
      </c>
      <c r="M521" s="323">
        <f t="shared" si="318"/>
        <v>2.547454142409701</v>
      </c>
      <c r="N521" s="328">
        <f t="shared" si="319"/>
        <v>-3.5633506252310987E-2</v>
      </c>
      <c r="O521" s="328">
        <f t="shared" si="320"/>
        <v>3.8770748504988184E-3</v>
      </c>
      <c r="P521" s="332">
        <f t="shared" si="341"/>
        <v>32.407673232344912</v>
      </c>
      <c r="Q521" s="328">
        <f t="shared" si="321"/>
        <v>16.836598443683215</v>
      </c>
      <c r="R521" s="277">
        <f>IF(H521&gt;0, rate1(1,$L$52,$L$51,$L$54,L521,$L$53,$L$50,P521),"")</f>
        <v>1352.4007645337658</v>
      </c>
      <c r="S521" s="323">
        <f t="shared" si="322"/>
        <v>3.2110329408057425</v>
      </c>
      <c r="T521" s="323">
        <f t="shared" si="323"/>
        <v>1.6116225857460746E-2</v>
      </c>
      <c r="U521" s="328">
        <f t="shared" si="324"/>
        <v>2.5574541424097013</v>
      </c>
      <c r="V521" s="336">
        <f t="shared" si="325"/>
        <v>2.5574541424097013</v>
      </c>
      <c r="W521" s="328">
        <f t="shared" si="326"/>
        <v>3.9352893350930174E-4</v>
      </c>
      <c r="X521" s="328">
        <f t="shared" si="327"/>
        <v>27.0849926293198</v>
      </c>
      <c r="Y521" s="328">
        <f t="shared" si="342"/>
        <v>32.662604464697388</v>
      </c>
      <c r="Z521" s="108">
        <f>IF(H521&gt;0, rate1(1,$L$52,$L$51,$L$54,U521,$L$53,$L$50,Y521),"")</f>
        <v>1357.2635674317992</v>
      </c>
      <c r="AA521" s="336">
        <f t="shared" si="328"/>
        <v>5.147073198544045</v>
      </c>
      <c r="AB521" s="336">
        <f t="shared" si="329"/>
        <v>-9.4893172767594733E-5</v>
      </c>
      <c r="AC521" s="328">
        <f t="shared" si="330"/>
        <v>1.6116225857460746E-2</v>
      </c>
      <c r="AD521" s="328">
        <f t="shared" si="331"/>
        <v>-1.2409853384340184</v>
      </c>
      <c r="AE521" s="328">
        <f t="shared" si="332"/>
        <v>194.03486161383154</v>
      </c>
      <c r="AF521" s="328">
        <f t="shared" si="333"/>
        <v>2887.9124211134585</v>
      </c>
      <c r="AG521" s="328">
        <f t="shared" si="334"/>
        <v>2885.6403019237459</v>
      </c>
      <c r="AH521" s="328">
        <f t="shared" si="335"/>
        <v>2.5376327845063282</v>
      </c>
      <c r="AI521" s="328">
        <f t="shared" si="336"/>
        <v>11.916752992236546</v>
      </c>
      <c r="AJ521" s="328">
        <f t="shared" si="337"/>
        <v>9.0849095043949344</v>
      </c>
      <c r="AK521" s="337">
        <f t="shared" si="338"/>
        <v>572.51937296182655</v>
      </c>
      <c r="AL521" s="42">
        <f t="shared" si="343"/>
        <v>27.789693843405079</v>
      </c>
    </row>
    <row r="522" spans="2:38" ht="15" x14ac:dyDescent="0.15">
      <c r="B522" s="328">
        <f t="shared" si="309"/>
        <v>2887.9124211134585</v>
      </c>
      <c r="C522" s="328">
        <f t="shared" si="310"/>
        <v>2885.6403019237459</v>
      </c>
      <c r="D522" s="328">
        <f t="shared" si="311"/>
        <v>2.5376327845063282</v>
      </c>
      <c r="E522" s="328">
        <f t="shared" si="340"/>
        <v>185.74517602620119</v>
      </c>
      <c r="F522" s="328">
        <f t="shared" si="312"/>
        <v>185.74517602620119</v>
      </c>
      <c r="G522" s="328">
        <f t="shared" si="313"/>
        <v>836.85391606819189</v>
      </c>
      <c r="H522" s="313">
        <f t="shared" si="314"/>
        <v>0.02</v>
      </c>
      <c r="I522" s="328">
        <f t="shared" si="315"/>
        <v>1.8176953517700896</v>
      </c>
      <c r="J522" s="328">
        <f t="shared" si="339"/>
        <v>850</v>
      </c>
      <c r="K522" s="335">
        <f t="shared" si="316"/>
        <v>-1</v>
      </c>
      <c r="L522" s="323">
        <f t="shared" si="317"/>
        <v>2.5176327845063282</v>
      </c>
      <c r="M522" s="323">
        <f t="shared" si="318"/>
        <v>2.527632784506328</v>
      </c>
      <c r="N522" s="328">
        <f t="shared" si="319"/>
        <v>-3.5359810819834969E-2</v>
      </c>
      <c r="O522" s="328">
        <f t="shared" si="320"/>
        <v>3.8770748504988184E-3</v>
      </c>
      <c r="P522" s="332">
        <f t="shared" si="341"/>
        <v>32.071075729186141</v>
      </c>
      <c r="Q522" s="328">
        <f t="shared" si="321"/>
        <v>-3.2405467767574692</v>
      </c>
      <c r="R522" s="277">
        <f>IF(H522&gt;0, rate1(1,$L$52,$L$51,$L$54,L522,$L$53,$L$50,P522),"")</f>
        <v>1345.9164257408777</v>
      </c>
      <c r="S522" s="323">
        <f t="shared" si="322"/>
        <v>-0.62100631412056428</v>
      </c>
      <c r="T522" s="323">
        <f t="shared" si="323"/>
        <v>-2.1813493576068231E-2</v>
      </c>
      <c r="U522" s="328">
        <f t="shared" si="324"/>
        <v>2.5376327845063282</v>
      </c>
      <c r="V522" s="336">
        <f t="shared" si="325"/>
        <v>2.5376327845063282</v>
      </c>
      <c r="W522" s="328">
        <f t="shared" si="326"/>
        <v>3.8745253904171051E-4</v>
      </c>
      <c r="X522" s="328">
        <f t="shared" si="327"/>
        <v>6.8492956171602373</v>
      </c>
      <c r="Y522" s="328">
        <f t="shared" si="342"/>
        <v>32.325341434693549</v>
      </c>
      <c r="Z522" s="108">
        <f>IF(H522&gt;0, rate1(1,$L$52,$L$51,$L$54,U522,$L$53,$L$50,Y522),"")</f>
        <v>1350.8214353436031</v>
      </c>
      <c r="AA522" s="336">
        <f t="shared" si="328"/>
        <v>1.3078073739234972</v>
      </c>
      <c r="AB522" s="336">
        <f t="shared" si="329"/>
        <v>-1.2587500231167573E-3</v>
      </c>
      <c r="AC522" s="328">
        <f t="shared" si="330"/>
        <v>-1.2587500231167573E-3</v>
      </c>
      <c r="AD522" s="328">
        <f t="shared" si="331"/>
        <v>15.888778258353899</v>
      </c>
      <c r="AE522" s="328">
        <f t="shared" si="332"/>
        <v>2305.8780357820128</v>
      </c>
      <c r="AF522" s="328">
        <f t="shared" si="333"/>
        <v>2887.8783200526618</v>
      </c>
      <c r="AG522" s="328">
        <f t="shared" si="334"/>
        <v>2885.6415606737692</v>
      </c>
      <c r="AH522" s="328">
        <f t="shared" si="335"/>
        <v>2.5178094264329038</v>
      </c>
      <c r="AI522" s="328">
        <f t="shared" si="336"/>
        <v>-0.93523639287176508</v>
      </c>
      <c r="AJ522" s="328">
        <f t="shared" si="337"/>
        <v>9.0846497165080251</v>
      </c>
      <c r="AK522" s="337">
        <f t="shared" si="338"/>
        <v>572.52958295270594</v>
      </c>
      <c r="AL522" s="42">
        <f t="shared" si="343"/>
        <v>27.79982308344848</v>
      </c>
    </row>
    <row r="523" spans="2:38" ht="15" x14ac:dyDescent="0.15">
      <c r="B523" s="328">
        <f t="shared" si="309"/>
        <v>2887.8783200526618</v>
      </c>
      <c r="C523" s="328">
        <f t="shared" si="310"/>
        <v>2885.6415606737692</v>
      </c>
      <c r="D523" s="328">
        <f t="shared" si="311"/>
        <v>2.5178094264329038</v>
      </c>
      <c r="E523" s="328">
        <f t="shared" si="340"/>
        <v>185.74517602620119</v>
      </c>
      <c r="F523" s="328">
        <f t="shared" si="312"/>
        <v>185.74517602620119</v>
      </c>
      <c r="G523" s="328">
        <f t="shared" si="313"/>
        <v>918.75923716608349</v>
      </c>
      <c r="H523" s="313">
        <f t="shared" si="314"/>
        <v>0.08</v>
      </c>
      <c r="I523" s="328">
        <f t="shared" si="315"/>
        <v>1.7894075031141257</v>
      </c>
      <c r="J523" s="328">
        <f t="shared" si="339"/>
        <v>850</v>
      </c>
      <c r="K523" s="335">
        <f t="shared" si="316"/>
        <v>1</v>
      </c>
      <c r="L523" s="323">
        <f t="shared" si="317"/>
        <v>2.5978094264329039</v>
      </c>
      <c r="M523" s="323">
        <f t="shared" si="318"/>
        <v>2.5578094264329039</v>
      </c>
      <c r="N523" s="328">
        <f t="shared" si="319"/>
        <v>0.14366274251870159</v>
      </c>
      <c r="O523" s="328">
        <f t="shared" si="320"/>
        <v>3.8770748504988184E-3</v>
      </c>
      <c r="P523" s="332">
        <f t="shared" si="341"/>
        <v>33.013401870225174</v>
      </c>
      <c r="Q523" s="328">
        <f t="shared" si="321"/>
        <v>27.450579919588222</v>
      </c>
      <c r="R523" s="277">
        <f>IF(H523&gt;0, rate1(1,$L$52,$L$51,$L$54,L523,$L$53,$L$50,P523),"")</f>
        <v>1363.8880334733331</v>
      </c>
      <c r="S523" s="323">
        <f t="shared" si="322"/>
        <v>5.1912102570581897</v>
      </c>
      <c r="T523" s="323">
        <f t="shared" si="323"/>
        <v>-3.427714996563748E-2</v>
      </c>
      <c r="U523" s="328">
        <f t="shared" si="324"/>
        <v>2.5178094264329038</v>
      </c>
      <c r="V523" s="336">
        <f t="shared" si="325"/>
        <v>2.5178094264329038</v>
      </c>
      <c r="W523" s="328">
        <f t="shared" si="326"/>
        <v>3.814228164165101E-4</v>
      </c>
      <c r="X523" s="328">
        <f t="shared" si="327"/>
        <v>-13.074731782733238</v>
      </c>
      <c r="Y523" s="328">
        <f t="shared" si="342"/>
        <v>31.988923238073447</v>
      </c>
      <c r="Z523" s="108">
        <f>IF(H523&gt;0, rate1(1,$L$52,$L$51,$L$54,U523,$L$53,$L$50,Y523),"")</f>
        <v>1344.3226695352357</v>
      </c>
      <c r="AA523" s="336">
        <f t="shared" si="328"/>
        <v>-2.5085633942795798</v>
      </c>
      <c r="AB523" s="336">
        <f t="shared" si="329"/>
        <v>1.0871196371665629E-4</v>
      </c>
      <c r="AC523" s="328">
        <f t="shared" si="330"/>
        <v>1.0871196371665629E-4</v>
      </c>
      <c r="AD523" s="328">
        <f t="shared" si="331"/>
        <v>735.88956785390872</v>
      </c>
      <c r="AE523" s="328">
        <f t="shared" si="332"/>
        <v>-1252133.8467200496</v>
      </c>
      <c r="AF523" s="328">
        <f t="shared" si="333"/>
        <v>2888.021874083217</v>
      </c>
      <c r="AG523" s="328">
        <f t="shared" si="334"/>
        <v>2885.6414519618056</v>
      </c>
      <c r="AH523" s="328">
        <f t="shared" si="335"/>
        <v>2.5974082188350205</v>
      </c>
      <c r="AI523" s="328">
        <f t="shared" si="336"/>
        <v>7.9707396097468478E-2</v>
      </c>
      <c r="AJ523" s="328">
        <f t="shared" si="337"/>
        <v>9.0846718574513847</v>
      </c>
      <c r="AK523" s="337">
        <f t="shared" si="338"/>
        <v>572.52880029646815</v>
      </c>
      <c r="AL523" s="42">
        <f t="shared" si="343"/>
        <v>27.79902813251454</v>
      </c>
    </row>
    <row r="524" spans="2:38" ht="15" x14ac:dyDescent="0.15">
      <c r="B524" s="328">
        <f t="shared" si="309"/>
        <v>2888.021874083217</v>
      </c>
      <c r="C524" s="328">
        <f t="shared" si="310"/>
        <v>2885.6414519618056</v>
      </c>
      <c r="D524" s="328">
        <f t="shared" si="311"/>
        <v>2.5974082188350205</v>
      </c>
      <c r="E524" s="328">
        <f t="shared" si="340"/>
        <v>185.74517602620119</v>
      </c>
      <c r="F524" s="328">
        <f t="shared" si="312"/>
        <v>185.74517602620119</v>
      </c>
      <c r="G524" s="328">
        <f t="shared" si="313"/>
        <v>897.88981593836991</v>
      </c>
      <c r="H524" s="313">
        <f t="shared" si="314"/>
        <v>0.02</v>
      </c>
      <c r="I524" s="328">
        <f t="shared" si="315"/>
        <v>1.9043376971290855</v>
      </c>
      <c r="J524" s="328">
        <f t="shared" si="339"/>
        <v>850</v>
      </c>
      <c r="K524" s="335">
        <f t="shared" si="316"/>
        <v>-1</v>
      </c>
      <c r="L524" s="323">
        <f t="shared" si="317"/>
        <v>2.5774082188350205</v>
      </c>
      <c r="M524" s="323">
        <f t="shared" si="318"/>
        <v>2.5874082188350203</v>
      </c>
      <c r="N524" s="328">
        <f t="shared" si="319"/>
        <v>-3.6185052721992683E-2</v>
      </c>
      <c r="O524" s="328">
        <f t="shared" si="320"/>
        <v>3.8770748504988184E-3</v>
      </c>
      <c r="P524" s="332">
        <f t="shared" si="341"/>
        <v>33.088818455275437</v>
      </c>
      <c r="Q524" s="328">
        <f t="shared" si="321"/>
        <v>58.265827558284172</v>
      </c>
      <c r="R524" s="277">
        <f>IF(H524&gt;0, rate1(1,$L$52,$L$51,$L$54,L524,$L$53,$L$50,P524),"")</f>
        <v>1365.3021835910388</v>
      </c>
      <c r="S524" s="323">
        <f t="shared" si="322"/>
        <v>11.007303691534393</v>
      </c>
      <c r="T524" s="323">
        <f t="shared" si="323"/>
        <v>3.6158643564103256E-3</v>
      </c>
      <c r="U524" s="328">
        <f t="shared" si="324"/>
        <v>2.5974082188350205</v>
      </c>
      <c r="V524" s="336">
        <f t="shared" si="325"/>
        <v>2.5974082188350205</v>
      </c>
      <c r="W524" s="328">
        <f t="shared" si="326"/>
        <v>4.059208685482929E-4</v>
      </c>
      <c r="X524" s="328">
        <f t="shared" si="327"/>
        <v>68.837572757106955</v>
      </c>
      <c r="Y524" s="328">
        <f t="shared" si="342"/>
        <v>33.345080766168898</v>
      </c>
      <c r="Z524" s="108">
        <f>IF(H524&gt;0, rate1(1,$L$52,$L$51,$L$54,U524,$L$53,$L$50,Y524),"")</f>
        <v>1370.0812106041874</v>
      </c>
      <c r="AA524" s="336">
        <f t="shared" si="328"/>
        <v>12.959106308071952</v>
      </c>
      <c r="AB524" s="336">
        <f t="shared" si="329"/>
        <v>-3.3942408244528387E-5</v>
      </c>
      <c r="AC524" s="328">
        <f t="shared" si="330"/>
        <v>3.6158643564103256E-3</v>
      </c>
      <c r="AD524" s="328">
        <f t="shared" si="331"/>
        <v>-5.5311809372891245</v>
      </c>
      <c r="AE524" s="328">
        <f t="shared" si="332"/>
        <v>-398123.53678171942</v>
      </c>
      <c r="AF524" s="328">
        <f t="shared" si="333"/>
        <v>2887.9820731661384</v>
      </c>
      <c r="AG524" s="328">
        <f t="shared" si="334"/>
        <v>2885.6378360974491</v>
      </c>
      <c r="AH524" s="328">
        <f t="shared" si="335"/>
        <v>2.5775908781882961</v>
      </c>
      <c r="AI524" s="328">
        <f t="shared" si="336"/>
        <v>2.6483985742261273</v>
      </c>
      <c r="AJ524" s="328">
        <f t="shared" si="337"/>
        <v>9.0854075237220027</v>
      </c>
      <c r="AK524" s="337">
        <f t="shared" si="338"/>
        <v>572.52887352837456</v>
      </c>
      <c r="AL524" s="42">
        <f t="shared" si="343"/>
        <v>27.799095883801222</v>
      </c>
    </row>
    <row r="525" spans="2:38" ht="15" x14ac:dyDescent="0.15">
      <c r="B525" s="328">
        <f t="shared" si="309"/>
        <v>2887.9820731661384</v>
      </c>
      <c r="C525" s="328">
        <f t="shared" si="310"/>
        <v>2885.6378360974491</v>
      </c>
      <c r="D525" s="328">
        <f t="shared" si="311"/>
        <v>2.5775908781882961</v>
      </c>
      <c r="E525" s="328">
        <f t="shared" si="340"/>
        <v>185.74517602620119</v>
      </c>
      <c r="F525" s="328">
        <f t="shared" si="312"/>
        <v>185.74517602620119</v>
      </c>
      <c r="G525" s="328">
        <f t="shared" si="313"/>
        <v>877.33679369348386</v>
      </c>
      <c r="H525" s="313">
        <f t="shared" si="314"/>
        <v>0.02</v>
      </c>
      <c r="I525" s="328">
        <f t="shared" si="315"/>
        <v>1.8753896549515048</v>
      </c>
      <c r="J525" s="328">
        <f t="shared" si="339"/>
        <v>850</v>
      </c>
      <c r="K525" s="335">
        <f t="shared" si="316"/>
        <v>-1</v>
      </c>
      <c r="L525" s="323">
        <f t="shared" si="317"/>
        <v>2.5575908781882961</v>
      </c>
      <c r="M525" s="323">
        <f t="shared" si="318"/>
        <v>2.5675908781882963</v>
      </c>
      <c r="N525" s="328">
        <f t="shared" si="319"/>
        <v>-3.5911508044065066E-2</v>
      </c>
      <c r="O525" s="328">
        <f t="shared" si="320"/>
        <v>3.8770748504988184E-3</v>
      </c>
      <c r="P525" s="332">
        <f t="shared" si="341"/>
        <v>32.75052501320593</v>
      </c>
      <c r="Q525" s="328">
        <f t="shared" si="321"/>
        <v>37.555637749099105</v>
      </c>
      <c r="R525" s="277">
        <f>IF(H525&gt;0, rate1(1,$L$52,$L$51,$L$54,L525,$L$53,$L$50,P525),"")</f>
        <v>1358.9311049998132</v>
      </c>
      <c r="S525" s="323">
        <f t="shared" si="322"/>
        <v>7.1280956102597699</v>
      </c>
      <c r="T525" s="323">
        <f t="shared" si="323"/>
        <v>5.8601416048309303E-3</v>
      </c>
      <c r="U525" s="328">
        <f t="shared" si="324"/>
        <v>2.5775908781882961</v>
      </c>
      <c r="V525" s="336">
        <f t="shared" si="325"/>
        <v>2.5775908781882961</v>
      </c>
      <c r="W525" s="328">
        <f t="shared" si="326"/>
        <v>3.9975042176276787E-4</v>
      </c>
      <c r="X525" s="328">
        <f t="shared" si="327"/>
        <v>47.9663721530668</v>
      </c>
      <c r="Y525" s="328">
        <f t="shared" si="342"/>
        <v>33.006128832732827</v>
      </c>
      <c r="Z525" s="108">
        <f>IF(H525&gt;0, rate1(1,$L$52,$L$51,$L$54,U525,$L$53,$L$50,Y525),"")</f>
        <v>1363.7514690444486</v>
      </c>
      <c r="AA525" s="336">
        <f t="shared" si="328"/>
        <v>9.0718833174792568</v>
      </c>
      <c r="AB525" s="336">
        <f t="shared" si="329"/>
        <v>-4.9523810744033981E-5</v>
      </c>
      <c r="AC525" s="328">
        <f t="shared" si="330"/>
        <v>5.8601416048309303E-3</v>
      </c>
      <c r="AD525" s="328">
        <f t="shared" si="331"/>
        <v>-3.4128868120716711</v>
      </c>
      <c r="AE525" s="328">
        <f t="shared" si="332"/>
        <v>447.08585745549266</v>
      </c>
      <c r="AF525" s="328">
        <f t="shared" si="333"/>
        <v>2887.9403015164894</v>
      </c>
      <c r="AG525" s="328">
        <f t="shared" si="334"/>
        <v>2885.6319759558442</v>
      </c>
      <c r="AH525" s="328">
        <f t="shared" si="335"/>
        <v>2.5577715473557614</v>
      </c>
      <c r="AI525" s="328">
        <f t="shared" si="336"/>
        <v>4.312316925611718</v>
      </c>
      <c r="AJ525" s="328">
        <f t="shared" si="337"/>
        <v>9.0866053895346734</v>
      </c>
      <c r="AK525" s="337">
        <f t="shared" si="338"/>
        <v>572.5312514984829</v>
      </c>
      <c r="AL525" s="42">
        <f t="shared" si="343"/>
        <v>27.801347022589315</v>
      </c>
    </row>
    <row r="526" spans="2:38" ht="15" x14ac:dyDescent="0.15">
      <c r="B526" s="328">
        <f t="shared" si="309"/>
        <v>2887.9403015164894</v>
      </c>
      <c r="C526" s="328">
        <f t="shared" si="310"/>
        <v>2885.6319759558442</v>
      </c>
      <c r="D526" s="328">
        <f t="shared" si="311"/>
        <v>2.5577715473557614</v>
      </c>
      <c r="E526" s="328">
        <f t="shared" si="340"/>
        <v>185.74517602620119</v>
      </c>
      <c r="F526" s="328">
        <f t="shared" si="312"/>
        <v>185.74517602620119</v>
      </c>
      <c r="G526" s="328">
        <f t="shared" si="313"/>
        <v>857.09781199480767</v>
      </c>
      <c r="H526" s="313">
        <f t="shared" si="314"/>
        <v>0.02</v>
      </c>
      <c r="I526" s="328">
        <f t="shared" si="315"/>
        <v>1.8466604485161953</v>
      </c>
      <c r="J526" s="328">
        <f t="shared" si="339"/>
        <v>850</v>
      </c>
      <c r="K526" s="335">
        <f t="shared" si="316"/>
        <v>-1</v>
      </c>
      <c r="L526" s="323">
        <f t="shared" si="317"/>
        <v>2.5377715473557614</v>
      </c>
      <c r="M526" s="323">
        <f t="shared" si="318"/>
        <v>2.5477715473557616</v>
      </c>
      <c r="N526" s="328">
        <f t="shared" si="319"/>
        <v>-3.5637888629199033E-2</v>
      </c>
      <c r="O526" s="328">
        <f t="shared" si="320"/>
        <v>3.8770748504988184E-3</v>
      </c>
      <c r="P526" s="332">
        <f t="shared" si="341"/>
        <v>32.413070413888398</v>
      </c>
      <c r="Q526" s="328">
        <f t="shared" si="321"/>
        <v>17.160654333825391</v>
      </c>
      <c r="R526" s="277">
        <f>IF(H526&gt;0, rate1(1,$L$52,$L$51,$L$54,L526,$L$53,$L$50,P526),"")</f>
        <v>1352.5041443367068</v>
      </c>
      <c r="S526" s="323">
        <f t="shared" si="322"/>
        <v>3.2725858883434014</v>
      </c>
      <c r="T526" s="323">
        <f t="shared" si="323"/>
        <v>1.5681646538418501E-2</v>
      </c>
      <c r="U526" s="328">
        <f t="shared" si="324"/>
        <v>2.5577715473557614</v>
      </c>
      <c r="V526" s="336">
        <f t="shared" si="325"/>
        <v>2.5577715473557614</v>
      </c>
      <c r="W526" s="328">
        <f t="shared" si="326"/>
        <v>3.936266211113093E-4</v>
      </c>
      <c r="X526" s="328">
        <f t="shared" si="327"/>
        <v>27.411597508720661</v>
      </c>
      <c r="Y526" s="328">
        <f t="shared" si="342"/>
        <v>32.668012275352709</v>
      </c>
      <c r="Z526" s="108">
        <f>IF(H526&gt;0, rate1(1,$L$52,$L$51,$L$54,U526,$L$53,$L$50,Y526),"")</f>
        <v>1357.3662748675706</v>
      </c>
      <c r="AA526" s="336">
        <f t="shared" si="328"/>
        <v>5.2087451165103049</v>
      </c>
      <c r="AB526" s="336">
        <f t="shared" si="329"/>
        <v>-9.3525887221625374E-5</v>
      </c>
      <c r="AC526" s="328">
        <f t="shared" si="330"/>
        <v>1.5681646538418501E-2</v>
      </c>
      <c r="AD526" s="328">
        <f t="shared" si="331"/>
        <v>-1.2753762783137572</v>
      </c>
      <c r="AE526" s="328">
        <f t="shared" si="332"/>
        <v>198.45247010543528</v>
      </c>
      <c r="AF526" s="328">
        <f t="shared" si="333"/>
        <v>2887.8889819813216</v>
      </c>
      <c r="AG526" s="328">
        <f t="shared" si="334"/>
        <v>2885.6162943093059</v>
      </c>
      <c r="AH526" s="328">
        <f t="shared" si="335"/>
        <v>2.5379502214421685</v>
      </c>
      <c r="AI526" s="328">
        <f t="shared" si="336"/>
        <v>11.594527531824365</v>
      </c>
      <c r="AJ526" s="328">
        <f t="shared" si="337"/>
        <v>9.089826091626847</v>
      </c>
      <c r="AK526" s="337">
        <f t="shared" si="338"/>
        <v>572.53503485278782</v>
      </c>
      <c r="AL526" s="42">
        <f t="shared" si="343"/>
        <v>27.805012491976086</v>
      </c>
    </row>
    <row r="527" spans="2:38" ht="15" x14ac:dyDescent="0.15">
      <c r="B527" s="328">
        <f t="shared" si="309"/>
        <v>2887.8889819813216</v>
      </c>
      <c r="C527" s="328">
        <f t="shared" si="310"/>
        <v>2885.6162943093059</v>
      </c>
      <c r="D527" s="328">
        <f t="shared" si="311"/>
        <v>2.5379502214421685</v>
      </c>
      <c r="E527" s="328">
        <f t="shared" si="340"/>
        <v>185.74517602620119</v>
      </c>
      <c r="F527" s="328">
        <f t="shared" si="312"/>
        <v>185.74517602620119</v>
      </c>
      <c r="G527" s="328">
        <f t="shared" si="313"/>
        <v>837.1705111357561</v>
      </c>
      <c r="H527" s="313">
        <f t="shared" si="314"/>
        <v>0.02</v>
      </c>
      <c r="I527" s="328">
        <f t="shared" si="315"/>
        <v>1.8181501376126108</v>
      </c>
      <c r="J527" s="328">
        <f t="shared" si="339"/>
        <v>850</v>
      </c>
      <c r="K527" s="335">
        <f t="shared" si="316"/>
        <v>-1</v>
      </c>
      <c r="L527" s="323">
        <f t="shared" si="317"/>
        <v>2.5179502214421685</v>
      </c>
      <c r="M527" s="323">
        <f t="shared" si="318"/>
        <v>2.5279502214421683</v>
      </c>
      <c r="N527" s="328">
        <f t="shared" si="319"/>
        <v>-3.5364194395548942E-2</v>
      </c>
      <c r="O527" s="328">
        <f t="shared" si="320"/>
        <v>3.8770748504988184E-3</v>
      </c>
      <c r="P527" s="332">
        <f t="shared" si="341"/>
        <v>32.076459363436292</v>
      </c>
      <c r="Q527" s="328">
        <f t="shared" si="321"/>
        <v>-2.9214816585200651</v>
      </c>
      <c r="R527" s="277">
        <f>IF(H527&gt;0, rate1(1,$L$52,$L$51,$L$54,L527,$L$53,$L$50,P527),"")</f>
        <v>1346.0207146483472</v>
      </c>
      <c r="S527" s="323">
        <f t="shared" si="322"/>
        <v>-0.55981848552071112</v>
      </c>
      <c r="T527" s="323">
        <f t="shared" si="323"/>
        <v>-2.2671993391425532E-2</v>
      </c>
      <c r="U527" s="328">
        <f t="shared" si="324"/>
        <v>2.5379502214421685</v>
      </c>
      <c r="V527" s="336">
        <f t="shared" si="325"/>
        <v>2.5379502214421685</v>
      </c>
      <c r="W527" s="328">
        <f t="shared" si="326"/>
        <v>3.8754947933927753E-4</v>
      </c>
      <c r="X527" s="328">
        <f t="shared" si="327"/>
        <v>7.1708901863572692</v>
      </c>
      <c r="Y527" s="328">
        <f t="shared" si="342"/>
        <v>32.330735754674791</v>
      </c>
      <c r="Z527" s="108">
        <f>IF(H527&gt;0, rate1(1,$L$52,$L$51,$L$54,U527,$L$53,$L$50,Y527),"")</f>
        <v>1350.9250449150909</v>
      </c>
      <c r="AA527" s="336">
        <f t="shared" si="328"/>
        <v>1.3691077635096958</v>
      </c>
      <c r="AB527" s="336">
        <f t="shared" si="329"/>
        <v>-1.0499629583897857E-3</v>
      </c>
      <c r="AC527" s="328">
        <f t="shared" si="330"/>
        <v>-1.0499629583897857E-3</v>
      </c>
      <c r="AD527" s="328">
        <f t="shared" si="331"/>
        <v>19.048291027972862</v>
      </c>
      <c r="AE527" s="328">
        <f t="shared" si="332"/>
        <v>2778.0353771492278</v>
      </c>
      <c r="AF527" s="328">
        <f t="shared" si="333"/>
        <v>2887.8546677498844</v>
      </c>
      <c r="AG527" s="328">
        <f t="shared" si="334"/>
        <v>2885.6173442722643</v>
      </c>
      <c r="AH527" s="328">
        <f t="shared" si="335"/>
        <v>2.5181268954397238</v>
      </c>
      <c r="AI527" s="328">
        <f t="shared" si="336"/>
        <v>-0.78004962848145498</v>
      </c>
      <c r="AJ527" s="328">
        <f t="shared" si="337"/>
        <v>9.0896094111744912</v>
      </c>
      <c r="AK527" s="337">
        <f t="shared" si="338"/>
        <v>572.54497249696647</v>
      </c>
      <c r="AL527" s="42">
        <f t="shared" si="343"/>
        <v>27.814867840378138</v>
      </c>
    </row>
    <row r="528" spans="2:38" ht="15" x14ac:dyDescent="0.15">
      <c r="B528" s="328">
        <f t="shared" si="309"/>
        <v>2887.8546677498844</v>
      </c>
      <c r="C528" s="328">
        <f t="shared" si="310"/>
        <v>2885.6173442722643</v>
      </c>
      <c r="D528" s="328">
        <f t="shared" si="311"/>
        <v>2.5181268954397238</v>
      </c>
      <c r="E528" s="328">
        <f t="shared" si="340"/>
        <v>185.74517602620119</v>
      </c>
      <c r="F528" s="328">
        <f t="shared" si="312"/>
        <v>185.74517602620119</v>
      </c>
      <c r="G528" s="328">
        <f t="shared" si="313"/>
        <v>919.09627384819089</v>
      </c>
      <c r="H528" s="313">
        <f t="shared" si="314"/>
        <v>0.08</v>
      </c>
      <c r="I528" s="328">
        <f t="shared" si="315"/>
        <v>1.789858782096053</v>
      </c>
      <c r="J528" s="328">
        <f t="shared" si="339"/>
        <v>850</v>
      </c>
      <c r="K528" s="335">
        <f t="shared" si="316"/>
        <v>1</v>
      </c>
      <c r="L528" s="323">
        <f t="shared" si="317"/>
        <v>2.5981268954397239</v>
      </c>
      <c r="M528" s="323">
        <f t="shared" si="318"/>
        <v>2.5581268954397238</v>
      </c>
      <c r="N528" s="328">
        <f t="shared" si="319"/>
        <v>0.14368076258623041</v>
      </c>
      <c r="O528" s="328">
        <f t="shared" si="320"/>
        <v>3.8770748504988184E-3</v>
      </c>
      <c r="P528" s="332">
        <f t="shared" si="341"/>
        <v>33.018824748445617</v>
      </c>
      <c r="Q528" s="328">
        <f t="shared" si="321"/>
        <v>27.777341488246975</v>
      </c>
      <c r="R528" s="277">
        <f>IF(H528&gt;0, rate1(1,$L$52,$L$51,$L$54,L528,$L$53,$L$50,P528),"")</f>
        <v>1363.9898364555436</v>
      </c>
      <c r="S528" s="323">
        <f t="shared" si="322"/>
        <v>5.2526124432165666</v>
      </c>
      <c r="T528" s="323">
        <f t="shared" si="323"/>
        <v>-3.3786469965166634E-2</v>
      </c>
      <c r="U528" s="328">
        <f t="shared" si="324"/>
        <v>2.5181268954397238</v>
      </c>
      <c r="V528" s="336">
        <f t="shared" si="325"/>
        <v>2.5181268954397238</v>
      </c>
      <c r="W528" s="328">
        <f t="shared" si="326"/>
        <v>3.8151900920979642E-4</v>
      </c>
      <c r="X528" s="328">
        <f t="shared" si="327"/>
        <v>-12.758109721538062</v>
      </c>
      <c r="Y528" s="328">
        <f t="shared" si="342"/>
        <v>31.994303991291257</v>
      </c>
      <c r="Z528" s="108">
        <f>IF(H528&gt;0, rate1(1,$L$52,$L$51,$L$54,U528,$L$53,$L$50,Y528),"")</f>
        <v>1344.4271907094906</v>
      </c>
      <c r="AA528" s="336">
        <f t="shared" si="328"/>
        <v>-2.4476248843077286</v>
      </c>
      <c r="AB528" s="336">
        <f t="shared" si="329"/>
        <v>1.1066140372356784E-4</v>
      </c>
      <c r="AC528" s="328">
        <f t="shared" si="330"/>
        <v>1.1066140372356784E-4</v>
      </c>
      <c r="AD528" s="328">
        <f t="shared" si="331"/>
        <v>722.9259462480702</v>
      </c>
      <c r="AE528" s="328">
        <f t="shared" si="332"/>
        <v>-1498725.6259151436</v>
      </c>
      <c r="AF528" s="328">
        <f t="shared" si="333"/>
        <v>2887.9982378510667</v>
      </c>
      <c r="AG528" s="328">
        <f t="shared" si="334"/>
        <v>2885.6172336108607</v>
      </c>
      <c r="AH528" s="328">
        <f t="shared" si="335"/>
        <v>2.5977257901812054</v>
      </c>
      <c r="AI528" s="328">
        <f t="shared" si="336"/>
        <v>8.1130665908136057E-2</v>
      </c>
      <c r="AJ528" s="328">
        <f t="shared" si="337"/>
        <v>9.0896319474705773</v>
      </c>
      <c r="AK528" s="337">
        <f t="shared" si="338"/>
        <v>572.54431946242028</v>
      </c>
      <c r="AL528" s="42">
        <f t="shared" si="343"/>
        <v>27.814204798193931</v>
      </c>
    </row>
    <row r="529" spans="2:38" ht="15" x14ac:dyDescent="0.15">
      <c r="B529" s="328">
        <f t="shared" si="309"/>
        <v>2887.9982378510667</v>
      </c>
      <c r="C529" s="328">
        <f t="shared" si="310"/>
        <v>2885.6172336108607</v>
      </c>
      <c r="D529" s="328">
        <f t="shared" si="311"/>
        <v>2.5977257901812054</v>
      </c>
      <c r="E529" s="328">
        <f t="shared" si="340"/>
        <v>185.74517602620119</v>
      </c>
      <c r="F529" s="328">
        <f t="shared" si="312"/>
        <v>185.74517602620119</v>
      </c>
      <c r="G529" s="328">
        <f t="shared" si="313"/>
        <v>898.22176289915876</v>
      </c>
      <c r="H529" s="313">
        <f t="shared" si="314"/>
        <v>0.02</v>
      </c>
      <c r="I529" s="328">
        <f t="shared" si="315"/>
        <v>1.9048033921648313</v>
      </c>
      <c r="J529" s="328">
        <f t="shared" si="339"/>
        <v>850</v>
      </c>
      <c r="K529" s="335">
        <f t="shared" si="316"/>
        <v>-1</v>
      </c>
      <c r="L529" s="323">
        <f t="shared" si="317"/>
        <v>2.5777257901812054</v>
      </c>
      <c r="M529" s="323">
        <f t="shared" si="318"/>
        <v>2.5877257901812056</v>
      </c>
      <c r="N529" s="328">
        <f t="shared" si="319"/>
        <v>-3.6189435869506958E-2</v>
      </c>
      <c r="O529" s="328">
        <f t="shared" si="320"/>
        <v>3.8770748504988184E-3</v>
      </c>
      <c r="P529" s="332">
        <f t="shared" si="341"/>
        <v>33.094246661329777</v>
      </c>
      <c r="Q529" s="328">
        <f t="shared" si="321"/>
        <v>58.600302732860428</v>
      </c>
      <c r="R529" s="277">
        <f>IF(H529&gt;0, rate1(1,$L$52,$L$51,$L$54,L529,$L$53,$L$50,P529),"")</f>
        <v>1365.403833069269</v>
      </c>
      <c r="S529" s="323">
        <f t="shared" si="322"/>
        <v>11.069666995701118</v>
      </c>
      <c r="T529" s="323">
        <f t="shared" si="323"/>
        <v>3.593905924094286E-3</v>
      </c>
      <c r="U529" s="328">
        <f t="shared" si="324"/>
        <v>2.5977257901812054</v>
      </c>
      <c r="V529" s="336">
        <f t="shared" si="325"/>
        <v>2.5977257901812054</v>
      </c>
      <c r="W529" s="328">
        <f t="shared" si="326"/>
        <v>4.0602013420443228E-4</v>
      </c>
      <c r="X529" s="328">
        <f t="shared" si="327"/>
        <v>69.174638175612586</v>
      </c>
      <c r="Y529" s="328">
        <f t="shared" si="342"/>
        <v>33.350519497055309</v>
      </c>
      <c r="Z529" s="108">
        <f>IF(H529&gt;0, rate1(1,$L$52,$L$51,$L$54,U529,$L$53,$L$50,Y529),"")</f>
        <v>1370.1822011013896</v>
      </c>
      <c r="AA529" s="336">
        <f t="shared" si="328"/>
        <v>13.021601155027563</v>
      </c>
      <c r="AB529" s="336">
        <f t="shared" si="329"/>
        <v>-3.3774214347032323E-5</v>
      </c>
      <c r="AC529" s="328">
        <f t="shared" si="330"/>
        <v>3.593905924094286E-3</v>
      </c>
      <c r="AD529" s="328">
        <f t="shared" si="331"/>
        <v>-5.5649759404985755</v>
      </c>
      <c r="AE529" s="328">
        <f t="shared" si="332"/>
        <v>-393293.39041473466</v>
      </c>
      <c r="AF529" s="328">
        <f t="shared" si="333"/>
        <v>2887.958454509273</v>
      </c>
      <c r="AG529" s="328">
        <f t="shared" si="334"/>
        <v>2885.6136397049368</v>
      </c>
      <c r="AH529" s="328">
        <f t="shared" si="335"/>
        <v>2.5779084813892563</v>
      </c>
      <c r="AI529" s="328">
        <f t="shared" si="336"/>
        <v>2.6321194045688325</v>
      </c>
      <c r="AJ529" s="328">
        <f t="shared" si="337"/>
        <v>9.0903630917496248</v>
      </c>
      <c r="AK529" s="337">
        <f t="shared" si="338"/>
        <v>572.54439402931303</v>
      </c>
      <c r="AL529" s="42">
        <f t="shared" si="343"/>
        <v>27.814273759259951</v>
      </c>
    </row>
    <row r="530" spans="2:38" ht="15" x14ac:dyDescent="0.15">
      <c r="B530" s="328">
        <f t="shared" si="309"/>
        <v>2887.958454509273</v>
      </c>
      <c r="C530" s="328">
        <f t="shared" si="310"/>
        <v>2885.6136397049368</v>
      </c>
      <c r="D530" s="328">
        <f t="shared" si="311"/>
        <v>2.5779084813892563</v>
      </c>
      <c r="E530" s="328">
        <f t="shared" si="340"/>
        <v>185.74517602620119</v>
      </c>
      <c r="F530" s="328">
        <f t="shared" si="312"/>
        <v>185.74517602620119</v>
      </c>
      <c r="G530" s="328">
        <f t="shared" si="313"/>
        <v>877.6636887182832</v>
      </c>
      <c r="H530" s="313">
        <f t="shared" si="314"/>
        <v>0.02</v>
      </c>
      <c r="I530" s="328">
        <f t="shared" si="315"/>
        <v>1.8758518434689906</v>
      </c>
      <c r="J530" s="328">
        <f t="shared" si="339"/>
        <v>850</v>
      </c>
      <c r="K530" s="335">
        <f t="shared" si="316"/>
        <v>-1</v>
      </c>
      <c r="L530" s="323">
        <f t="shared" si="317"/>
        <v>2.5579084813892563</v>
      </c>
      <c r="M530" s="323">
        <f t="shared" si="318"/>
        <v>2.5679084813892565</v>
      </c>
      <c r="N530" s="328">
        <f t="shared" si="319"/>
        <v>-3.5915892388630688E-2</v>
      </c>
      <c r="O530" s="328">
        <f t="shared" si="320"/>
        <v>3.8770748504988184E-3</v>
      </c>
      <c r="P530" s="332">
        <f t="shared" si="341"/>
        <v>32.755939814168357</v>
      </c>
      <c r="Q530" s="328">
        <f t="shared" si="321"/>
        <v>37.885042310098129</v>
      </c>
      <c r="R530" s="277">
        <f>IF(H530&gt;0, rate1(1,$L$52,$L$51,$L$54,L530,$L$53,$L$50,P530),"")</f>
        <v>1359.0336452799895</v>
      </c>
      <c r="S530" s="323">
        <f t="shared" si="322"/>
        <v>7.1900743695354228</v>
      </c>
      <c r="T530" s="323">
        <f t="shared" si="323"/>
        <v>5.8021746177059656E-3</v>
      </c>
      <c r="U530" s="328">
        <f t="shared" si="324"/>
        <v>2.5779084813892563</v>
      </c>
      <c r="V530" s="336">
        <f t="shared" si="325"/>
        <v>2.5779084813892563</v>
      </c>
      <c r="W530" s="328">
        <f t="shared" si="326"/>
        <v>3.9984893998656901E-4</v>
      </c>
      <c r="X530" s="328">
        <f t="shared" si="327"/>
        <v>48.298347416262459</v>
      </c>
      <c r="Y530" s="328">
        <f t="shared" si="342"/>
        <v>33.011554213718696</v>
      </c>
      <c r="Z530" s="108">
        <f>IF(H530&gt;0, rate1(1,$L$52,$L$51,$L$54,U530,$L$53,$L$50,Y530),"")</f>
        <v>1363.8533434923152</v>
      </c>
      <c r="AA530" s="336">
        <f t="shared" si="328"/>
        <v>9.1339874985188239</v>
      </c>
      <c r="AB530" s="336">
        <f t="shared" si="329"/>
        <v>-4.9157801147270063E-5</v>
      </c>
      <c r="AC530" s="328">
        <f t="shared" si="330"/>
        <v>5.8021746177059656E-3</v>
      </c>
      <c r="AD530" s="328">
        <f t="shared" si="331"/>
        <v>-3.44698347046775</v>
      </c>
      <c r="AE530" s="328">
        <f t="shared" si="332"/>
        <v>450.82467324721898</v>
      </c>
      <c r="AF530" s="328">
        <f t="shared" si="333"/>
        <v>2887.9167364422665</v>
      </c>
      <c r="AG530" s="328">
        <f t="shared" si="334"/>
        <v>2885.6078375303191</v>
      </c>
      <c r="AH530" s="328">
        <f t="shared" si="335"/>
        <v>2.558089182489133</v>
      </c>
      <c r="AI530" s="328">
        <f t="shared" si="336"/>
        <v>4.2693384655025195</v>
      </c>
      <c r="AJ530" s="328">
        <f t="shared" si="337"/>
        <v>9.0915490191011532</v>
      </c>
      <c r="AK530" s="337">
        <f t="shared" si="338"/>
        <v>572.54675825624474</v>
      </c>
      <c r="AL530" s="42">
        <f t="shared" si="343"/>
        <v>27.816511060753836</v>
      </c>
    </row>
    <row r="531" spans="2:38" ht="15" x14ac:dyDescent="0.15">
      <c r="B531" s="328">
        <f t="shared" si="309"/>
        <v>2887.9167364422665</v>
      </c>
      <c r="C531" s="328">
        <f t="shared" si="310"/>
        <v>2885.6078375303191</v>
      </c>
      <c r="D531" s="328">
        <f t="shared" si="311"/>
        <v>2.558089182489133</v>
      </c>
      <c r="E531" s="328">
        <f t="shared" si="340"/>
        <v>185.74517602620119</v>
      </c>
      <c r="F531" s="328">
        <f t="shared" si="312"/>
        <v>185.74517602620119</v>
      </c>
      <c r="G531" s="328">
        <f t="shared" si="313"/>
        <v>857.41969288940811</v>
      </c>
      <c r="H531" s="313">
        <f t="shared" si="314"/>
        <v>0.02</v>
      </c>
      <c r="I531" s="328">
        <f t="shared" si="315"/>
        <v>1.8471191295579048</v>
      </c>
      <c r="J531" s="328">
        <f t="shared" si="339"/>
        <v>850</v>
      </c>
      <c r="K531" s="335">
        <f t="shared" si="316"/>
        <v>-1</v>
      </c>
      <c r="L531" s="323">
        <f t="shared" si="317"/>
        <v>2.538089182489133</v>
      </c>
      <c r="M531" s="323">
        <f t="shared" si="318"/>
        <v>2.5480891824891332</v>
      </c>
      <c r="N531" s="328">
        <f t="shared" si="319"/>
        <v>-3.5642274172117183E-2</v>
      </c>
      <c r="O531" s="328">
        <f t="shared" si="320"/>
        <v>3.8770748504988184E-3</v>
      </c>
      <c r="P531" s="332">
        <f t="shared" si="341"/>
        <v>32.418471734830419</v>
      </c>
      <c r="Q531" s="328">
        <f t="shared" si="321"/>
        <v>17.485026075255291</v>
      </c>
      <c r="R531" s="277">
        <f>IF(H531&gt;0, rate1(1,$L$52,$L$51,$L$54,L531,$L$53,$L$50,P531),"")</f>
        <v>1352.6075847819754</v>
      </c>
      <c r="S531" s="323">
        <f t="shared" si="322"/>
        <v>3.3341895065534697</v>
      </c>
      <c r="T531" s="323">
        <f t="shared" si="323"/>
        <v>1.5269657443000214E-2</v>
      </c>
      <c r="U531" s="328">
        <f t="shared" si="324"/>
        <v>2.558089182489133</v>
      </c>
      <c r="V531" s="336">
        <f t="shared" si="325"/>
        <v>2.558089182489133</v>
      </c>
      <c r="W531" s="328">
        <f t="shared" si="326"/>
        <v>3.937243916967148E-4</v>
      </c>
      <c r="X531" s="328">
        <f t="shared" si="327"/>
        <v>27.738520405276972</v>
      </c>
      <c r="Y531" s="328">
        <f t="shared" si="342"/>
        <v>32.673424232230481</v>
      </c>
      <c r="Z531" s="108">
        <f>IF(H531&gt;0, rate1(1,$L$52,$L$51,$L$54,U531,$L$53,$L$50,Y531),"")</f>
        <v>1357.4690425682027</v>
      </c>
      <c r="AA531" s="336">
        <f t="shared" si="328"/>
        <v>5.2704678931489992</v>
      </c>
      <c r="AB531" s="336">
        <f t="shared" si="329"/>
        <v>-9.2197014834921633E-5</v>
      </c>
      <c r="AC531" s="328">
        <f t="shared" si="330"/>
        <v>1.5269657443000214E-2</v>
      </c>
      <c r="AD531" s="328">
        <f t="shared" si="331"/>
        <v>-1.309787077716549</v>
      </c>
      <c r="AE531" s="328">
        <f t="shared" si="332"/>
        <v>202.84865469638495</v>
      </c>
      <c r="AF531" s="328">
        <f t="shared" si="333"/>
        <v>2887.8658245106512</v>
      </c>
      <c r="AG531" s="328">
        <f t="shared" si="334"/>
        <v>2885.5925678728763</v>
      </c>
      <c r="AH531" s="328">
        <f t="shared" si="335"/>
        <v>2.5382678885873329</v>
      </c>
      <c r="AI531" s="328">
        <f t="shared" si="336"/>
        <v>11.289052061216635</v>
      </c>
      <c r="AJ531" s="328">
        <f t="shared" si="337"/>
        <v>9.0946848668959355</v>
      </c>
      <c r="AK531" s="337">
        <f t="shared" si="338"/>
        <v>572.55050529959078</v>
      </c>
      <c r="AL531" s="42">
        <f t="shared" si="343"/>
        <v>27.820139998449513</v>
      </c>
    </row>
    <row r="532" spans="2:38" ht="15" x14ac:dyDescent="0.15">
      <c r="B532" s="328">
        <f t="shared" si="309"/>
        <v>2887.8658245106512</v>
      </c>
      <c r="C532" s="328">
        <f t="shared" si="310"/>
        <v>2885.5925678728763</v>
      </c>
      <c r="D532" s="328">
        <f t="shared" si="311"/>
        <v>2.5382678885873329</v>
      </c>
      <c r="E532" s="328">
        <f t="shared" si="340"/>
        <v>185.74517602620119</v>
      </c>
      <c r="F532" s="328">
        <f t="shared" si="312"/>
        <v>185.74517602620119</v>
      </c>
      <c r="G532" s="328">
        <f t="shared" si="313"/>
        <v>837.48741572626932</v>
      </c>
      <c r="H532" s="313">
        <f t="shared" si="314"/>
        <v>0.02</v>
      </c>
      <c r="I532" s="328">
        <f t="shared" si="315"/>
        <v>1.8186053102199367</v>
      </c>
      <c r="J532" s="328">
        <f t="shared" si="339"/>
        <v>850</v>
      </c>
      <c r="K532" s="335">
        <f t="shared" si="316"/>
        <v>-1</v>
      </c>
      <c r="L532" s="323">
        <f t="shared" si="317"/>
        <v>2.5182678885873329</v>
      </c>
      <c r="M532" s="323">
        <f t="shared" si="318"/>
        <v>2.5282678885873331</v>
      </c>
      <c r="N532" s="328">
        <f t="shared" si="319"/>
        <v>-3.5368581138148336E-2</v>
      </c>
      <c r="O532" s="328">
        <f t="shared" si="320"/>
        <v>3.8770748504988184E-3</v>
      </c>
      <c r="P532" s="332">
        <f t="shared" si="341"/>
        <v>32.081847128463018</v>
      </c>
      <c r="Q532" s="328">
        <f t="shared" si="321"/>
        <v>-2.6021049223388673</v>
      </c>
      <c r="R532" s="277">
        <f>IF(H532&gt;0, rate1(1,$L$52,$L$51,$L$54,L532,$L$53,$L$50,P532),"")</f>
        <v>1346.1250647068773</v>
      </c>
      <c r="S532" s="323">
        <f t="shared" si="322"/>
        <v>-0.49858040708322188</v>
      </c>
      <c r="T532" s="323">
        <f t="shared" si="323"/>
        <v>-2.3601390336464065E-2</v>
      </c>
      <c r="U532" s="328">
        <f t="shared" si="324"/>
        <v>2.5382678885873329</v>
      </c>
      <c r="V532" s="336">
        <f t="shared" si="325"/>
        <v>2.5382678885873329</v>
      </c>
      <c r="W532" s="328">
        <f t="shared" si="326"/>
        <v>3.8764650208022999E-4</v>
      </c>
      <c r="X532" s="328">
        <f t="shared" si="327"/>
        <v>7.4927985252518283</v>
      </c>
      <c r="Y532" s="328">
        <f t="shared" si="342"/>
        <v>32.336134212285742</v>
      </c>
      <c r="Z532" s="108">
        <f>IF(H532&gt;0, rate1(1,$L$52,$L$51,$L$54,U532,$L$53,$L$50,Y532),"")</f>
        <v>1351.0287152560727</v>
      </c>
      <c r="AA532" s="336">
        <f t="shared" si="328"/>
        <v>1.4304585887022658</v>
      </c>
      <c r="AB532" s="336">
        <f t="shared" si="329"/>
        <v>-9.0054307720725357E-4</v>
      </c>
      <c r="AC532" s="328">
        <f t="shared" si="330"/>
        <v>-9.0054307720725357E-4</v>
      </c>
      <c r="AD532" s="328">
        <f t="shared" si="331"/>
        <v>22.20882099501959</v>
      </c>
      <c r="AE532" s="328">
        <f t="shared" si="332"/>
        <v>3273.4944512271982</v>
      </c>
      <c r="AF532" s="328">
        <f t="shared" si="333"/>
        <v>2887.8313564725904</v>
      </c>
      <c r="AG532" s="328">
        <f t="shared" si="334"/>
        <v>2885.5934684159533</v>
      </c>
      <c r="AH532" s="328">
        <f t="shared" si="335"/>
        <v>2.5184445946781322</v>
      </c>
      <c r="AI532" s="328">
        <f t="shared" si="336"/>
        <v>-0.66898916067902614</v>
      </c>
      <c r="AJ532" s="328">
        <f t="shared" si="337"/>
        <v>9.0944990365735254</v>
      </c>
      <c r="AK532" s="337">
        <f t="shared" si="338"/>
        <v>572.56018475514213</v>
      </c>
      <c r="AL532" s="42">
        <f t="shared" si="343"/>
        <v>27.829735692701547</v>
      </c>
    </row>
    <row r="533" spans="2:38" ht="15" x14ac:dyDescent="0.15">
      <c r="B533" s="328">
        <f t="shared" si="309"/>
        <v>2887.8313564725904</v>
      </c>
      <c r="C533" s="328">
        <f t="shared" si="310"/>
        <v>2885.5934684159533</v>
      </c>
      <c r="D533" s="328">
        <f t="shared" si="311"/>
        <v>2.5184445946781322</v>
      </c>
      <c r="E533" s="328">
        <f t="shared" si="340"/>
        <v>185.74517602620119</v>
      </c>
      <c r="F533" s="328">
        <f t="shared" si="312"/>
        <v>185.74517602620119</v>
      </c>
      <c r="G533" s="328">
        <f t="shared" si="313"/>
        <v>919.43363743805276</v>
      </c>
      <c r="H533" s="313">
        <f t="shared" si="314"/>
        <v>0.08</v>
      </c>
      <c r="I533" s="328">
        <f t="shared" si="315"/>
        <v>1.7903104453096603</v>
      </c>
      <c r="J533" s="328">
        <f t="shared" si="339"/>
        <v>850</v>
      </c>
      <c r="K533" s="335">
        <f t="shared" si="316"/>
        <v>1</v>
      </c>
      <c r="L533" s="323">
        <f t="shared" si="317"/>
        <v>2.5984445946781323</v>
      </c>
      <c r="M533" s="323">
        <f t="shared" si="318"/>
        <v>2.5584445946781322</v>
      </c>
      <c r="N533" s="328">
        <f t="shared" si="319"/>
        <v>0.14369879573422395</v>
      </c>
      <c r="O533" s="328">
        <f t="shared" si="320"/>
        <v>3.8770748504988184E-3</v>
      </c>
      <c r="P533" s="332">
        <f t="shared" si="341"/>
        <v>33.024251782761489</v>
      </c>
      <c r="Q533" s="328">
        <f t="shared" si="321"/>
        <v>28.104421229491209</v>
      </c>
      <c r="R533" s="277">
        <f>IF(H533&gt;0, rate1(1,$L$52,$L$51,$L$54,L533,$L$53,$L$50,P533),"")</f>
        <v>1364.0916991958359</v>
      </c>
      <c r="S533" s="323">
        <f t="shared" si="322"/>
        <v>5.3140653926090637</v>
      </c>
      <c r="T533" s="323">
        <f t="shared" si="323"/>
        <v>-3.3309368926213168E-2</v>
      </c>
      <c r="U533" s="328">
        <f t="shared" si="324"/>
        <v>2.5184445946781322</v>
      </c>
      <c r="V533" s="336">
        <f t="shared" si="325"/>
        <v>2.5184445946781322</v>
      </c>
      <c r="W533" s="328">
        <f t="shared" si="326"/>
        <v>3.8161528390112665E-4</v>
      </c>
      <c r="X533" s="328">
        <f t="shared" si="327"/>
        <v>-12.441178110735109</v>
      </c>
      <c r="Y533" s="328">
        <f t="shared" si="342"/>
        <v>31.999688873510213</v>
      </c>
      <c r="Z533" s="108">
        <f>IF(H533&gt;0, rate1(1,$L$52,$L$51,$L$54,U533,$L$53,$L$50,Y533),"")</f>
        <v>1344.5317731634709</v>
      </c>
      <c r="AA533" s="336">
        <f t="shared" si="328"/>
        <v>-2.3866363580054046</v>
      </c>
      <c r="AB533" s="336">
        <f t="shared" si="329"/>
        <v>1.126826867605836E-4</v>
      </c>
      <c r="AC533" s="328">
        <f t="shared" si="330"/>
        <v>1.126826867605836E-4</v>
      </c>
      <c r="AD533" s="328">
        <f t="shared" si="331"/>
        <v>709.95822250826916</v>
      </c>
      <c r="AE533" s="328">
        <f t="shared" si="332"/>
        <v>-1745866.1708410969</v>
      </c>
      <c r="AF533" s="328">
        <f t="shared" si="333"/>
        <v>2887.974942585638</v>
      </c>
      <c r="AG533" s="328">
        <f t="shared" si="334"/>
        <v>2885.5933557332664</v>
      </c>
      <c r="AH533" s="328">
        <f t="shared" si="335"/>
        <v>2.5980435918152112</v>
      </c>
      <c r="AI533" s="328">
        <f t="shared" si="336"/>
        <v>8.2606386965782944E-2</v>
      </c>
      <c r="AJ533" s="328">
        <f t="shared" si="337"/>
        <v>9.0945219827921271</v>
      </c>
      <c r="AK533" s="337">
        <f t="shared" si="338"/>
        <v>572.55962448513878</v>
      </c>
      <c r="AL533" s="42">
        <f t="shared" si="343"/>
        <v>27.829167051914968</v>
      </c>
    </row>
    <row r="534" spans="2:38" ht="15" x14ac:dyDescent="0.15">
      <c r="B534" s="328">
        <f t="shared" si="309"/>
        <v>2887.974942585638</v>
      </c>
      <c r="C534" s="328">
        <f t="shared" si="310"/>
        <v>2885.5933557332664</v>
      </c>
      <c r="D534" s="328">
        <f t="shared" si="311"/>
        <v>2.5980435918152112</v>
      </c>
      <c r="E534" s="328">
        <f t="shared" si="340"/>
        <v>185.74517602620119</v>
      </c>
      <c r="F534" s="328">
        <f t="shared" si="312"/>
        <v>185.74517602620119</v>
      </c>
      <c r="G534" s="328">
        <f t="shared" si="313"/>
        <v>898.55403246312585</v>
      </c>
      <c r="H534" s="313">
        <f t="shared" si="314"/>
        <v>0.02</v>
      </c>
      <c r="I534" s="328">
        <f t="shared" si="315"/>
        <v>1.9052694818972669</v>
      </c>
      <c r="J534" s="328">
        <f t="shared" si="339"/>
        <v>850</v>
      </c>
      <c r="K534" s="335">
        <f t="shared" si="316"/>
        <v>-1</v>
      </c>
      <c r="L534" s="323">
        <f t="shared" si="317"/>
        <v>2.5780435918152111</v>
      </c>
      <c r="M534" s="323">
        <f t="shared" si="318"/>
        <v>2.5880435918152109</v>
      </c>
      <c r="N534" s="328">
        <f t="shared" si="319"/>
        <v>-3.6193822183321345E-2</v>
      </c>
      <c r="O534" s="328">
        <f t="shared" si="320"/>
        <v>3.8770748504988184E-3</v>
      </c>
      <c r="P534" s="332">
        <f t="shared" si="341"/>
        <v>33.099679026844093</v>
      </c>
      <c r="Q534" s="328">
        <f t="shared" si="321"/>
        <v>58.935102647571625</v>
      </c>
      <c r="R534" s="277">
        <f>IF(H534&gt;0, rate1(1,$L$52,$L$51,$L$54,L534,$L$53,$L$50,P534),"")</f>
        <v>1365.5055422068237</v>
      </c>
      <c r="S534" s="323">
        <f t="shared" si="322"/>
        <v>11.132081867972952</v>
      </c>
      <c r="T534" s="323">
        <f t="shared" si="323"/>
        <v>3.5721999343223199E-3</v>
      </c>
      <c r="U534" s="328">
        <f t="shared" si="324"/>
        <v>2.5980435918152112</v>
      </c>
      <c r="V534" s="336">
        <f t="shared" si="325"/>
        <v>2.5980435918152112</v>
      </c>
      <c r="W534" s="328">
        <f t="shared" si="326"/>
        <v>4.0611948399416065E-4</v>
      </c>
      <c r="X534" s="328">
        <f t="shared" si="327"/>
        <v>69.512030530207994</v>
      </c>
      <c r="Y534" s="328">
        <f t="shared" si="342"/>
        <v>33.355962394171094</v>
      </c>
      <c r="Z534" s="108">
        <f>IF(H534&gt;0, rate1(1,$L$52,$L$51,$L$54,U534,$L$53,$L$50,Y534),"")</f>
        <v>1370.2832508884121</v>
      </c>
      <c r="AA534" s="336">
        <f t="shared" si="328"/>
        <v>13.084147762761148</v>
      </c>
      <c r="AB534" s="336">
        <f t="shared" si="329"/>
        <v>-3.3607623141258664E-5</v>
      </c>
      <c r="AC534" s="328">
        <f t="shared" si="330"/>
        <v>3.5721999343223199E-3</v>
      </c>
      <c r="AD534" s="328">
        <f t="shared" si="331"/>
        <v>-5.5987907641553072</v>
      </c>
      <c r="AE534" s="328">
        <f t="shared" si="332"/>
        <v>-388374.38629843708</v>
      </c>
      <c r="AF534" s="328">
        <f t="shared" si="333"/>
        <v>2887.9351765635206</v>
      </c>
      <c r="AG534" s="328">
        <f t="shared" si="334"/>
        <v>2885.5897835333321</v>
      </c>
      <c r="AH534" s="328">
        <f t="shared" si="335"/>
        <v>2.5782263149004003</v>
      </c>
      <c r="AI534" s="328">
        <f t="shared" si="336"/>
        <v>2.6160274154209646</v>
      </c>
      <c r="AJ534" s="328">
        <f t="shared" si="337"/>
        <v>9.0952486570741886</v>
      </c>
      <c r="AK534" s="337">
        <f t="shared" si="338"/>
        <v>572.5597004362296</v>
      </c>
      <c r="AL534" s="42">
        <f t="shared" si="343"/>
        <v>27.829237267343888</v>
      </c>
    </row>
    <row r="535" spans="2:38" ht="15" x14ac:dyDescent="0.15">
      <c r="B535" s="328">
        <f t="shared" si="309"/>
        <v>2887.9351765635206</v>
      </c>
      <c r="C535" s="328">
        <f t="shared" si="310"/>
        <v>2885.5897835333321</v>
      </c>
      <c r="D535" s="328">
        <f t="shared" si="311"/>
        <v>2.5782263149004003</v>
      </c>
      <c r="E535" s="328">
        <f t="shared" si="340"/>
        <v>185.74517602620119</v>
      </c>
      <c r="F535" s="328">
        <f t="shared" si="312"/>
        <v>185.74517602620119</v>
      </c>
      <c r="G535" s="328">
        <f t="shared" si="313"/>
        <v>877.99090206880692</v>
      </c>
      <c r="H535" s="313">
        <f t="shared" si="314"/>
        <v>0.02</v>
      </c>
      <c r="I535" s="328">
        <f t="shared" si="315"/>
        <v>1.876314424150769</v>
      </c>
      <c r="J535" s="328">
        <f t="shared" si="339"/>
        <v>850</v>
      </c>
      <c r="K535" s="335">
        <f t="shared" si="316"/>
        <v>-1</v>
      </c>
      <c r="L535" s="323">
        <f t="shared" si="317"/>
        <v>2.5582263149004003</v>
      </c>
      <c r="M535" s="323">
        <f t="shared" si="318"/>
        <v>2.5682263149004001</v>
      </c>
      <c r="N535" s="328">
        <f t="shared" si="319"/>
        <v>-3.5920279900360619E-2</v>
      </c>
      <c r="O535" s="328">
        <f t="shared" si="320"/>
        <v>3.8770748504988184E-3</v>
      </c>
      <c r="P535" s="332">
        <f t="shared" si="341"/>
        <v>32.761358766050371</v>
      </c>
      <c r="Q535" s="328">
        <f t="shared" si="321"/>
        <v>38.21476732039946</v>
      </c>
      <c r="R535" s="277">
        <f>IF(H535&gt;0, rate1(1,$L$52,$L$51,$L$54,L535,$L$53,$L$50,P535),"")</f>
        <v>1359.1362457175142</v>
      </c>
      <c r="S535" s="323">
        <f t="shared" si="322"/>
        <v>7.2521042682281784</v>
      </c>
      <c r="T535" s="323">
        <f t="shared" si="323"/>
        <v>5.7453104361837974E-3</v>
      </c>
      <c r="U535" s="328">
        <f t="shared" si="324"/>
        <v>2.5782263149004003</v>
      </c>
      <c r="V535" s="336">
        <f t="shared" si="325"/>
        <v>2.5782263149004003</v>
      </c>
      <c r="W535" s="328">
        <f t="shared" si="326"/>
        <v>3.999475417977294E-4</v>
      </c>
      <c r="X535" s="328">
        <f t="shared" si="327"/>
        <v>48.630645310603086</v>
      </c>
      <c r="Y535" s="328">
        <f t="shared" si="342"/>
        <v>33.01698375242222</v>
      </c>
      <c r="Z535" s="108">
        <f>IF(H535&gt;0, rate1(1,$L$52,$L$51,$L$54,U535,$L$53,$L$50,Y535),"")</f>
        <v>1363.9552777240281</v>
      </c>
      <c r="AA535" s="336">
        <f t="shared" si="328"/>
        <v>9.1961430094357617</v>
      </c>
      <c r="AB535" s="336">
        <f t="shared" si="329"/>
        <v>-4.879704286971227E-5</v>
      </c>
      <c r="AC535" s="328">
        <f t="shared" si="330"/>
        <v>5.7453104361837974E-3</v>
      </c>
      <c r="AD535" s="328">
        <f t="shared" si="331"/>
        <v>-3.4810999722557345</v>
      </c>
      <c r="AE535" s="328">
        <f t="shared" si="332"/>
        <v>454.56151003662194</v>
      </c>
      <c r="AF535" s="328">
        <f t="shared" si="333"/>
        <v>2887.8935109731842</v>
      </c>
      <c r="AG535" s="328">
        <f t="shared" si="334"/>
        <v>2885.5840382228957</v>
      </c>
      <c r="AH535" s="328">
        <f t="shared" si="335"/>
        <v>2.5584070479550554</v>
      </c>
      <c r="AI535" s="328">
        <f t="shared" si="336"/>
        <v>4.2271777051687245</v>
      </c>
      <c r="AJ535" s="328">
        <f t="shared" si="337"/>
        <v>9.0964228731034016</v>
      </c>
      <c r="AK535" s="337">
        <f t="shared" si="338"/>
        <v>572.56205107821279</v>
      </c>
      <c r="AL535" s="42">
        <f t="shared" si="343"/>
        <v>27.831460890646998</v>
      </c>
    </row>
    <row r="536" spans="2:38" ht="15" x14ac:dyDescent="0.15">
      <c r="B536" s="328">
        <f t="shared" si="309"/>
        <v>2887.8935109731842</v>
      </c>
      <c r="C536" s="328">
        <f t="shared" si="310"/>
        <v>2885.5840382228957</v>
      </c>
      <c r="D536" s="328">
        <f t="shared" si="311"/>
        <v>2.5584070479550554</v>
      </c>
      <c r="E536" s="328">
        <f t="shared" si="340"/>
        <v>185.74517602620119</v>
      </c>
      <c r="F536" s="328">
        <f t="shared" si="312"/>
        <v>185.74517602620119</v>
      </c>
      <c r="G536" s="328">
        <f t="shared" si="313"/>
        <v>857.7418878593918</v>
      </c>
      <c r="H536" s="313">
        <f t="shared" si="314"/>
        <v>0.02</v>
      </c>
      <c r="I536" s="328">
        <f t="shared" si="315"/>
        <v>1.8475782002307826</v>
      </c>
      <c r="J536" s="328">
        <f t="shared" si="339"/>
        <v>850</v>
      </c>
      <c r="K536" s="335">
        <f t="shared" si="316"/>
        <v>-1</v>
      </c>
      <c r="L536" s="323">
        <f t="shared" si="317"/>
        <v>2.5384070479550553</v>
      </c>
      <c r="M536" s="323">
        <f t="shared" si="318"/>
        <v>2.5484070479550551</v>
      </c>
      <c r="N536" s="328">
        <f t="shared" si="319"/>
        <v>-3.5646662883056734E-2</v>
      </c>
      <c r="O536" s="328">
        <f t="shared" si="320"/>
        <v>3.8770748504988184E-3</v>
      </c>
      <c r="P536" s="332">
        <f t="shared" si="341"/>
        <v>32.423877198112052</v>
      </c>
      <c r="Q536" s="328">
        <f t="shared" si="321"/>
        <v>17.809714002256669</v>
      </c>
      <c r="R536" s="277">
        <f>IF(H536&gt;0, rate1(1,$L$52,$L$51,$L$54,L536,$L$53,$L$50,P536),"")</f>
        <v>1352.7110858880469</v>
      </c>
      <c r="S536" s="323">
        <f t="shared" si="322"/>
        <v>3.3958438392193688</v>
      </c>
      <c r="T536" s="323">
        <f t="shared" si="323"/>
        <v>1.4878541873025994E-2</v>
      </c>
      <c r="U536" s="328">
        <f t="shared" si="324"/>
        <v>2.5584070479550554</v>
      </c>
      <c r="V536" s="336">
        <f t="shared" si="325"/>
        <v>2.5584070479550554</v>
      </c>
      <c r="W536" s="328">
        <f t="shared" si="326"/>
        <v>3.938222453285789E-4</v>
      </c>
      <c r="X536" s="328">
        <f t="shared" si="327"/>
        <v>28.065761655130473</v>
      </c>
      <c r="Y536" s="328">
        <f t="shared" si="342"/>
        <v>32.678840338274895</v>
      </c>
      <c r="Z536" s="108">
        <f>IF(H536&gt;0, rate1(1,$L$52,$L$51,$L$54,U536,$L$53,$L$50,Y536),"")</f>
        <v>1357.5718705520869</v>
      </c>
      <c r="AA536" s="336">
        <f t="shared" si="328"/>
        <v>5.3322415724819097</v>
      </c>
      <c r="AB536" s="336">
        <f t="shared" si="329"/>
        <v>-9.0904959647243543E-5</v>
      </c>
      <c r="AC536" s="328">
        <f t="shared" si="330"/>
        <v>1.4878541873025994E-2</v>
      </c>
      <c r="AD536" s="328">
        <f t="shared" si="331"/>
        <v>-1.3442177446338972</v>
      </c>
      <c r="AE536" s="328">
        <f t="shared" si="332"/>
        <v>207.22435319880475</v>
      </c>
      <c r="AF536" s="328">
        <f t="shared" si="333"/>
        <v>2887.8429857684282</v>
      </c>
      <c r="AG536" s="328">
        <f t="shared" si="334"/>
        <v>2885.5691596810229</v>
      </c>
      <c r="AH536" s="328">
        <f t="shared" si="335"/>
        <v>2.5385857860871623</v>
      </c>
      <c r="AI536" s="328">
        <f t="shared" si="336"/>
        <v>10.999053699081882</v>
      </c>
      <c r="AJ536" s="328">
        <f t="shared" si="337"/>
        <v>9.0994781657975903</v>
      </c>
      <c r="AK536" s="337">
        <f t="shared" si="338"/>
        <v>572.56576250177932</v>
      </c>
      <c r="AL536" s="42">
        <f t="shared" si="343"/>
        <v>27.835053991696391</v>
      </c>
    </row>
    <row r="537" spans="2:38" ht="15" x14ac:dyDescent="0.15">
      <c r="B537" s="328">
        <f t="shared" si="309"/>
        <v>2887.8429857684282</v>
      </c>
      <c r="C537" s="328">
        <f t="shared" si="310"/>
        <v>2885.5691596810229</v>
      </c>
      <c r="D537" s="328">
        <f t="shared" si="311"/>
        <v>2.5385857860871623</v>
      </c>
      <c r="E537" s="328">
        <f t="shared" si="340"/>
        <v>185.74517602620119</v>
      </c>
      <c r="F537" s="328">
        <f t="shared" si="312"/>
        <v>185.74517602620119</v>
      </c>
      <c r="G537" s="328">
        <f t="shared" si="313"/>
        <v>837.80463016869851</v>
      </c>
      <c r="H537" s="313">
        <f t="shared" si="314"/>
        <v>0.02</v>
      </c>
      <c r="I537" s="328">
        <f t="shared" si="315"/>
        <v>1.8190608699242148</v>
      </c>
      <c r="J537" s="328">
        <f t="shared" si="339"/>
        <v>850</v>
      </c>
      <c r="K537" s="335">
        <f t="shared" si="316"/>
        <v>-1</v>
      </c>
      <c r="L537" s="323">
        <f t="shared" si="317"/>
        <v>2.5185857860871623</v>
      </c>
      <c r="M537" s="323">
        <f t="shared" si="318"/>
        <v>2.5285857860871621</v>
      </c>
      <c r="N537" s="328">
        <f t="shared" si="319"/>
        <v>-3.5372971049616453E-2</v>
      </c>
      <c r="O537" s="328">
        <f t="shared" si="320"/>
        <v>3.8770748504988184E-3</v>
      </c>
      <c r="P537" s="332">
        <f t="shared" si="341"/>
        <v>32.087239027205065</v>
      </c>
      <c r="Q537" s="328">
        <f t="shared" si="321"/>
        <v>-2.2824162374565731</v>
      </c>
      <c r="R537" s="277">
        <f>IF(H537&gt;0, rate1(1,$L$52,$L$51,$L$54,L537,$L$53,$L$50,P537),"")</f>
        <v>1346.2294759350807</v>
      </c>
      <c r="S537" s="323">
        <f t="shared" si="322"/>
        <v>-0.43729203546174067</v>
      </c>
      <c r="T537" s="323">
        <f t="shared" si="323"/>
        <v>-2.4610844683525031E-2</v>
      </c>
      <c r="U537" s="328">
        <f t="shared" si="324"/>
        <v>2.5385857860871623</v>
      </c>
      <c r="V537" s="336">
        <f t="shared" si="325"/>
        <v>2.5385857860871623</v>
      </c>
      <c r="W537" s="328">
        <f t="shared" si="326"/>
        <v>3.8774360733118129E-4</v>
      </c>
      <c r="X537" s="328">
        <f t="shared" si="327"/>
        <v>7.8150209664499926</v>
      </c>
      <c r="Y537" s="328">
        <f t="shared" si="342"/>
        <v>32.341536810468291</v>
      </c>
      <c r="Z537" s="108">
        <f>IF(H537&gt;0, rate1(1,$L$52,$L$51,$L$54,U537,$L$53,$L$50,Y537),"")</f>
        <v>1351.1324463850783</v>
      </c>
      <c r="AA537" s="336">
        <f t="shared" si="328"/>
        <v>1.4918598930864555</v>
      </c>
      <c r="AB537" s="336">
        <f t="shared" si="329"/>
        <v>-7.8832125322937565E-4</v>
      </c>
      <c r="AC537" s="328">
        <f t="shared" si="330"/>
        <v>-7.8832125322937565E-4</v>
      </c>
      <c r="AD537" s="328">
        <f t="shared" si="331"/>
        <v>25.370367623693454</v>
      </c>
      <c r="AE537" s="328">
        <f t="shared" si="332"/>
        <v>3791.9328716249665</v>
      </c>
      <c r="AF537" s="328">
        <f t="shared" si="333"/>
        <v>2887.808401118632</v>
      </c>
      <c r="AG537" s="328">
        <f t="shared" si="334"/>
        <v>2885.5699480022763</v>
      </c>
      <c r="AH537" s="328">
        <f t="shared" si="335"/>
        <v>2.5187625242928071</v>
      </c>
      <c r="AI537" s="328">
        <f t="shared" si="336"/>
        <v>-0.58557717485855354</v>
      </c>
      <c r="AJ537" s="328">
        <f t="shared" si="337"/>
        <v>9.0993155054712407</v>
      </c>
      <c r="AK537" s="337">
        <f t="shared" si="338"/>
        <v>572.57519685086379</v>
      </c>
      <c r="AL537" s="42">
        <f t="shared" si="343"/>
        <v>27.84440318734061</v>
      </c>
    </row>
    <row r="538" spans="2:38" ht="15" x14ac:dyDescent="0.15">
      <c r="B538" s="328">
        <f t="shared" si="309"/>
        <v>2887.808401118632</v>
      </c>
      <c r="C538" s="328">
        <f t="shared" si="310"/>
        <v>2885.5699480022763</v>
      </c>
      <c r="D538" s="328">
        <f t="shared" si="311"/>
        <v>2.5187625242928071</v>
      </c>
      <c r="E538" s="328">
        <f t="shared" si="340"/>
        <v>185.74517602620119</v>
      </c>
      <c r="F538" s="328">
        <f t="shared" si="312"/>
        <v>185.74517602620119</v>
      </c>
      <c r="G538" s="328">
        <f t="shared" si="313"/>
        <v>919.77132827885418</v>
      </c>
      <c r="H538" s="313">
        <f t="shared" si="314"/>
        <v>0.08</v>
      </c>
      <c r="I538" s="328">
        <f t="shared" si="315"/>
        <v>1.7907624930845487</v>
      </c>
      <c r="J538" s="328">
        <f t="shared" si="339"/>
        <v>850</v>
      </c>
      <c r="K538" s="335">
        <f t="shared" si="316"/>
        <v>1</v>
      </c>
      <c r="L538" s="323">
        <f t="shared" si="317"/>
        <v>2.5987625242928072</v>
      </c>
      <c r="M538" s="323">
        <f t="shared" si="318"/>
        <v>2.5587625242928072</v>
      </c>
      <c r="N538" s="328">
        <f t="shared" si="319"/>
        <v>0.14371684197092449</v>
      </c>
      <c r="O538" s="328">
        <f t="shared" si="320"/>
        <v>3.8770748504988184E-3</v>
      </c>
      <c r="P538" s="332">
        <f t="shared" si="341"/>
        <v>33.029682976111808</v>
      </c>
      <c r="Q538" s="328">
        <f t="shared" si="321"/>
        <v>28.431819479027922</v>
      </c>
      <c r="R538" s="277">
        <f>IF(H538&gt;0, rate1(1,$L$52,$L$51,$L$54,L538,$L$53,$L$50,P538),"")</f>
        <v>1364.1936217123034</v>
      </c>
      <c r="S538" s="323">
        <f t="shared" si="322"/>
        <v>5.3755691491890172</v>
      </c>
      <c r="T538" s="323">
        <f t="shared" si="323"/>
        <v>-3.2845290994329611E-2</v>
      </c>
      <c r="U538" s="328">
        <f t="shared" si="324"/>
        <v>2.5187625242928071</v>
      </c>
      <c r="V538" s="336">
        <f t="shared" si="325"/>
        <v>2.5187625242928071</v>
      </c>
      <c r="W538" s="328">
        <f t="shared" si="326"/>
        <v>3.817116405633314E-4</v>
      </c>
      <c r="X538" s="328">
        <f t="shared" si="327"/>
        <v>-12.123936622001452</v>
      </c>
      <c r="Y538" s="328">
        <f t="shared" si="342"/>
        <v>32.005077887656931</v>
      </c>
      <c r="Z538" s="108">
        <f>IF(H538&gt;0, rate1(1,$L$52,$L$51,$L$54,U538,$L$53,$L$50,Y538),"")</f>
        <v>1344.6364169155934</v>
      </c>
      <c r="AA538" s="336">
        <f t="shared" si="328"/>
        <v>-2.3255977723710863</v>
      </c>
      <c r="AB538" s="336">
        <f t="shared" si="329"/>
        <v>1.147798581459773E-4</v>
      </c>
      <c r="AC538" s="328">
        <f t="shared" si="330"/>
        <v>1.147798581459773E-4</v>
      </c>
      <c r="AD538" s="328">
        <f t="shared" si="331"/>
        <v>696.98639893992379</v>
      </c>
      <c r="AE538" s="328">
        <f t="shared" si="332"/>
        <v>-1994282.8643310643</v>
      </c>
      <c r="AF538" s="328">
        <f t="shared" si="333"/>
        <v>2887.9520031807447</v>
      </c>
      <c r="AG538" s="328">
        <f t="shared" si="334"/>
        <v>2885.5698332224183</v>
      </c>
      <c r="AH538" s="328">
        <f t="shared" si="335"/>
        <v>2.5983616238807059</v>
      </c>
      <c r="AI538" s="328">
        <f t="shared" si="336"/>
        <v>8.413751268086736E-2</v>
      </c>
      <c r="AJ538" s="328">
        <f t="shared" si="337"/>
        <v>9.0993388770025412</v>
      </c>
      <c r="AK538" s="337">
        <f t="shared" si="338"/>
        <v>572.57470625159533</v>
      </c>
      <c r="AL538" s="42">
        <f t="shared" si="343"/>
        <v>27.843905446741982</v>
      </c>
    </row>
    <row r="539" spans="2:38" ht="15" x14ac:dyDescent="0.15">
      <c r="B539" s="328">
        <f t="shared" si="309"/>
        <v>2887.9520031807447</v>
      </c>
      <c r="C539" s="328">
        <f t="shared" si="310"/>
        <v>2885.5698332224183</v>
      </c>
      <c r="D539" s="328">
        <f t="shared" si="311"/>
        <v>2.5983616238807059</v>
      </c>
      <c r="E539" s="328">
        <f t="shared" si="340"/>
        <v>185.74517602620119</v>
      </c>
      <c r="F539" s="328">
        <f t="shared" si="312"/>
        <v>185.74517602620119</v>
      </c>
      <c r="G539" s="328">
        <f t="shared" si="313"/>
        <v>898.88662496873076</v>
      </c>
      <c r="H539" s="313">
        <f t="shared" si="314"/>
        <v>0.02</v>
      </c>
      <c r="I539" s="328">
        <f t="shared" si="315"/>
        <v>1.9057359666610865</v>
      </c>
      <c r="J539" s="328">
        <f t="shared" si="339"/>
        <v>850</v>
      </c>
      <c r="K539" s="335">
        <f t="shared" si="316"/>
        <v>-1</v>
      </c>
      <c r="L539" s="323">
        <f t="shared" si="317"/>
        <v>2.5783616238807059</v>
      </c>
      <c r="M539" s="323">
        <f t="shared" si="318"/>
        <v>2.5883616238807061</v>
      </c>
      <c r="N539" s="328">
        <f t="shared" si="319"/>
        <v>-3.619821166539694E-2</v>
      </c>
      <c r="O539" s="328">
        <f t="shared" si="320"/>
        <v>3.8770748504988184E-3</v>
      </c>
      <c r="P539" s="332">
        <f t="shared" si="341"/>
        <v>33.10511555474141</v>
      </c>
      <c r="Q539" s="328">
        <f t="shared" si="321"/>
        <v>59.270227642681562</v>
      </c>
      <c r="R539" s="277">
        <f>IF(H539&gt;0, rate1(1,$L$52,$L$51,$L$54,L539,$L$53,$L$50,P539),"")</f>
        <v>1365.6073110214309</v>
      </c>
      <c r="S539" s="323">
        <f t="shared" si="322"/>
        <v>11.194548352768845</v>
      </c>
      <c r="T539" s="323">
        <f t="shared" si="323"/>
        <v>3.5507420645629179E-3</v>
      </c>
      <c r="U539" s="328">
        <f t="shared" si="324"/>
        <v>2.5983616238807059</v>
      </c>
      <c r="V539" s="336">
        <f t="shared" si="325"/>
        <v>2.5983616238807059</v>
      </c>
      <c r="W539" s="328">
        <f t="shared" si="326"/>
        <v>4.0621891798853227E-4</v>
      </c>
      <c r="X539" s="328">
        <f t="shared" si="327"/>
        <v>69.849750163020872</v>
      </c>
      <c r="Y539" s="328">
        <f t="shared" si="342"/>
        <v>33.361409460442296</v>
      </c>
      <c r="Z539" s="108">
        <f>IF(H539&gt;0, rate1(1,$L$52,$L$51,$L$54,U539,$L$53,$L$50,Y539),"")</f>
        <v>1370.3843599829052</v>
      </c>
      <c r="AA539" s="336">
        <f t="shared" si="328"/>
        <v>13.146746175928319</v>
      </c>
      <c r="AB539" s="336">
        <f t="shared" si="329"/>
        <v>-3.3442611881818369E-5</v>
      </c>
      <c r="AC539" s="328">
        <f t="shared" si="330"/>
        <v>3.5507420645629179E-3</v>
      </c>
      <c r="AD539" s="328">
        <f t="shared" si="331"/>
        <v>-5.6326254164175458</v>
      </c>
      <c r="AE539" s="328">
        <f t="shared" si="332"/>
        <v>-383366.42866786709</v>
      </c>
      <c r="AF539" s="328">
        <f t="shared" si="333"/>
        <v>2887.9122542270147</v>
      </c>
      <c r="AG539" s="328">
        <f t="shared" si="334"/>
        <v>2885.5662824803539</v>
      </c>
      <c r="AH539" s="328">
        <f t="shared" si="335"/>
        <v>2.5785443788644877</v>
      </c>
      <c r="AI539" s="328">
        <f t="shared" si="336"/>
        <v>2.6001194017532576</v>
      </c>
      <c r="AJ539" s="328">
        <f t="shared" si="337"/>
        <v>9.1000611323919163</v>
      </c>
      <c r="AK539" s="337">
        <f t="shared" si="338"/>
        <v>572.57478363886707</v>
      </c>
      <c r="AL539" s="42">
        <f t="shared" si="343"/>
        <v>27.84397696362776</v>
      </c>
    </row>
    <row r="540" spans="2:38" ht="15" x14ac:dyDescent="0.15">
      <c r="B540" s="328">
        <f t="shared" si="309"/>
        <v>2887.9122542270147</v>
      </c>
      <c r="C540" s="328">
        <f t="shared" si="310"/>
        <v>2885.5662824803539</v>
      </c>
      <c r="D540" s="328">
        <f t="shared" si="311"/>
        <v>2.5785443788644877</v>
      </c>
      <c r="E540" s="328">
        <f t="shared" si="340"/>
        <v>185.74517602620119</v>
      </c>
      <c r="F540" s="328">
        <f t="shared" si="312"/>
        <v>185.74517602620119</v>
      </c>
      <c r="G540" s="328">
        <f t="shared" si="313"/>
        <v>878.31843407895133</v>
      </c>
      <c r="H540" s="313">
        <f t="shared" si="314"/>
        <v>0.02</v>
      </c>
      <c r="I540" s="328">
        <f t="shared" si="315"/>
        <v>1.8767773973286239</v>
      </c>
      <c r="J540" s="328">
        <f t="shared" si="339"/>
        <v>850</v>
      </c>
      <c r="K540" s="335">
        <f t="shared" si="316"/>
        <v>-1</v>
      </c>
      <c r="L540" s="323">
        <f t="shared" si="317"/>
        <v>2.5585443788644877</v>
      </c>
      <c r="M540" s="323">
        <f t="shared" si="318"/>
        <v>2.5685443788644875</v>
      </c>
      <c r="N540" s="328">
        <f t="shared" si="319"/>
        <v>-3.5924670581189311E-2</v>
      </c>
      <c r="O540" s="328">
        <f t="shared" si="320"/>
        <v>3.8770748504988184E-3</v>
      </c>
      <c r="P540" s="332">
        <f t="shared" si="341"/>
        <v>32.766781871755533</v>
      </c>
      <c r="Q540" s="328">
        <f t="shared" si="321"/>
        <v>38.54481311568361</v>
      </c>
      <c r="R540" s="277">
        <f>IF(H540&gt;0, rate1(1,$L$52,$L$51,$L$54,L540,$L$53,$L$50,P540),"")</f>
        <v>1359.2389063299199</v>
      </c>
      <c r="S540" s="323">
        <f t="shared" si="322"/>
        <v>7.3141853501251832</v>
      </c>
      <c r="T540" s="323">
        <f t="shared" si="323"/>
        <v>5.6895179012249105E-3</v>
      </c>
      <c r="U540" s="328">
        <f t="shared" si="324"/>
        <v>2.5785443788644877</v>
      </c>
      <c r="V540" s="336">
        <f t="shared" si="325"/>
        <v>2.5785443788644877</v>
      </c>
      <c r="W540" s="328">
        <f t="shared" si="326"/>
        <v>4.0004622727618511E-4</v>
      </c>
      <c r="X540" s="328">
        <f t="shared" si="327"/>
        <v>48.96326617361558</v>
      </c>
      <c r="Y540" s="328">
        <f t="shared" si="342"/>
        <v>33.022417451749959</v>
      </c>
      <c r="Z540" s="108">
        <f>IF(H540&gt;0, rate1(1,$L$52,$L$51,$L$54,U540,$L$53,$L$50,Y540),"")</f>
        <v>1364.0572717570431</v>
      </c>
      <c r="AA540" s="336">
        <f t="shared" si="328"/>
        <v>9.2583498942538736</v>
      </c>
      <c r="AB540" s="336">
        <f t="shared" si="329"/>
        <v>-4.8441423819368041E-5</v>
      </c>
      <c r="AC540" s="328">
        <f t="shared" si="330"/>
        <v>5.6895179012249105E-3</v>
      </c>
      <c r="AD540" s="328">
        <f t="shared" si="331"/>
        <v>-3.5152363253298051</v>
      </c>
      <c r="AE540" s="328">
        <f t="shared" si="332"/>
        <v>458.29643298508887</v>
      </c>
      <c r="AF540" s="328">
        <f t="shared" si="333"/>
        <v>2887.8706400385322</v>
      </c>
      <c r="AG540" s="328">
        <f t="shared" si="334"/>
        <v>2885.5605929624526</v>
      </c>
      <c r="AH540" s="328">
        <f t="shared" si="335"/>
        <v>2.5587251438953609</v>
      </c>
      <c r="AI540" s="328">
        <f t="shared" si="336"/>
        <v>4.1858115410977854</v>
      </c>
      <c r="AJ540" s="328">
        <f t="shared" si="337"/>
        <v>9.1012238578199991</v>
      </c>
      <c r="AK540" s="337">
        <f t="shared" si="338"/>
        <v>572.57712085142066</v>
      </c>
      <c r="AL540" s="42">
        <f t="shared" si="343"/>
        <v>27.846187065119249</v>
      </c>
    </row>
    <row r="541" spans="2:38" ht="15" x14ac:dyDescent="0.15">
      <c r="B541" s="328">
        <f t="shared" si="309"/>
        <v>2887.8706400385322</v>
      </c>
      <c r="C541" s="328">
        <f t="shared" si="310"/>
        <v>2885.5605929624526</v>
      </c>
      <c r="D541" s="328">
        <f t="shared" si="311"/>
        <v>2.5587251438953609</v>
      </c>
      <c r="E541" s="328">
        <f t="shared" si="340"/>
        <v>185.74517602620119</v>
      </c>
      <c r="F541" s="328">
        <f t="shared" si="312"/>
        <v>185.74517602620119</v>
      </c>
      <c r="G541" s="328">
        <f t="shared" si="313"/>
        <v>858.06439723411575</v>
      </c>
      <c r="H541" s="313">
        <f t="shared" si="314"/>
        <v>0.02</v>
      </c>
      <c r="I541" s="328">
        <f t="shared" si="315"/>
        <v>1.8480376608637017</v>
      </c>
      <c r="J541" s="328">
        <f t="shared" si="339"/>
        <v>850</v>
      </c>
      <c r="K541" s="335">
        <f t="shared" si="316"/>
        <v>-1</v>
      </c>
      <c r="L541" s="323">
        <f t="shared" si="317"/>
        <v>2.5387251438953609</v>
      </c>
      <c r="M541" s="323">
        <f t="shared" si="318"/>
        <v>2.5487251438953606</v>
      </c>
      <c r="N541" s="328">
        <f t="shared" si="319"/>
        <v>-3.5651054763938816E-2</v>
      </c>
      <c r="O541" s="328">
        <f t="shared" si="320"/>
        <v>3.8770748504988184E-3</v>
      </c>
      <c r="P541" s="332">
        <f t="shared" si="341"/>
        <v>32.429286806617164</v>
      </c>
      <c r="Q541" s="328">
        <f t="shared" si="321"/>
        <v>18.134718445954832</v>
      </c>
      <c r="R541" s="277">
        <f>IF(H541&gt;0, rate1(1,$L$52,$L$51,$L$54,L541,$L$53,$L$50,P541),"")</f>
        <v>1352.8146476722479</v>
      </c>
      <c r="S541" s="323">
        <f t="shared" si="322"/>
        <v>3.457548929494862</v>
      </c>
      <c r="T541" s="323">
        <f t="shared" si="323"/>
        <v>1.4506752779594394E-2</v>
      </c>
      <c r="U541" s="328">
        <f t="shared" si="324"/>
        <v>2.5587251438953609</v>
      </c>
      <c r="V541" s="336">
        <f t="shared" si="325"/>
        <v>2.5587251438953609</v>
      </c>
      <c r="W541" s="328">
        <f t="shared" si="326"/>
        <v>3.9392018208772583E-4</v>
      </c>
      <c r="X541" s="328">
        <f t="shared" si="327"/>
        <v>28.393321591236486</v>
      </c>
      <c r="Y541" s="328">
        <f t="shared" si="342"/>
        <v>32.684260596372809</v>
      </c>
      <c r="Z541" s="108">
        <f>IF(H541&gt;0, rate1(1,$L$52,$L$51,$L$54,U541,$L$53,$L$50,Y541),"")</f>
        <v>1357.6747588364751</v>
      </c>
      <c r="AA541" s="336">
        <f t="shared" si="328"/>
        <v>5.3940661978997637</v>
      </c>
      <c r="AB541" s="336">
        <f t="shared" si="329"/>
        <v>-8.9648212918596511E-5</v>
      </c>
      <c r="AC541" s="328">
        <f t="shared" si="330"/>
        <v>1.4506752779594394E-2</v>
      </c>
      <c r="AD541" s="328">
        <f t="shared" si="331"/>
        <v>-1.3786682866845683</v>
      </c>
      <c r="AE541" s="328">
        <f t="shared" si="332"/>
        <v>211.58045189742546</v>
      </c>
      <c r="AF541" s="328">
        <f t="shared" si="333"/>
        <v>2887.8204822309885</v>
      </c>
      <c r="AG541" s="328">
        <f t="shared" si="334"/>
        <v>2885.5460862096729</v>
      </c>
      <c r="AH541" s="328">
        <f t="shared" si="335"/>
        <v>2.5389039140833107</v>
      </c>
      <c r="AI541" s="328">
        <f t="shared" si="336"/>
        <v>10.723385354051109</v>
      </c>
      <c r="AJ541" s="328">
        <f t="shared" si="337"/>
        <v>9.1042025759739023</v>
      </c>
      <c r="AK541" s="337">
        <f t="shared" si="338"/>
        <v>572.58079732685883</v>
      </c>
      <c r="AL541" s="42">
        <f t="shared" si="343"/>
        <v>27.849745004929183</v>
      </c>
    </row>
    <row r="542" spans="2:38" ht="15" x14ac:dyDescent="0.15">
      <c r="B542" s="328">
        <f t="shared" si="309"/>
        <v>2887.8204822309885</v>
      </c>
      <c r="C542" s="328">
        <f t="shared" si="310"/>
        <v>2885.5460862096729</v>
      </c>
      <c r="D542" s="328">
        <f t="shared" si="311"/>
        <v>2.5389039140833107</v>
      </c>
      <c r="E542" s="328">
        <f t="shared" si="340"/>
        <v>185.74517602620119</v>
      </c>
      <c r="F542" s="328">
        <f t="shared" si="312"/>
        <v>185.74517602620119</v>
      </c>
      <c r="G542" s="328">
        <f t="shared" si="313"/>
        <v>838.12215478864766</v>
      </c>
      <c r="H542" s="313">
        <f t="shared" si="314"/>
        <v>0.02</v>
      </c>
      <c r="I542" s="328">
        <f t="shared" si="315"/>
        <v>1.8195168170524996</v>
      </c>
      <c r="J542" s="328">
        <f t="shared" si="339"/>
        <v>850</v>
      </c>
      <c r="K542" s="335">
        <f t="shared" si="316"/>
        <v>-1</v>
      </c>
      <c r="L542" s="323">
        <f t="shared" si="317"/>
        <v>2.5189039140833107</v>
      </c>
      <c r="M542" s="323">
        <f t="shared" si="318"/>
        <v>2.5289039140833109</v>
      </c>
      <c r="N542" s="328">
        <f t="shared" si="319"/>
        <v>-3.5377364131881528E-2</v>
      </c>
      <c r="O542" s="328">
        <f t="shared" si="320"/>
        <v>3.8770748504988184E-3</v>
      </c>
      <c r="P542" s="332">
        <f t="shared" si="341"/>
        <v>32.092635062539408</v>
      </c>
      <c r="Q542" s="328">
        <f t="shared" si="321"/>
        <v>-1.9624152765063627</v>
      </c>
      <c r="R542" s="277">
        <f>IF(H542&gt;0, rate1(1,$L$52,$L$51,$L$54,L542,$L$53,$L$50,P542),"")</f>
        <v>1346.3339483503219</v>
      </c>
      <c r="S542" s="323">
        <f t="shared" si="322"/>
        <v>-0.37595332799033826</v>
      </c>
      <c r="T542" s="323">
        <f t="shared" si="323"/>
        <v>-2.5711165787543299E-2</v>
      </c>
      <c r="U542" s="328">
        <f t="shared" si="324"/>
        <v>2.5389039140833107</v>
      </c>
      <c r="V542" s="336">
        <f t="shared" si="325"/>
        <v>2.5389039140833107</v>
      </c>
      <c r="W542" s="328">
        <f t="shared" si="326"/>
        <v>3.8784079516496206E-4</v>
      </c>
      <c r="X542" s="328">
        <f t="shared" si="327"/>
        <v>8.1375578391383669</v>
      </c>
      <c r="Y542" s="328">
        <f t="shared" si="342"/>
        <v>32.346943552102388</v>
      </c>
      <c r="Z542" s="108">
        <f>IF(H542&gt;0, rate1(1,$L$52,$L$51,$L$54,U542,$L$53,$L$50,Y542),"")</f>
        <v>1351.2362383193943</v>
      </c>
      <c r="AA542" s="336">
        <f t="shared" si="328"/>
        <v>1.5533117195658543</v>
      </c>
      <c r="AB542" s="336">
        <f t="shared" si="329"/>
        <v>-7.0094447930593999E-4</v>
      </c>
      <c r="AC542" s="328">
        <f t="shared" si="330"/>
        <v>-7.0094447930593999E-4</v>
      </c>
      <c r="AD542" s="328">
        <f t="shared" si="331"/>
        <v>28.532930339651958</v>
      </c>
      <c r="AE542" s="328">
        <f t="shared" si="332"/>
        <v>4333.1904913834805</v>
      </c>
      <c r="AF542" s="328">
        <f t="shared" si="333"/>
        <v>2887.7858058113361</v>
      </c>
      <c r="AG542" s="328">
        <f t="shared" si="334"/>
        <v>2885.5467871541523</v>
      </c>
      <c r="AH542" s="328">
        <f t="shared" si="335"/>
        <v>2.5190806844259872</v>
      </c>
      <c r="AI542" s="328">
        <f t="shared" si="336"/>
        <v>-0.52063195774333337</v>
      </c>
      <c r="AJ542" s="328">
        <f t="shared" si="337"/>
        <v>9.10405795598564</v>
      </c>
      <c r="AK542" s="337">
        <f t="shared" si="338"/>
        <v>572.58999868204899</v>
      </c>
      <c r="AL542" s="42">
        <f t="shared" si="343"/>
        <v>27.858859882480125</v>
      </c>
    </row>
    <row r="543" spans="2:38" ht="15" x14ac:dyDescent="0.15">
      <c r="B543" s="328">
        <f t="shared" si="309"/>
        <v>2887.7858058113361</v>
      </c>
      <c r="C543" s="328">
        <f t="shared" si="310"/>
        <v>2885.5467871541523</v>
      </c>
      <c r="D543" s="328">
        <f t="shared" si="311"/>
        <v>2.5190806844259872</v>
      </c>
      <c r="E543" s="328">
        <f t="shared" si="340"/>
        <v>185.74517602620119</v>
      </c>
      <c r="F543" s="328">
        <f t="shared" si="312"/>
        <v>185.74517602620119</v>
      </c>
      <c r="G543" s="328">
        <f t="shared" si="313"/>
        <v>920.10934671151006</v>
      </c>
      <c r="H543" s="313">
        <f t="shared" si="314"/>
        <v>0.08</v>
      </c>
      <c r="I543" s="328">
        <f t="shared" si="315"/>
        <v>1.7912149257470447</v>
      </c>
      <c r="J543" s="328">
        <f t="shared" si="339"/>
        <v>850</v>
      </c>
      <c r="K543" s="335">
        <f t="shared" si="316"/>
        <v>1</v>
      </c>
      <c r="L543" s="323">
        <f t="shared" si="317"/>
        <v>2.5990806844259873</v>
      </c>
      <c r="M543" s="323">
        <f t="shared" si="318"/>
        <v>2.5590806844259872</v>
      </c>
      <c r="N543" s="328">
        <f t="shared" si="319"/>
        <v>0.14373490130443045</v>
      </c>
      <c r="O543" s="328">
        <f t="shared" si="320"/>
        <v>3.8770748504988184E-3</v>
      </c>
      <c r="P543" s="332">
        <f t="shared" si="341"/>
        <v>33.035118331394578</v>
      </c>
      <c r="Q543" s="328">
        <f t="shared" si="321"/>
        <v>28.759536570369846</v>
      </c>
      <c r="R543" s="277">
        <f>IF(H543&gt;0, rate1(1,$L$52,$L$51,$L$54,L543,$L$53,$L$50,P543),"")</f>
        <v>1364.2956040222186</v>
      </c>
      <c r="S543" s="323">
        <f t="shared" si="322"/>
        <v>5.4371237564684511</v>
      </c>
      <c r="T543" s="323">
        <f t="shared" si="323"/>
        <v>-3.2393710248647747E-2</v>
      </c>
      <c r="U543" s="328">
        <f t="shared" si="324"/>
        <v>2.5190806844259872</v>
      </c>
      <c r="V543" s="336">
        <f t="shared" si="325"/>
        <v>2.5190806844259872</v>
      </c>
      <c r="W543" s="328">
        <f t="shared" si="326"/>
        <v>3.818080792656886E-4</v>
      </c>
      <c r="X543" s="328">
        <f t="shared" si="327"/>
        <v>-11.806384929134424</v>
      </c>
      <c r="Y543" s="328">
        <f t="shared" si="342"/>
        <v>32.010471036617382</v>
      </c>
      <c r="Z543" s="108">
        <f>IF(H543&gt;0, rate1(1,$L$52,$L$51,$L$54,U543,$L$53,$L$50,Y543),"")</f>
        <v>1344.741121983433</v>
      </c>
      <c r="AA543" s="336">
        <f t="shared" si="328"/>
        <v>-2.2645090848417584</v>
      </c>
      <c r="AB543" s="336">
        <f t="shared" si="329"/>
        <v>1.1695727269945586E-4</v>
      </c>
      <c r="AC543" s="328">
        <f t="shared" si="330"/>
        <v>1.1695727269945586E-4</v>
      </c>
      <c r="AD543" s="328">
        <f t="shared" si="331"/>
        <v>684.0104779595481</v>
      </c>
      <c r="AE543" s="328">
        <f t="shared" si="332"/>
        <v>-2244835.2984608626</v>
      </c>
      <c r="AF543" s="328">
        <f t="shared" si="333"/>
        <v>2887.9294237553677</v>
      </c>
      <c r="AG543" s="328">
        <f t="shared" si="334"/>
        <v>2885.5466701968794</v>
      </c>
      <c r="AH543" s="328">
        <f t="shared" si="335"/>
        <v>2.5986798865209804</v>
      </c>
      <c r="AI543" s="328">
        <f t="shared" si="336"/>
        <v>8.572722242499517E-2</v>
      </c>
      <c r="AJ543" s="328">
        <f t="shared" si="337"/>
        <v>9.1040817691029812</v>
      </c>
      <c r="AK543" s="337">
        <f t="shared" si="338"/>
        <v>572.58956232887067</v>
      </c>
      <c r="AL543" s="42">
        <f t="shared" si="343"/>
        <v>27.858417345316042</v>
      </c>
    </row>
    <row r="544" spans="2:38" ht="15" x14ac:dyDescent="0.15">
      <c r="B544" s="328">
        <f t="shared" ref="B544:B607" si="344">IF(H544&gt;0, AF543,"")</f>
        <v>2887.9294237553677</v>
      </c>
      <c r="C544" s="328">
        <f t="shared" ref="C544:C607" si="345">IF(H544&gt;0, AG543,"")</f>
        <v>2885.5466701968794</v>
      </c>
      <c r="D544" s="328">
        <f t="shared" ref="D544:D607" si="346">IF(H544&gt;0, AH543,"")</f>
        <v>2.5986798865209804</v>
      </c>
      <c r="E544" s="328">
        <f t="shared" si="340"/>
        <v>185.74517602620119</v>
      </c>
      <c r="F544" s="328">
        <f t="shared" ref="F544:F607" si="347">IF(H544&gt;0, (E544+E543)/2,"")</f>
        <v>185.74517602620119</v>
      </c>
      <c r="G544" s="328">
        <f t="shared" ref="G544:G607" si="348">IF(H544&gt;0, F544*$S$53*$C$55*(B544-C544+N544)^1.5,"")</f>
        <v>899.21954075436008</v>
      </c>
      <c r="H544" s="313">
        <f t="shared" ref="H544:H607" si="349">dv(S543)</f>
        <v>0.02</v>
      </c>
      <c r="I544" s="328">
        <f t="shared" ref="I544:I607" si="350">IF(H544&gt;0, (B544-C544)*B$19,"")</f>
        <v>1.9062028467906202</v>
      </c>
      <c r="J544" s="328">
        <f t="shared" si="339"/>
        <v>850</v>
      </c>
      <c r="K544" s="335">
        <f t="shared" ref="K544:K607" si="351">IF(H544&gt;0, IF((1-S543-0.015)&gt;0,1,-1),"")</f>
        <v>-1</v>
      </c>
      <c r="L544" s="323">
        <f t="shared" ref="L544:L607" si="352">IF(H544&gt;0, D544+K544*H544,"")</f>
        <v>2.5786798865209803</v>
      </c>
      <c r="M544" s="323">
        <f t="shared" ref="M544:M607" si="353">IF(H544&gt;0, (D544+L544)/2,"")</f>
        <v>2.5886798865209801</v>
      </c>
      <c r="N544" s="328">
        <f t="shared" ref="N544:N607" si="354">IF(H544&gt;0, 2*($P$53*M544/$S$52/$S$51)^2-(B544-C544)*2,"")</f>
        <v>-3.6202604317684184E-2</v>
      </c>
      <c r="O544" s="328">
        <f t="shared" ref="O544:O607" si="355">IF(wh(B543,$F$51,$F$52,$F$53)&gt;0,wh(B543,$F$51,$F$52,$F$53),O543)</f>
        <v>3.8770748504988184E-3</v>
      </c>
      <c r="P544" s="332">
        <f t="shared" si="341"/>
        <v>33.110556247938874</v>
      </c>
      <c r="Q544" s="328">
        <f t="shared" ref="Q544:Q607" si="356">IF(H544&gt;0, M544/$S$54*(B544-C544+N544/2)*E544-J544,"")</f>
        <v>59.60567805837718</v>
      </c>
      <c r="R544" s="277">
        <f>IF(H544&gt;0, rate1(1,$L$52,$L$51,$L$54,L544,$L$53,$L$50,P544),"")</f>
        <v>1365.7091395306586</v>
      </c>
      <c r="S544" s="323">
        <f t="shared" ref="S544:S607" si="357">IF(H544&gt;0, Q544/O544/R544,"")</f>
        <v>11.25706649446453</v>
      </c>
      <c r="T544" s="323">
        <f t="shared" ref="T544:T607" si="358">IF(H544&gt;0, N544/(1-S544),"")</f>
        <v>3.5295280904361673E-3</v>
      </c>
      <c r="U544" s="328">
        <f t="shared" ref="U544:U607" si="359">L544-K544*H544</f>
        <v>2.5986798865209804</v>
      </c>
      <c r="V544" s="336">
        <f t="shared" ref="V544:V607" si="360">IF(H544&gt;0, (D544+U544)/2,"")</f>
        <v>2.5986798865209804</v>
      </c>
      <c r="W544" s="328">
        <f t="shared" ref="W544:W607" si="361">IF(H544&gt;0, 2*($P$53*V544/$S$52/$S$51)^2-(B544-C544)*2,"")</f>
        <v>4.0631843625416053E-4</v>
      </c>
      <c r="X544" s="328">
        <f t="shared" ref="X544:X607" si="362">IF(H544&gt;0, V544/$S$54*(B544-C544+W544/2)*F544-J544,"")</f>
        <v>70.187797416097965</v>
      </c>
      <c r="Y544" s="328">
        <f t="shared" si="342"/>
        <v>33.366860698789154</v>
      </c>
      <c r="Z544" s="108">
        <f>IF(H544&gt;0, rate1(1,$L$52,$L$51,$L$54,U544,$L$53,$L$50,Y544),"")</f>
        <v>1370.4855284023597</v>
      </c>
      <c r="AA544" s="336">
        <f t="shared" ref="AA544:AA607" si="363">IF(H544&gt;0, X544/O544/Z544,"")</f>
        <v>13.209396439141132</v>
      </c>
      <c r="AB544" s="336">
        <f t="shared" ref="AB544:AB607" si="364">IF(H544&gt;0, W544/(1-AA544),"")</f>
        <v>-3.3279158251555873E-5</v>
      </c>
      <c r="AC544" s="328">
        <f t="shared" ref="AC544:AC607" si="365">IF(H544&gt;0, delta_z(N544,S544,H544,AE543,AB544),"")</f>
        <v>3.5295280904361673E-3</v>
      </c>
      <c r="AD544" s="328">
        <f t="shared" ref="AD544:AD607" si="366">IF(H544&gt;0, H544/AC544*K544,"")</f>
        <v>-5.6664799053996102</v>
      </c>
      <c r="AE544" s="328">
        <f t="shared" ref="AE544:AE607" si="367">IF(H544&gt;0, (AD544-AD543)/(AC544+AC543)*2,"")</f>
        <v>-378269.42339452723</v>
      </c>
      <c r="AF544" s="328">
        <f t="shared" ref="AF544:AF607" si="368">IF(H544&gt;0, B544-(AC544-N544),"")</f>
        <v>2887.8896916229596</v>
      </c>
      <c r="AG544" s="328">
        <f t="shared" ref="AG544:AG607" si="369">IF(H544&gt;0, C544-AC544,"")</f>
        <v>2885.543140668789</v>
      </c>
      <c r="AH544" s="328">
        <f t="shared" ref="AH544:AH607" si="370">IF(H544&gt;0, $S$54*$S$53*$C$55*SQRT(AF544-AG544),"")</f>
        <v>2.5788626734256419</v>
      </c>
      <c r="AI544" s="328">
        <f t="shared" ref="AI544:AI607" si="371">IF(H544&gt;0, AC544/R544*1000000,"")</f>
        <v>2.5843922313129792</v>
      </c>
      <c r="AJ544" s="328">
        <f t="shared" ref="AJ544:AJ607" si="372">IF(H544&gt;0, AJ543+AI544/3600,"")</f>
        <v>9.1047996558339008</v>
      </c>
      <c r="AK544" s="337">
        <f t="shared" ref="AK544:AK607" si="373">IF(H544&gt;0, AK543+AI543*G543/1000000,"")</f>
        <v>572.58964120728933</v>
      </c>
      <c r="AL544" s="42">
        <f t="shared" si="343"/>
        <v>27.858490213455102</v>
      </c>
    </row>
    <row r="545" spans="2:38" ht="15" x14ac:dyDescent="0.15">
      <c r="B545" s="328">
        <f t="shared" si="344"/>
        <v>2887.8896916229596</v>
      </c>
      <c r="C545" s="328">
        <f t="shared" si="345"/>
        <v>2885.543140668789</v>
      </c>
      <c r="D545" s="328">
        <f t="shared" si="346"/>
        <v>2.5788626734256419</v>
      </c>
      <c r="E545" s="328">
        <f t="shared" si="340"/>
        <v>185.74517602620119</v>
      </c>
      <c r="F545" s="328">
        <f t="shared" si="347"/>
        <v>185.74517602620119</v>
      </c>
      <c r="G545" s="328">
        <f t="shared" si="348"/>
        <v>878.64628508433191</v>
      </c>
      <c r="H545" s="313">
        <f t="shared" si="349"/>
        <v>0.02</v>
      </c>
      <c r="I545" s="328">
        <f t="shared" si="350"/>
        <v>1.877240763336522</v>
      </c>
      <c r="J545" s="328">
        <f t="shared" si="339"/>
        <v>850</v>
      </c>
      <c r="K545" s="335">
        <f t="shared" si="351"/>
        <v>-1</v>
      </c>
      <c r="L545" s="323">
        <f t="shared" si="352"/>
        <v>2.5588626734256419</v>
      </c>
      <c r="M545" s="323">
        <f t="shared" si="353"/>
        <v>2.5688626734256417</v>
      </c>
      <c r="N545" s="328">
        <f t="shared" si="354"/>
        <v>-3.5929064433083191E-2</v>
      </c>
      <c r="O545" s="328">
        <f t="shared" si="355"/>
        <v>3.8770748504988184E-3</v>
      </c>
      <c r="P545" s="332">
        <f t="shared" si="341"/>
        <v>32.772209134211295</v>
      </c>
      <c r="Q545" s="328">
        <f t="shared" si="356"/>
        <v>38.875180033366291</v>
      </c>
      <c r="R545" s="277">
        <f>IF(H545&gt;0, rate1(1,$L$52,$L$51,$L$54,L545,$L$53,$L$50,P545),"")</f>
        <v>1359.34162713514</v>
      </c>
      <c r="S545" s="323">
        <f t="shared" si="357"/>
        <v>7.3763176593106268</v>
      </c>
      <c r="T545" s="323">
        <f t="shared" si="358"/>
        <v>5.6347670164487457E-3</v>
      </c>
      <c r="U545" s="328">
        <f t="shared" si="359"/>
        <v>2.5788626734256419</v>
      </c>
      <c r="V545" s="336">
        <f t="shared" si="360"/>
        <v>2.5788626734256419</v>
      </c>
      <c r="W545" s="328">
        <f t="shared" si="361"/>
        <v>4.0014499648677315E-4</v>
      </c>
      <c r="X545" s="328">
        <f t="shared" si="362"/>
        <v>49.296210344573524</v>
      </c>
      <c r="Y545" s="328">
        <f t="shared" si="342"/>
        <v>33.027855314632482</v>
      </c>
      <c r="Z545" s="108">
        <f>IF(H545&gt;0, rate1(1,$L$52,$L$51,$L$54,U545,$L$53,$L$50,Y545),"")</f>
        <v>1364.1593256092151</v>
      </c>
      <c r="AA545" s="336">
        <f t="shared" si="363"/>
        <v>9.3206081972946304</v>
      </c>
      <c r="AB545" s="336">
        <f t="shared" si="364"/>
        <v>-4.809083506862835E-5</v>
      </c>
      <c r="AC545" s="328">
        <f t="shared" si="365"/>
        <v>5.6347670164487457E-3</v>
      </c>
      <c r="AD545" s="328">
        <f t="shared" si="366"/>
        <v>-3.54939253772462</v>
      </c>
      <c r="AE545" s="328">
        <f t="shared" si="367"/>
        <v>462.02950537559042</v>
      </c>
      <c r="AF545" s="328">
        <f t="shared" si="368"/>
        <v>2887.8481277915103</v>
      </c>
      <c r="AG545" s="328">
        <f t="shared" si="369"/>
        <v>2885.5375059017724</v>
      </c>
      <c r="AH545" s="328">
        <f t="shared" si="370"/>
        <v>2.5590434704550211</v>
      </c>
      <c r="AI545" s="328">
        <f t="shared" si="371"/>
        <v>4.1452177318546584</v>
      </c>
      <c r="AJ545" s="328">
        <f t="shared" si="372"/>
        <v>9.1059511052038609</v>
      </c>
      <c r="AK545" s="337">
        <f t="shared" si="373"/>
        <v>572.59196514328471</v>
      </c>
      <c r="AL545" s="42">
        <f t="shared" si="343"/>
        <v>27.860686946851718</v>
      </c>
    </row>
    <row r="546" spans="2:38" ht="15" x14ac:dyDescent="0.15">
      <c r="B546" s="328">
        <f t="shared" si="344"/>
        <v>2887.8481277915103</v>
      </c>
      <c r="C546" s="328">
        <f t="shared" si="345"/>
        <v>2885.5375059017724</v>
      </c>
      <c r="D546" s="328">
        <f t="shared" si="346"/>
        <v>2.5590434704550211</v>
      </c>
      <c r="E546" s="328">
        <f t="shared" si="340"/>
        <v>185.74517602620119</v>
      </c>
      <c r="F546" s="328">
        <f t="shared" si="347"/>
        <v>185.74517602620119</v>
      </c>
      <c r="G546" s="328">
        <f t="shared" si="348"/>
        <v>858.38722134642842</v>
      </c>
      <c r="H546" s="313">
        <f t="shared" si="349"/>
        <v>0.02</v>
      </c>
      <c r="I546" s="328">
        <f t="shared" si="350"/>
        <v>1.8484975117902651</v>
      </c>
      <c r="J546" s="328">
        <f t="shared" si="339"/>
        <v>850</v>
      </c>
      <c r="K546" s="335">
        <f t="shared" si="351"/>
        <v>-1</v>
      </c>
      <c r="L546" s="323">
        <f t="shared" si="352"/>
        <v>2.5390434704550211</v>
      </c>
      <c r="M546" s="323">
        <f t="shared" si="353"/>
        <v>2.5490434704550209</v>
      </c>
      <c r="N546" s="328">
        <f t="shared" si="354"/>
        <v>-3.5655449816744067E-2</v>
      </c>
      <c r="O546" s="328">
        <f t="shared" si="355"/>
        <v>3.8770748504988184E-3</v>
      </c>
      <c r="P546" s="332">
        <f t="shared" si="341"/>
        <v>32.434700563283656</v>
      </c>
      <c r="Q546" s="328">
        <f t="shared" si="356"/>
        <v>18.460039740997445</v>
      </c>
      <c r="R546" s="277">
        <f>IF(H546&gt;0, rate1(1,$L$52,$L$51,$L$54,L546,$L$53,$L$50,P546),"")</f>
        <v>1352.9182701528894</v>
      </c>
      <c r="S546" s="323">
        <f t="shared" si="357"/>
        <v>3.5193048211726423</v>
      </c>
      <c r="T546" s="323">
        <f t="shared" si="358"/>
        <v>1.415289230469054E-2</v>
      </c>
      <c r="U546" s="328">
        <f t="shared" si="359"/>
        <v>2.5590434704550211</v>
      </c>
      <c r="V546" s="336">
        <f t="shared" si="360"/>
        <v>2.5590434704550211</v>
      </c>
      <c r="W546" s="328">
        <f t="shared" si="361"/>
        <v>3.9401820203632809E-4</v>
      </c>
      <c r="X546" s="328">
        <f t="shared" si="362"/>
        <v>28.721200550099638</v>
      </c>
      <c r="Y546" s="328">
        <f t="shared" si="342"/>
        <v>32.689685009465236</v>
      </c>
      <c r="Z546" s="108">
        <f>IF(H546&gt;0, rate1(1,$L$52,$L$51,$L$54,U546,$L$53,$L$50,Y546),"")</f>
        <v>1357.7777074395954</v>
      </c>
      <c r="AA546" s="336">
        <f t="shared" si="363"/>
        <v>5.4559418134337339</v>
      </c>
      <c r="AB546" s="336">
        <f t="shared" si="364"/>
        <v>-8.8425347218055111E-5</v>
      </c>
      <c r="AC546" s="328">
        <f t="shared" si="365"/>
        <v>1.415289230469054E-2</v>
      </c>
      <c r="AD546" s="328">
        <f t="shared" si="366"/>
        <v>-1.4131387118215841</v>
      </c>
      <c r="AE546" s="328">
        <f t="shared" si="367"/>
        <v>215.91778908593415</v>
      </c>
      <c r="AF546" s="328">
        <f t="shared" si="368"/>
        <v>2887.7983194493886</v>
      </c>
      <c r="AG546" s="328">
        <f t="shared" si="369"/>
        <v>2885.5233530094679</v>
      </c>
      <c r="AH546" s="328">
        <f t="shared" si="370"/>
        <v>2.539222272720596</v>
      </c>
      <c r="AI546" s="328">
        <f t="shared" si="371"/>
        <v>10.461010555420442</v>
      </c>
      <c r="AJ546" s="328">
        <f t="shared" si="372"/>
        <v>9.1088569414692557</v>
      </c>
      <c r="AK546" s="337">
        <f t="shared" si="373"/>
        <v>572.59560732344562</v>
      </c>
      <c r="AL546" s="42">
        <f t="shared" si="343"/>
        <v>27.864210381923794</v>
      </c>
    </row>
    <row r="547" spans="2:38" ht="15" x14ac:dyDescent="0.15">
      <c r="B547" s="328">
        <f t="shared" si="344"/>
        <v>2887.7983194493886</v>
      </c>
      <c r="C547" s="328">
        <f t="shared" si="345"/>
        <v>2885.5233530094679</v>
      </c>
      <c r="D547" s="328">
        <f t="shared" si="346"/>
        <v>2.539222272720596</v>
      </c>
      <c r="E547" s="328">
        <f t="shared" si="340"/>
        <v>185.74517602620119</v>
      </c>
      <c r="F547" s="328">
        <f t="shared" si="347"/>
        <v>185.74517602620119</v>
      </c>
      <c r="G547" s="328">
        <f t="shared" si="348"/>
        <v>838.4399899151955</v>
      </c>
      <c r="H547" s="313">
        <f t="shared" si="349"/>
        <v>0.02</v>
      </c>
      <c r="I547" s="328">
        <f t="shared" si="350"/>
        <v>1.8199731519365743</v>
      </c>
      <c r="J547" s="328">
        <f t="shared" si="339"/>
        <v>850</v>
      </c>
      <c r="K547" s="335">
        <f t="shared" si="351"/>
        <v>-1</v>
      </c>
      <c r="L547" s="323">
        <f t="shared" si="352"/>
        <v>2.519222272720596</v>
      </c>
      <c r="M547" s="323">
        <f t="shared" si="353"/>
        <v>2.5292222727205962</v>
      </c>
      <c r="N547" s="328">
        <f t="shared" si="354"/>
        <v>-3.5381760386912653E-2</v>
      </c>
      <c r="O547" s="328">
        <f t="shared" si="355"/>
        <v>3.8770748504988184E-3</v>
      </c>
      <c r="P547" s="332">
        <f t="shared" si="341"/>
        <v>32.098035237397283</v>
      </c>
      <c r="Q547" s="328">
        <f t="shared" si="356"/>
        <v>-1.6421017086238408</v>
      </c>
      <c r="R547" s="277">
        <f>IF(H547&gt;0, rate1(1,$L$52,$L$51,$L$54,L547,$L$53,$L$50,P547),"")</f>
        <v>1346.4384819709639</v>
      </c>
      <c r="S547" s="323">
        <f t="shared" si="357"/>
        <v>-0.31456424136297573</v>
      </c>
      <c r="T547" s="323">
        <f t="shared" si="358"/>
        <v>-2.691520069816283E-2</v>
      </c>
      <c r="U547" s="328">
        <f t="shared" si="359"/>
        <v>2.539222272720596</v>
      </c>
      <c r="V547" s="336">
        <f t="shared" si="360"/>
        <v>2.539222272720596</v>
      </c>
      <c r="W547" s="328">
        <f t="shared" si="361"/>
        <v>3.8793806564996203E-4</v>
      </c>
      <c r="X547" s="328">
        <f t="shared" si="362"/>
        <v>8.4604094760273938</v>
      </c>
      <c r="Y547" s="328">
        <f t="shared" si="342"/>
        <v>32.352354440122411</v>
      </c>
      <c r="Z547" s="108">
        <f>IF(H547&gt;0, rate1(1,$L$52,$L$51,$L$54,U547,$L$53,$L$50,Y547),"")</f>
        <v>1351.3400910773025</v>
      </c>
      <c r="AA547" s="336">
        <f t="shared" si="363"/>
        <v>1.6148141116854877</v>
      </c>
      <c r="AB547" s="336">
        <f t="shared" si="364"/>
        <v>-6.3098432237745114E-4</v>
      </c>
      <c r="AC547" s="328">
        <f t="shared" si="365"/>
        <v>-6.3098432237745114E-4</v>
      </c>
      <c r="AD547" s="328">
        <f t="shared" si="366"/>
        <v>31.69650859888737</v>
      </c>
      <c r="AE547" s="328">
        <f t="shared" si="367"/>
        <v>4897.1857158053426</v>
      </c>
      <c r="AF547" s="328">
        <f t="shared" si="368"/>
        <v>2887.7635686733242</v>
      </c>
      <c r="AG547" s="328">
        <f t="shared" si="369"/>
        <v>2885.5239839937904</v>
      </c>
      <c r="AH547" s="328">
        <f t="shared" si="370"/>
        <v>2.5193990752223345</v>
      </c>
      <c r="AI547" s="328">
        <f t="shared" si="371"/>
        <v>-0.46863212157587336</v>
      </c>
      <c r="AJ547" s="328">
        <f t="shared" si="372"/>
        <v>9.1087267658799291</v>
      </c>
      <c r="AK547" s="337">
        <f t="shared" si="373"/>
        <v>572.60458692122882</v>
      </c>
      <c r="AL547" s="42">
        <f t="shared" si="343"/>
        <v>27.8731022408959</v>
      </c>
    </row>
    <row r="548" spans="2:38" ht="15" x14ac:dyDescent="0.15">
      <c r="B548" s="328">
        <f t="shared" si="344"/>
        <v>2887.7635686733242</v>
      </c>
      <c r="C548" s="328">
        <f t="shared" si="345"/>
        <v>2885.5239839937904</v>
      </c>
      <c r="D548" s="328">
        <f t="shared" si="346"/>
        <v>2.5193990752223345</v>
      </c>
      <c r="E548" s="328">
        <f t="shared" si="340"/>
        <v>185.74517602620119</v>
      </c>
      <c r="F548" s="328">
        <f t="shared" si="347"/>
        <v>185.74517602620119</v>
      </c>
      <c r="G548" s="328">
        <f t="shared" si="348"/>
        <v>920.44769307983438</v>
      </c>
      <c r="H548" s="313">
        <f t="shared" si="349"/>
        <v>0.08</v>
      </c>
      <c r="I548" s="328">
        <f t="shared" si="350"/>
        <v>1.7916677436271131</v>
      </c>
      <c r="J548" s="328">
        <f t="shared" si="339"/>
        <v>850</v>
      </c>
      <c r="K548" s="335">
        <f t="shared" si="351"/>
        <v>1</v>
      </c>
      <c r="L548" s="323">
        <f t="shared" si="352"/>
        <v>2.5993990752223346</v>
      </c>
      <c r="M548" s="323">
        <f t="shared" si="353"/>
        <v>2.5593990752223346</v>
      </c>
      <c r="N548" s="328">
        <f t="shared" si="354"/>
        <v>0.14375297374298146</v>
      </c>
      <c r="O548" s="328">
        <f t="shared" si="355"/>
        <v>3.8770748504988184E-3</v>
      </c>
      <c r="P548" s="332">
        <f t="shared" si="341"/>
        <v>33.040557851549899</v>
      </c>
      <c r="Q548" s="328">
        <f t="shared" si="356"/>
        <v>29.087572839844938</v>
      </c>
      <c r="R548" s="277">
        <f>IF(H548&gt;0, rate1(1,$L$52,$L$51,$L$54,L548,$L$53,$L$50,P548),"")</f>
        <v>1364.3976461435936</v>
      </c>
      <c r="S548" s="323">
        <f t="shared" si="357"/>
        <v>5.4987292584591074</v>
      </c>
      <c r="T548" s="323">
        <f t="shared" si="358"/>
        <v>-3.1954128707051672E-2</v>
      </c>
      <c r="U548" s="328">
        <f t="shared" si="359"/>
        <v>2.5193990752223345</v>
      </c>
      <c r="V548" s="336">
        <f t="shared" si="360"/>
        <v>2.5193990752223345</v>
      </c>
      <c r="W548" s="328">
        <f t="shared" si="361"/>
        <v>3.8190460007925253E-4</v>
      </c>
      <c r="X548" s="328">
        <f t="shared" si="362"/>
        <v>-11.488522703197532</v>
      </c>
      <c r="Y548" s="328">
        <f t="shared" si="342"/>
        <v>32.015868323319289</v>
      </c>
      <c r="Z548" s="108">
        <f>IF(H548&gt;0, rate1(1,$L$52,$L$51,$L$54,U548,$L$53,$L$50,Y548),"")</f>
        <v>1344.8458883853225</v>
      </c>
      <c r="AA548" s="336">
        <f t="shared" si="363"/>
        <v>-2.203370252358996</v>
      </c>
      <c r="AB548" s="336">
        <f t="shared" si="364"/>
        <v>1.1921962495531509E-4</v>
      </c>
      <c r="AC548" s="328">
        <f t="shared" si="365"/>
        <v>1.1921962495531509E-4</v>
      </c>
      <c r="AD548" s="328">
        <f t="shared" si="366"/>
        <v>671.03046188901317</v>
      </c>
      <c r="AE548" s="328">
        <f t="shared" si="367"/>
        <v>-2498546.5254269484</v>
      </c>
      <c r="AF548" s="328">
        <f t="shared" si="368"/>
        <v>2887.9072024274424</v>
      </c>
      <c r="AG548" s="328">
        <f t="shared" si="369"/>
        <v>2885.5238647741653</v>
      </c>
      <c r="AH548" s="328">
        <f t="shared" si="370"/>
        <v>2.598998379880185</v>
      </c>
      <c r="AI548" s="328">
        <f t="shared" si="371"/>
        <v>8.7378943588977756E-2</v>
      </c>
      <c r="AJ548" s="328">
        <f t="shared" si="372"/>
        <v>9.1087510378087035</v>
      </c>
      <c r="AK548" s="337">
        <f t="shared" si="373"/>
        <v>572.60419400131752</v>
      </c>
      <c r="AL548" s="42">
        <f t="shared" si="343"/>
        <v>27.872703903592562</v>
      </c>
    </row>
    <row r="549" spans="2:38" ht="15" x14ac:dyDescent="0.15">
      <c r="B549" s="328">
        <f t="shared" si="344"/>
        <v>2887.9072024274424</v>
      </c>
      <c r="C549" s="328">
        <f t="shared" si="345"/>
        <v>2885.5238647741653</v>
      </c>
      <c r="D549" s="328">
        <f t="shared" si="346"/>
        <v>2.598998379880185</v>
      </c>
      <c r="E549" s="328">
        <f t="shared" si="340"/>
        <v>185.74517602620119</v>
      </c>
      <c r="F549" s="328">
        <f t="shared" si="347"/>
        <v>185.74517602620119</v>
      </c>
      <c r="G549" s="328">
        <f t="shared" si="348"/>
        <v>899.55278015962278</v>
      </c>
      <c r="H549" s="313">
        <f t="shared" si="349"/>
        <v>0.02</v>
      </c>
      <c r="I549" s="328">
        <f t="shared" si="350"/>
        <v>1.9066701226216538</v>
      </c>
      <c r="J549" s="328">
        <f t="shared" si="339"/>
        <v>850</v>
      </c>
      <c r="K549" s="335">
        <f t="shared" si="351"/>
        <v>-1</v>
      </c>
      <c r="L549" s="323">
        <f t="shared" si="352"/>
        <v>2.578998379880185</v>
      </c>
      <c r="M549" s="323">
        <f t="shared" si="353"/>
        <v>2.5889983798801852</v>
      </c>
      <c r="N549" s="328">
        <f t="shared" si="354"/>
        <v>-3.6207000142145063E-2</v>
      </c>
      <c r="O549" s="328">
        <f t="shared" si="355"/>
        <v>3.8770748504988184E-3</v>
      </c>
      <c r="P549" s="332">
        <f t="shared" si="341"/>
        <v>33.116001109369151</v>
      </c>
      <c r="Q549" s="328">
        <f t="shared" si="356"/>
        <v>59.941454236075629</v>
      </c>
      <c r="R549" s="277">
        <f>IF(H549&gt;0, rate1(1,$L$52,$L$51,$L$54,L549,$L$53,$L$50,P549),"")</f>
        <v>1365.8110277523137</v>
      </c>
      <c r="S549" s="323">
        <f t="shared" si="357"/>
        <v>11.319636337636091</v>
      </c>
      <c r="T549" s="323">
        <f t="shared" si="358"/>
        <v>3.5085538828627913E-3</v>
      </c>
      <c r="U549" s="328">
        <f t="shared" si="359"/>
        <v>2.598998379880185</v>
      </c>
      <c r="V549" s="336">
        <f t="shared" si="360"/>
        <v>2.598998379880185</v>
      </c>
      <c r="W549" s="328">
        <f t="shared" si="361"/>
        <v>4.0641803886742878E-4</v>
      </c>
      <c r="X549" s="328">
        <f t="shared" si="362"/>
        <v>70.526172632726229</v>
      </c>
      <c r="Y549" s="328">
        <f t="shared" si="342"/>
        <v>33.372316112147359</v>
      </c>
      <c r="Z549" s="108">
        <f>IF(H549&gt;0, rate1(1,$L$52,$L$51,$L$54,U549,$L$53,$L$50,Y549),"")</f>
        <v>1370.5867561645052</v>
      </c>
      <c r="AA549" s="336">
        <f t="shared" si="363"/>
        <v>13.272098597212899</v>
      </c>
      <c r="AB549" s="336">
        <f t="shared" si="364"/>
        <v>-3.3117240352007104E-5</v>
      </c>
      <c r="AC549" s="328">
        <f t="shared" si="365"/>
        <v>3.5085538828627913E-3</v>
      </c>
      <c r="AD549" s="328">
        <f t="shared" si="366"/>
        <v>-5.7003542393030244</v>
      </c>
      <c r="AE549" s="328">
        <f t="shared" si="367"/>
        <v>-373083.27803260804</v>
      </c>
      <c r="AF549" s="328">
        <f t="shared" si="368"/>
        <v>2887.8674868734174</v>
      </c>
      <c r="AG549" s="328">
        <f t="shared" si="369"/>
        <v>2885.5203562202823</v>
      </c>
      <c r="AH549" s="328">
        <f t="shared" si="370"/>
        <v>2.5791811987276048</v>
      </c>
      <c r="AI549" s="328">
        <f t="shared" si="371"/>
        <v>2.5688428425100245</v>
      </c>
      <c r="AJ549" s="328">
        <f t="shared" si="372"/>
        <v>9.1094646052649555</v>
      </c>
      <c r="AK549" s="337">
        <f t="shared" si="373"/>
        <v>572.60427442906462</v>
      </c>
      <c r="AL549" s="42">
        <f t="shared" si="343"/>
        <v>27.872778175694613</v>
      </c>
    </row>
    <row r="550" spans="2:38" ht="15" x14ac:dyDescent="0.15">
      <c r="B550" s="328">
        <f t="shared" si="344"/>
        <v>2887.8674868734174</v>
      </c>
      <c r="C550" s="328">
        <f t="shared" si="345"/>
        <v>2885.5203562202823</v>
      </c>
      <c r="D550" s="328">
        <f t="shared" si="346"/>
        <v>2.5791811987276048</v>
      </c>
      <c r="E550" s="328">
        <f t="shared" si="340"/>
        <v>185.74517602620119</v>
      </c>
      <c r="F550" s="328">
        <f t="shared" si="347"/>
        <v>185.74517602620119</v>
      </c>
      <c r="G550" s="328">
        <f t="shared" si="348"/>
        <v>878.97445542048933</v>
      </c>
      <c r="H550" s="313">
        <f t="shared" si="349"/>
        <v>0.02</v>
      </c>
      <c r="I550" s="328">
        <f t="shared" si="350"/>
        <v>1.8777045225080657</v>
      </c>
      <c r="J550" s="328">
        <f t="shared" si="339"/>
        <v>850</v>
      </c>
      <c r="K550" s="335">
        <f t="shared" si="351"/>
        <v>-1</v>
      </c>
      <c r="L550" s="323">
        <f t="shared" si="352"/>
        <v>2.5591811987276047</v>
      </c>
      <c r="M550" s="323">
        <f t="shared" si="353"/>
        <v>2.5691811987276045</v>
      </c>
      <c r="N550" s="328">
        <f t="shared" si="354"/>
        <v>-3.5933461458004246E-2</v>
      </c>
      <c r="O550" s="328">
        <f t="shared" si="355"/>
        <v>3.8770748504988184E-3</v>
      </c>
      <c r="P550" s="332">
        <f t="shared" si="341"/>
        <v>32.777640556339286</v>
      </c>
      <c r="Q550" s="328">
        <f t="shared" si="356"/>
        <v>39.20586841078682</v>
      </c>
      <c r="R550" s="277">
        <f>IF(H550&gt;0, rate1(1,$L$52,$L$51,$L$54,L550,$L$53,$L$50,P550),"")</f>
        <v>1359.4444081509475</v>
      </c>
      <c r="S550" s="323">
        <f t="shared" si="357"/>
        <v>7.4385012398248813</v>
      </c>
      <c r="T550" s="323">
        <f t="shared" si="358"/>
        <v>5.5810288946968644E-3</v>
      </c>
      <c r="U550" s="328">
        <f t="shared" si="359"/>
        <v>2.5791811987276048</v>
      </c>
      <c r="V550" s="336">
        <f t="shared" si="360"/>
        <v>2.5791811987276048</v>
      </c>
      <c r="W550" s="328">
        <f t="shared" si="361"/>
        <v>4.0024384950232417E-4</v>
      </c>
      <c r="X550" s="328">
        <f t="shared" si="362"/>
        <v>49.629478162674218</v>
      </c>
      <c r="Y550" s="328">
        <f t="shared" si="342"/>
        <v>33.033297343994484</v>
      </c>
      <c r="Z550" s="108">
        <f>IF(H550&gt;0, rate1(1,$L$52,$L$51,$L$54,U550,$L$53,$L$50,Y550),"")</f>
        <v>1364.2614392982393</v>
      </c>
      <c r="AA550" s="336">
        <f t="shared" si="363"/>
        <v>9.3829179628361317</v>
      </c>
      <c r="AB550" s="336">
        <f t="shared" si="364"/>
        <v>-4.7745170748028243E-5</v>
      </c>
      <c r="AC550" s="328">
        <f t="shared" si="365"/>
        <v>5.5810288946968644E-3</v>
      </c>
      <c r="AD550" s="328">
        <f t="shared" si="366"/>
        <v>-3.5835686174289747</v>
      </c>
      <c r="AE550" s="328">
        <f t="shared" si="367"/>
        <v>465.76078873498261</v>
      </c>
      <c r="AF550" s="328">
        <f t="shared" si="368"/>
        <v>2887.8259723830647</v>
      </c>
      <c r="AG550" s="328">
        <f t="shared" si="369"/>
        <v>2885.5147751913878</v>
      </c>
      <c r="AH550" s="328">
        <f t="shared" si="370"/>
        <v>2.5593620277771127</v>
      </c>
      <c r="AI550" s="328">
        <f t="shared" si="371"/>
        <v>4.1053748584599479</v>
      </c>
      <c r="AJ550" s="328">
        <f t="shared" si="372"/>
        <v>9.1106049871700829</v>
      </c>
      <c r="AK550" s="337">
        <f t="shared" si="373"/>
        <v>572.60658523878544</v>
      </c>
      <c r="AL550" s="42">
        <f t="shared" si="343"/>
        <v>27.874961692110748</v>
      </c>
    </row>
    <row r="551" spans="2:38" ht="15" x14ac:dyDescent="0.15">
      <c r="B551" s="328">
        <f t="shared" si="344"/>
        <v>2887.8259723830647</v>
      </c>
      <c r="C551" s="328">
        <f t="shared" si="345"/>
        <v>2885.5147751913878</v>
      </c>
      <c r="D551" s="328">
        <f t="shared" si="346"/>
        <v>2.5593620277771127</v>
      </c>
      <c r="E551" s="328">
        <f t="shared" si="340"/>
        <v>185.74517602620119</v>
      </c>
      <c r="F551" s="328">
        <f t="shared" si="347"/>
        <v>185.74517602620119</v>
      </c>
      <c r="G551" s="328">
        <f t="shared" si="348"/>
        <v>858.71036052757984</v>
      </c>
      <c r="H551" s="313">
        <f t="shared" si="349"/>
        <v>0.02</v>
      </c>
      <c r="I551" s="328">
        <f t="shared" si="350"/>
        <v>1.8489577533415287</v>
      </c>
      <c r="J551" s="328">
        <f t="shared" si="339"/>
        <v>850</v>
      </c>
      <c r="K551" s="335">
        <f t="shared" si="351"/>
        <v>-1</v>
      </c>
      <c r="L551" s="323">
        <f t="shared" si="352"/>
        <v>2.5393620277771127</v>
      </c>
      <c r="M551" s="323">
        <f t="shared" si="353"/>
        <v>2.5493620277771125</v>
      </c>
      <c r="N551" s="328">
        <f t="shared" si="354"/>
        <v>-3.565984804341582E-2</v>
      </c>
      <c r="O551" s="328">
        <f t="shared" si="355"/>
        <v>3.8770748504988184E-3</v>
      </c>
      <c r="P551" s="332">
        <f t="shared" si="341"/>
        <v>32.440118471017897</v>
      </c>
      <c r="Q551" s="328">
        <f t="shared" si="356"/>
        <v>18.785678220416457</v>
      </c>
      <c r="R551" s="277">
        <f>IF(H551&gt;0, rate1(1,$L$52,$L$51,$L$54,L551,$L$53,$L$50,P551),"")</f>
        <v>1353.0219533476256</v>
      </c>
      <c r="S551" s="323">
        <f t="shared" si="357"/>
        <v>3.5811115577087116</v>
      </c>
      <c r="T551" s="323">
        <f t="shared" si="358"/>
        <v>1.3815694225580688E-2</v>
      </c>
      <c r="U551" s="328">
        <f t="shared" si="359"/>
        <v>2.5593620277771127</v>
      </c>
      <c r="V551" s="336">
        <f t="shared" si="360"/>
        <v>2.5593620277771127</v>
      </c>
      <c r="W551" s="328">
        <f t="shared" si="361"/>
        <v>3.9411630525254537E-4</v>
      </c>
      <c r="X551" s="328">
        <f t="shared" si="362"/>
        <v>29.04939886659372</v>
      </c>
      <c r="Y551" s="328">
        <f t="shared" si="342"/>
        <v>32.695113580461609</v>
      </c>
      <c r="Z551" s="108">
        <f>IF(H551&gt;0, rate1(1,$L$52,$L$51,$L$54,U551,$L$53,$L$50,Y551),"")</f>
        <v>1357.8807163790254</v>
      </c>
      <c r="AA551" s="336">
        <f t="shared" si="363"/>
        <v>5.517868462777602</v>
      </c>
      <c r="AB551" s="336">
        <f t="shared" si="364"/>
        <v>-8.7235011045505562E-5</v>
      </c>
      <c r="AC551" s="328">
        <f t="shared" si="365"/>
        <v>1.3815694225580688E-2</v>
      </c>
      <c r="AD551" s="328">
        <f t="shared" si="366"/>
        <v>-1.4476290277884591</v>
      </c>
      <c r="AE551" s="328">
        <f t="shared" si="367"/>
        <v>220.23715824531004</v>
      </c>
      <c r="AF551" s="328">
        <f t="shared" si="368"/>
        <v>2887.7764968407955</v>
      </c>
      <c r="AG551" s="328">
        <f t="shared" si="369"/>
        <v>2885.5009594971621</v>
      </c>
      <c r="AH551" s="328">
        <f t="shared" si="370"/>
        <v>2.5395408621426854</v>
      </c>
      <c r="AI551" s="328">
        <f t="shared" si="371"/>
        <v>10.210990436184805</v>
      </c>
      <c r="AJ551" s="328">
        <f t="shared" si="372"/>
        <v>9.113441373402356</v>
      </c>
      <c r="AK551" s="337">
        <f t="shared" si="373"/>
        <v>572.6101937584159</v>
      </c>
      <c r="AL551" s="42">
        <f t="shared" si="343"/>
        <v>27.878451260740437</v>
      </c>
    </row>
    <row r="552" spans="2:38" ht="15" x14ac:dyDescent="0.15">
      <c r="B552" s="328">
        <f t="shared" si="344"/>
        <v>2887.7764968407955</v>
      </c>
      <c r="C552" s="328">
        <f t="shared" si="345"/>
        <v>2885.5009594971621</v>
      </c>
      <c r="D552" s="328">
        <f t="shared" si="346"/>
        <v>2.5395408621426854</v>
      </c>
      <c r="E552" s="328">
        <f t="shared" si="340"/>
        <v>185.74517602620119</v>
      </c>
      <c r="F552" s="328">
        <f t="shared" si="347"/>
        <v>185.74517602620119</v>
      </c>
      <c r="G552" s="328">
        <f t="shared" si="348"/>
        <v>838.75813587657933</v>
      </c>
      <c r="H552" s="313">
        <f t="shared" si="349"/>
        <v>0.02</v>
      </c>
      <c r="I552" s="328">
        <f t="shared" si="350"/>
        <v>1.8204298749067676</v>
      </c>
      <c r="J552" s="328">
        <f t="shared" si="339"/>
        <v>850</v>
      </c>
      <c r="K552" s="335">
        <f t="shared" si="351"/>
        <v>-1</v>
      </c>
      <c r="L552" s="323">
        <f t="shared" si="352"/>
        <v>2.5195408621426854</v>
      </c>
      <c r="M552" s="323">
        <f t="shared" si="353"/>
        <v>2.5295408621426851</v>
      </c>
      <c r="N552" s="328">
        <f t="shared" si="354"/>
        <v>-3.5386159816678919E-2</v>
      </c>
      <c r="O552" s="328">
        <f t="shared" si="355"/>
        <v>3.8770748504988184E-3</v>
      </c>
      <c r="P552" s="332">
        <f t="shared" si="341"/>
        <v>32.103439554691157</v>
      </c>
      <c r="Q552" s="328">
        <f t="shared" si="356"/>
        <v>-1.3214752037869175</v>
      </c>
      <c r="R552" s="277">
        <f>IF(H552&gt;0, rate1(1,$L$52,$L$51,$L$54,L552,$L$53,$L$50,P552),"")</f>
        <v>1346.5430768149527</v>
      </c>
      <c r="S552" s="323">
        <f t="shared" si="357"/>
        <v>-0.25312473246556416</v>
      </c>
      <c r="T552" s="323">
        <f t="shared" si="358"/>
        <v>-2.823833805199542E-2</v>
      </c>
      <c r="U552" s="328">
        <f t="shared" si="359"/>
        <v>2.5395408621426854</v>
      </c>
      <c r="V552" s="336">
        <f t="shared" si="360"/>
        <v>2.5395408621426854</v>
      </c>
      <c r="W552" s="328">
        <f t="shared" si="361"/>
        <v>3.8803541885901183E-4</v>
      </c>
      <c r="X552" s="328">
        <f t="shared" si="362"/>
        <v>8.7835762089803211</v>
      </c>
      <c r="Y552" s="328">
        <f t="shared" si="342"/>
        <v>32.357769477443874</v>
      </c>
      <c r="Z552" s="108">
        <f>IF(H552&gt;0, rate1(1,$L$52,$L$51,$L$54,U552,$L$53,$L$50,Y552),"")</f>
        <v>1351.4440046766699</v>
      </c>
      <c r="AA552" s="336">
        <f t="shared" si="363"/>
        <v>1.6763671127988446</v>
      </c>
      <c r="AB552" s="336">
        <f t="shared" si="364"/>
        <v>-5.7370533178838299E-4</v>
      </c>
      <c r="AC552" s="328">
        <f t="shared" si="365"/>
        <v>-5.7370533178838299E-4</v>
      </c>
      <c r="AD552" s="328">
        <f t="shared" si="366"/>
        <v>34.861101844138346</v>
      </c>
      <c r="AE552" s="328">
        <f t="shared" si="367"/>
        <v>5483.8787682336642</v>
      </c>
      <c r="AF552" s="328">
        <f t="shared" si="368"/>
        <v>2887.7416843863107</v>
      </c>
      <c r="AG552" s="328">
        <f t="shared" si="369"/>
        <v>2885.5015332024936</v>
      </c>
      <c r="AH552" s="328">
        <f t="shared" si="370"/>
        <v>2.519717696825607</v>
      </c>
      <c r="AI552" s="328">
        <f t="shared" si="371"/>
        <v>-0.42605791204645127</v>
      </c>
      <c r="AJ552" s="328">
        <f t="shared" si="372"/>
        <v>9.1133230239823426</v>
      </c>
      <c r="AK552" s="337">
        <f t="shared" si="373"/>
        <v>572.61896204169466</v>
      </c>
      <c r="AL552" s="42">
        <f t="shared" si="343"/>
        <v>27.887130602611194</v>
      </c>
    </row>
    <row r="553" spans="2:38" ht="15" x14ac:dyDescent="0.15">
      <c r="B553" s="328">
        <f t="shared" si="344"/>
        <v>2887.7416843863107</v>
      </c>
      <c r="C553" s="328">
        <f t="shared" si="345"/>
        <v>2885.5015332024936</v>
      </c>
      <c r="D553" s="328">
        <f t="shared" si="346"/>
        <v>2.519717696825607</v>
      </c>
      <c r="E553" s="328">
        <f t="shared" si="340"/>
        <v>185.74517602620119</v>
      </c>
      <c r="F553" s="328">
        <f t="shared" si="347"/>
        <v>185.74517602620119</v>
      </c>
      <c r="G553" s="328">
        <f t="shared" si="348"/>
        <v>920.78636772700668</v>
      </c>
      <c r="H553" s="313">
        <f t="shared" si="349"/>
        <v>0.08</v>
      </c>
      <c r="I553" s="328">
        <f t="shared" si="350"/>
        <v>1.792120947053627</v>
      </c>
      <c r="J553" s="328">
        <f t="shared" si="339"/>
        <v>850</v>
      </c>
      <c r="K553" s="335">
        <f t="shared" si="351"/>
        <v>1</v>
      </c>
      <c r="L553" s="323">
        <f t="shared" si="352"/>
        <v>2.599717696825607</v>
      </c>
      <c r="M553" s="323">
        <f t="shared" si="353"/>
        <v>2.559717696825607</v>
      </c>
      <c r="N553" s="328">
        <f t="shared" si="354"/>
        <v>0.14377105929476652</v>
      </c>
      <c r="O553" s="328">
        <f t="shared" si="355"/>
        <v>3.8770748504988184E-3</v>
      </c>
      <c r="P553" s="332">
        <f t="shared" si="341"/>
        <v>33.046001539503109</v>
      </c>
      <c r="Q553" s="328">
        <f t="shared" si="356"/>
        <v>29.415928623171226</v>
      </c>
      <c r="R553" s="277">
        <f>IF(H553&gt;0, rate1(1,$L$52,$L$51,$L$54,L553,$L$53,$L$50,P553),"")</f>
        <v>1364.4997480941129</v>
      </c>
      <c r="S553" s="323">
        <f t="shared" si="357"/>
        <v>5.5603856990289717</v>
      </c>
      <c r="T553" s="323">
        <f t="shared" si="358"/>
        <v>-3.1526074499658926E-2</v>
      </c>
      <c r="U553" s="328">
        <f t="shared" si="359"/>
        <v>2.519717696825607</v>
      </c>
      <c r="V553" s="336">
        <f t="shared" si="360"/>
        <v>2.519717696825607</v>
      </c>
      <c r="W553" s="328">
        <f t="shared" si="361"/>
        <v>3.8200120307863017E-4</v>
      </c>
      <c r="X553" s="328">
        <f t="shared" si="362"/>
        <v>-11.170349615839996</v>
      </c>
      <c r="Y553" s="328">
        <f t="shared" si="342"/>
        <v>32.021269750675749</v>
      </c>
      <c r="Z553" s="108">
        <f>IF(H553&gt;0, rate1(1,$L$52,$L$51,$L$54,U553,$L$53,$L$50,Y553),"")</f>
        <v>1344.9507161392592</v>
      </c>
      <c r="AA553" s="336">
        <f t="shared" si="363"/>
        <v>-2.1421812320076978</v>
      </c>
      <c r="AB553" s="336">
        <f t="shared" si="364"/>
        <v>1.2157198292300612E-4</v>
      </c>
      <c r="AC553" s="328">
        <f t="shared" si="365"/>
        <v>1.2157198292300612E-4</v>
      </c>
      <c r="AD553" s="328">
        <f t="shared" si="366"/>
        <v>658.04635308667741</v>
      </c>
      <c r="AE553" s="328">
        <f t="shared" si="367"/>
        <v>-2756643.5999751613</v>
      </c>
      <c r="AF553" s="328">
        <f t="shared" si="368"/>
        <v>2887.8853338736226</v>
      </c>
      <c r="AG553" s="328">
        <f t="shared" si="369"/>
        <v>2885.5014116305106</v>
      </c>
      <c r="AH553" s="328">
        <f t="shared" si="370"/>
        <v>2.5993171041020897</v>
      </c>
      <c r="AI553" s="328">
        <f t="shared" si="371"/>
        <v>8.9096376230786228E-2</v>
      </c>
      <c r="AJ553" s="328">
        <f t="shared" si="372"/>
        <v>9.1133477729757395</v>
      </c>
      <c r="AK553" s="337">
        <f t="shared" si="373"/>
        <v>572.61860468215457</v>
      </c>
      <c r="AL553" s="42">
        <f t="shared" si="343"/>
        <v>27.886768453385955</v>
      </c>
    </row>
    <row r="554" spans="2:38" ht="15" x14ac:dyDescent="0.15">
      <c r="B554" s="328">
        <f t="shared" si="344"/>
        <v>2887.8853338736226</v>
      </c>
      <c r="C554" s="328">
        <f t="shared" si="345"/>
        <v>2885.5014116305106</v>
      </c>
      <c r="D554" s="328">
        <f t="shared" si="346"/>
        <v>2.5993171041020897</v>
      </c>
      <c r="E554" s="328">
        <f t="shared" si="340"/>
        <v>185.74517602620119</v>
      </c>
      <c r="F554" s="328">
        <f t="shared" si="347"/>
        <v>185.74517602620119</v>
      </c>
      <c r="G554" s="328">
        <f t="shared" si="348"/>
        <v>899.88634352405165</v>
      </c>
      <c r="H554" s="313">
        <f t="shared" si="349"/>
        <v>0.02</v>
      </c>
      <c r="I554" s="328">
        <f t="shared" si="350"/>
        <v>1.9071377944896086</v>
      </c>
      <c r="J554" s="328">
        <f t="shared" si="339"/>
        <v>850</v>
      </c>
      <c r="K554" s="335">
        <f t="shared" si="351"/>
        <v>-1</v>
      </c>
      <c r="L554" s="323">
        <f t="shared" si="352"/>
        <v>2.5793171041020897</v>
      </c>
      <c r="M554" s="323">
        <f t="shared" si="353"/>
        <v>2.5893171041020899</v>
      </c>
      <c r="N554" s="328">
        <f t="shared" si="354"/>
        <v>-3.6211399140737122E-2</v>
      </c>
      <c r="O554" s="328">
        <f t="shared" si="355"/>
        <v>3.8770748504988184E-3</v>
      </c>
      <c r="P554" s="332">
        <f t="shared" si="341"/>
        <v>33.121450141958952</v>
      </c>
      <c r="Q554" s="328">
        <f t="shared" si="356"/>
        <v>60.277556517116409</v>
      </c>
      <c r="R554" s="277">
        <f>IF(H554&gt;0, rate1(1,$L$52,$L$51,$L$54,L554,$L$53,$L$50,P554),"")</f>
        <v>1365.9129757040421</v>
      </c>
      <c r="S554" s="323">
        <f t="shared" si="357"/>
        <v>11.382257926816171</v>
      </c>
      <c r="T554" s="323">
        <f t="shared" si="358"/>
        <v>3.4878154054723749E-3</v>
      </c>
      <c r="U554" s="328">
        <f t="shared" si="359"/>
        <v>2.5993171041020897</v>
      </c>
      <c r="V554" s="336">
        <f t="shared" si="360"/>
        <v>2.5993171041020897</v>
      </c>
      <c r="W554" s="328">
        <f t="shared" si="361"/>
        <v>4.0651772589672674E-4</v>
      </c>
      <c r="X554" s="328">
        <f t="shared" si="362"/>
        <v>70.864876156110881</v>
      </c>
      <c r="Y554" s="328">
        <f t="shared" si="342"/>
        <v>33.377775703446723</v>
      </c>
      <c r="Z554" s="108">
        <f>IF(H554&gt;0, rate1(1,$L$52,$L$51,$L$54,U554,$L$53,$L$50,Y554),"")</f>
        <v>1370.6880432869104</v>
      </c>
      <c r="AA554" s="336">
        <f t="shared" si="363"/>
        <v>13.334852694913154</v>
      </c>
      <c r="AB554" s="336">
        <f t="shared" si="364"/>
        <v>-3.2956836692859176E-5</v>
      </c>
      <c r="AC554" s="328">
        <f t="shared" si="365"/>
        <v>3.4878154054723749E-3</v>
      </c>
      <c r="AD554" s="328">
        <f t="shared" si="366"/>
        <v>-5.7342484262842701</v>
      </c>
      <c r="AE554" s="328">
        <f t="shared" si="367"/>
        <v>-367807.90205401444</v>
      </c>
      <c r="AF554" s="328">
        <f t="shared" si="368"/>
        <v>2887.8456346590765</v>
      </c>
      <c r="AG554" s="328">
        <f t="shared" si="369"/>
        <v>2885.497923815105</v>
      </c>
      <c r="AH554" s="328">
        <f t="shared" si="370"/>
        <v>2.5794999549142359</v>
      </c>
      <c r="AI554" s="328">
        <f t="shared" si="371"/>
        <v>2.5534682424951893</v>
      </c>
      <c r="AJ554" s="328">
        <f t="shared" si="372"/>
        <v>9.1140570697097658</v>
      </c>
      <c r="AK554" s="337">
        <f t="shared" si="373"/>
        <v>572.61868672088326</v>
      </c>
      <c r="AL554" s="42">
        <f t="shared" si="343"/>
        <v>27.886844185305751</v>
      </c>
    </row>
    <row r="555" spans="2:38" ht="15" x14ac:dyDescent="0.15">
      <c r="B555" s="328">
        <f t="shared" si="344"/>
        <v>2887.8456346590765</v>
      </c>
      <c r="C555" s="328">
        <f t="shared" si="345"/>
        <v>2885.497923815105</v>
      </c>
      <c r="D555" s="328">
        <f t="shared" si="346"/>
        <v>2.5794999549142359</v>
      </c>
      <c r="E555" s="328">
        <f t="shared" si="340"/>
        <v>185.74517602620119</v>
      </c>
      <c r="F555" s="328">
        <f t="shared" si="347"/>
        <v>185.74517602620119</v>
      </c>
      <c r="G555" s="328">
        <f t="shared" si="348"/>
        <v>879.3029454234113</v>
      </c>
      <c r="H555" s="313">
        <f t="shared" si="349"/>
        <v>0.02</v>
      </c>
      <c r="I555" s="328">
        <f t="shared" si="350"/>
        <v>1.8781686751772213</v>
      </c>
      <c r="J555" s="328">
        <f t="shared" si="339"/>
        <v>850</v>
      </c>
      <c r="K555" s="335">
        <f t="shared" si="351"/>
        <v>-1</v>
      </c>
      <c r="L555" s="323">
        <f t="shared" si="352"/>
        <v>2.5594999549142359</v>
      </c>
      <c r="M555" s="323">
        <f t="shared" si="353"/>
        <v>2.5694999549142361</v>
      </c>
      <c r="N555" s="328">
        <f t="shared" si="354"/>
        <v>-3.5937861657905579E-2</v>
      </c>
      <c r="O555" s="328">
        <f t="shared" si="355"/>
        <v>3.8770748504988184E-3</v>
      </c>
      <c r="P555" s="332">
        <f t="shared" si="341"/>
        <v>32.783076141063873</v>
      </c>
      <c r="Q555" s="328">
        <f t="shared" si="356"/>
        <v>39.536878585729141</v>
      </c>
      <c r="R555" s="277">
        <f>IF(H555&gt;0, rate1(1,$L$52,$L$51,$L$54,L555,$L$53,$L$50,P555),"")</f>
        <v>1359.5472493951152</v>
      </c>
      <c r="S555" s="323">
        <f t="shared" si="357"/>
        <v>7.5007361357624811</v>
      </c>
      <c r="T555" s="323">
        <f t="shared" si="358"/>
        <v>5.5282757071465679E-3</v>
      </c>
      <c r="U555" s="328">
        <f t="shared" si="359"/>
        <v>2.5794999549142359</v>
      </c>
      <c r="V555" s="336">
        <f t="shared" si="360"/>
        <v>2.5794999549142359</v>
      </c>
      <c r="W555" s="328">
        <f t="shared" si="361"/>
        <v>4.0034278639655696E-4</v>
      </c>
      <c r="X555" s="328">
        <f t="shared" si="362"/>
        <v>49.963069967560386</v>
      </c>
      <c r="Y555" s="328">
        <f t="shared" si="342"/>
        <v>33.038743542763349</v>
      </c>
      <c r="Z555" s="108">
        <f>IF(H555&gt;0, rate1(1,$L$52,$L$51,$L$54,U555,$L$53,$L$50,Y555),"")</f>
        <v>1364.3636128418095</v>
      </c>
      <c r="AA555" s="336">
        <f t="shared" si="363"/>
        <v>9.4452792352106787</v>
      </c>
      <c r="AB555" s="336">
        <f t="shared" si="364"/>
        <v>-4.7404327938313558E-5</v>
      </c>
      <c r="AC555" s="328">
        <f t="shared" si="365"/>
        <v>5.5282757071465679E-3</v>
      </c>
      <c r="AD555" s="328">
        <f t="shared" si="366"/>
        <v>-3.6177645724408065</v>
      </c>
      <c r="AE555" s="328">
        <f t="shared" si="367"/>
        <v>469.49034285628011</v>
      </c>
      <c r="AF555" s="328">
        <f t="shared" si="368"/>
        <v>2887.8041685217113</v>
      </c>
      <c r="AG555" s="328">
        <f t="shared" si="369"/>
        <v>2885.4923955393979</v>
      </c>
      <c r="AH555" s="328">
        <f t="shared" si="370"/>
        <v>2.5596808160060878</v>
      </c>
      <c r="AI555" s="328">
        <f t="shared" si="371"/>
        <v>4.0662622866591711</v>
      </c>
      <c r="AJ555" s="328">
        <f t="shared" si="372"/>
        <v>9.1151865870116158</v>
      </c>
      <c r="AK555" s="337">
        <f t="shared" si="373"/>
        <v>572.62098455208331</v>
      </c>
      <c r="AL555" s="42">
        <f t="shared" si="343"/>
        <v>27.889014633311874</v>
      </c>
    </row>
    <row r="556" spans="2:38" ht="15" x14ac:dyDescent="0.15">
      <c r="B556" s="328">
        <f t="shared" si="344"/>
        <v>2887.8041685217113</v>
      </c>
      <c r="C556" s="328">
        <f t="shared" si="345"/>
        <v>2885.4923955393979</v>
      </c>
      <c r="D556" s="328">
        <f t="shared" si="346"/>
        <v>2.5596808160060878</v>
      </c>
      <c r="E556" s="328">
        <f t="shared" si="340"/>
        <v>185.74517602620119</v>
      </c>
      <c r="F556" s="328">
        <f t="shared" si="347"/>
        <v>185.74517602620119</v>
      </c>
      <c r="G556" s="328">
        <f t="shared" si="348"/>
        <v>859.03381511052635</v>
      </c>
      <c r="H556" s="313">
        <f t="shared" si="349"/>
        <v>0.02</v>
      </c>
      <c r="I556" s="328">
        <f t="shared" si="350"/>
        <v>1.8494183858507314</v>
      </c>
      <c r="J556" s="328">
        <f t="shared" si="339"/>
        <v>850</v>
      </c>
      <c r="K556" s="335">
        <f t="shared" si="351"/>
        <v>-1</v>
      </c>
      <c r="L556" s="323">
        <f t="shared" si="352"/>
        <v>2.5396808160060877</v>
      </c>
      <c r="M556" s="323">
        <f t="shared" si="353"/>
        <v>2.549680816006088</v>
      </c>
      <c r="N556" s="328">
        <f t="shared" si="354"/>
        <v>-3.5664249445929386E-2</v>
      </c>
      <c r="O556" s="328">
        <f t="shared" si="355"/>
        <v>3.8770748504988184E-3</v>
      </c>
      <c r="P556" s="332">
        <f t="shared" si="341"/>
        <v>32.44554053275035</v>
      </c>
      <c r="Q556" s="328">
        <f t="shared" si="356"/>
        <v>19.111634218966401</v>
      </c>
      <c r="R556" s="277">
        <f>IF(H556&gt;0, rate1(1,$L$52,$L$51,$L$54,L556,$L$53,$L$50,P556),"")</f>
        <v>1353.1256972745207</v>
      </c>
      <c r="S556" s="323">
        <f t="shared" si="357"/>
        <v>3.6429691828560893</v>
      </c>
      <c r="T556" s="323">
        <f t="shared" si="358"/>
        <v>1.3494008812993155E-2</v>
      </c>
      <c r="U556" s="328">
        <f t="shared" si="359"/>
        <v>2.5596808160060878</v>
      </c>
      <c r="V556" s="336">
        <f t="shared" si="360"/>
        <v>2.5596808160060878</v>
      </c>
      <c r="W556" s="328">
        <f t="shared" si="361"/>
        <v>3.9421449180299106E-4</v>
      </c>
      <c r="X556" s="328">
        <f t="shared" si="362"/>
        <v>29.377916877329312</v>
      </c>
      <c r="Y556" s="328">
        <f t="shared" si="342"/>
        <v>32.700546312295437</v>
      </c>
      <c r="Z556" s="108">
        <f>IF(H556&gt;0, rate1(1,$L$52,$L$51,$L$54,U556,$L$53,$L$50,Y556),"")</f>
        <v>1357.9837856727488</v>
      </c>
      <c r="AA556" s="336">
        <f t="shared" si="363"/>
        <v>5.5798461899232938</v>
      </c>
      <c r="AB556" s="336">
        <f t="shared" si="364"/>
        <v>-8.6075923831318362E-5</v>
      </c>
      <c r="AC556" s="328">
        <f t="shared" si="365"/>
        <v>1.3494008812993155E-2</v>
      </c>
      <c r="AD556" s="328">
        <f t="shared" si="366"/>
        <v>-1.4821392424719877</v>
      </c>
      <c r="AE556" s="328">
        <f t="shared" si="367"/>
        <v>224.5393110073334</v>
      </c>
      <c r="AF556" s="328">
        <f t="shared" si="368"/>
        <v>2887.7550102634523</v>
      </c>
      <c r="AG556" s="328">
        <f t="shared" si="369"/>
        <v>2885.4789015305851</v>
      </c>
      <c r="AH556" s="328">
        <f t="shared" si="370"/>
        <v>2.5398596824933661</v>
      </c>
      <c r="AI556" s="328">
        <f t="shared" si="371"/>
        <v>9.9724725058233119</v>
      </c>
      <c r="AJ556" s="328">
        <f t="shared" si="372"/>
        <v>9.1179567182632333</v>
      </c>
      <c r="AK556" s="337">
        <f t="shared" si="373"/>
        <v>572.62456002848887</v>
      </c>
      <c r="AL556" s="42">
        <f t="shared" si="343"/>
        <v>27.892470956255533</v>
      </c>
    </row>
    <row r="557" spans="2:38" ht="15" x14ac:dyDescent="0.15">
      <c r="B557" s="328">
        <f t="shared" si="344"/>
        <v>2887.7550102634523</v>
      </c>
      <c r="C557" s="328">
        <f t="shared" si="345"/>
        <v>2885.4789015305851</v>
      </c>
      <c r="D557" s="328">
        <f t="shared" si="346"/>
        <v>2.5398596824933661</v>
      </c>
      <c r="E557" s="328">
        <f t="shared" si="340"/>
        <v>185.74517602620119</v>
      </c>
      <c r="F557" s="328">
        <f t="shared" si="347"/>
        <v>185.74517602620119</v>
      </c>
      <c r="G557" s="328">
        <f t="shared" si="348"/>
        <v>839.07659300148646</v>
      </c>
      <c r="H557" s="313">
        <f t="shared" si="349"/>
        <v>0.02</v>
      </c>
      <c r="I557" s="328">
        <f t="shared" si="350"/>
        <v>1.8208869862937718</v>
      </c>
      <c r="J557" s="328">
        <f t="shared" si="339"/>
        <v>850</v>
      </c>
      <c r="K557" s="335">
        <f t="shared" si="351"/>
        <v>-1</v>
      </c>
      <c r="L557" s="323">
        <f t="shared" si="352"/>
        <v>2.5198596824933661</v>
      </c>
      <c r="M557" s="323">
        <f t="shared" si="353"/>
        <v>2.5298596824933659</v>
      </c>
      <c r="N557" s="328">
        <f t="shared" si="354"/>
        <v>-3.5390562423125438E-2</v>
      </c>
      <c r="O557" s="328">
        <f t="shared" si="355"/>
        <v>3.8770748504988184E-3</v>
      </c>
      <c r="P557" s="332">
        <f t="shared" si="341"/>
        <v>32.108848017336229</v>
      </c>
      <c r="Q557" s="328">
        <f t="shared" si="356"/>
        <v>-1.0005354315314889</v>
      </c>
      <c r="R557" s="277">
        <f>IF(H557&gt;0, rate1(1,$L$52,$L$51,$L$54,L557,$L$53,$L$50,P557),"")</f>
        <v>1346.647732900236</v>
      </c>
      <c r="S557" s="323">
        <f t="shared" si="357"/>
        <v>-0.19163475812977335</v>
      </c>
      <c r="T557" s="323">
        <f t="shared" si="358"/>
        <v>-2.9699169298040298E-2</v>
      </c>
      <c r="U557" s="328">
        <f t="shared" si="359"/>
        <v>2.5398596824933661</v>
      </c>
      <c r="V557" s="336">
        <f t="shared" si="360"/>
        <v>2.5398596824933661</v>
      </c>
      <c r="W557" s="328">
        <f t="shared" si="361"/>
        <v>3.8813285485872484E-4</v>
      </c>
      <c r="X557" s="328">
        <f t="shared" si="362"/>
        <v>9.1070583702986596</v>
      </c>
      <c r="Y557" s="328">
        <f t="shared" si="342"/>
        <v>32.363188666985039</v>
      </c>
      <c r="Z557" s="108">
        <f>IF(H557&gt;0, rate1(1,$L$52,$L$51,$L$54,U557,$L$53,$L$50,Y557),"")</f>
        <v>1351.5479791353632</v>
      </c>
      <c r="AA557" s="336">
        <f t="shared" si="363"/>
        <v>1.7379707663127981</v>
      </c>
      <c r="AB557" s="336">
        <f t="shared" si="364"/>
        <v>-5.2594611138594865E-4</v>
      </c>
      <c r="AC557" s="328">
        <f t="shared" si="365"/>
        <v>-5.2594611138594865E-4</v>
      </c>
      <c r="AD557" s="328">
        <f t="shared" si="366"/>
        <v>38.026709518389502</v>
      </c>
      <c r="AE557" s="328">
        <f t="shared" si="367"/>
        <v>6093.2538143827651</v>
      </c>
      <c r="AF557" s="328">
        <f t="shared" si="368"/>
        <v>2887.7201456471407</v>
      </c>
      <c r="AG557" s="328">
        <f t="shared" si="369"/>
        <v>2885.4794274766964</v>
      </c>
      <c r="AH557" s="328">
        <f t="shared" si="370"/>
        <v>2.5200365493794257</v>
      </c>
      <c r="AI557" s="328">
        <f t="shared" si="371"/>
        <v>-0.39055953426902068</v>
      </c>
      <c r="AJ557" s="328">
        <f t="shared" si="372"/>
        <v>9.1178482295037142</v>
      </c>
      <c r="AK557" s="337">
        <f t="shared" si="373"/>
        <v>572.63312671959159</v>
      </c>
      <c r="AL557" s="42">
        <f t="shared" si="343"/>
        <v>27.900947557885484</v>
      </c>
    </row>
    <row r="558" spans="2:38" ht="15" x14ac:dyDescent="0.15">
      <c r="B558" s="328">
        <f t="shared" si="344"/>
        <v>2887.7201456471407</v>
      </c>
      <c r="C558" s="328">
        <f t="shared" si="345"/>
        <v>2885.4794274766964</v>
      </c>
      <c r="D558" s="328">
        <f t="shared" si="346"/>
        <v>2.5200365493794257</v>
      </c>
      <c r="E558" s="328">
        <f t="shared" si="340"/>
        <v>185.74517602620119</v>
      </c>
      <c r="F558" s="328">
        <f t="shared" si="347"/>
        <v>185.74517602620119</v>
      </c>
      <c r="G558" s="328">
        <f t="shared" si="348"/>
        <v>921.12537099638257</v>
      </c>
      <c r="H558" s="313">
        <f t="shared" si="349"/>
        <v>0.08</v>
      </c>
      <c r="I558" s="328">
        <f t="shared" si="350"/>
        <v>1.7925745363554597</v>
      </c>
      <c r="J558" s="328">
        <f t="shared" si="339"/>
        <v>850</v>
      </c>
      <c r="K558" s="335">
        <f t="shared" si="351"/>
        <v>1</v>
      </c>
      <c r="L558" s="323">
        <f t="shared" si="352"/>
        <v>2.6000365493794257</v>
      </c>
      <c r="M558" s="323">
        <f t="shared" si="353"/>
        <v>2.5600365493794257</v>
      </c>
      <c r="N558" s="328">
        <f t="shared" si="354"/>
        <v>0.14378915796795955</v>
      </c>
      <c r="O558" s="328">
        <f t="shared" si="355"/>
        <v>3.8770748504988184E-3</v>
      </c>
      <c r="P558" s="332">
        <f t="shared" si="341"/>
        <v>33.051449398177887</v>
      </c>
      <c r="Q558" s="328">
        <f t="shared" si="356"/>
        <v>29.744604256244884</v>
      </c>
      <c r="R558" s="277">
        <f>IF(H558&gt;0, rate1(1,$L$52,$L$51,$L$54,L558,$L$53,$L$50,P558),"")</f>
        <v>1364.6019098913787</v>
      </c>
      <c r="S558" s="323">
        <f t="shared" si="357"/>
        <v>5.6220931220503196</v>
      </c>
      <c r="T558" s="323">
        <f t="shared" si="358"/>
        <v>-3.1109100178443819E-2</v>
      </c>
      <c r="U558" s="328">
        <f t="shared" si="359"/>
        <v>2.5200365493794257</v>
      </c>
      <c r="V558" s="336">
        <f t="shared" si="360"/>
        <v>2.5200365493794257</v>
      </c>
      <c r="W558" s="328">
        <f t="shared" si="361"/>
        <v>3.8209788832599401E-4</v>
      </c>
      <c r="X558" s="328">
        <f t="shared" si="362"/>
        <v>-10.851865338533344</v>
      </c>
      <c r="Y558" s="328">
        <f t="shared" si="342"/>
        <v>32.02667532159824</v>
      </c>
      <c r="Z558" s="108">
        <f>IF(H558&gt;0, rate1(1,$L$52,$L$51,$L$54,U558,$L$53,$L$50,Y558),"")</f>
        <v>1345.0556052631543</v>
      </c>
      <c r="AA558" s="336">
        <f t="shared" si="363"/>
        <v>-2.0809419808692047</v>
      </c>
      <c r="AB558" s="336">
        <f t="shared" si="364"/>
        <v>1.2401982598133685E-4</v>
      </c>
      <c r="AC558" s="328">
        <f t="shared" si="365"/>
        <v>1.2401982598133685E-4</v>
      </c>
      <c r="AD558" s="328">
        <f t="shared" si="366"/>
        <v>645.05815394418323</v>
      </c>
      <c r="AE558" s="328">
        <f t="shared" si="367"/>
        <v>-3020610.8257622733</v>
      </c>
      <c r="AF558" s="328">
        <f t="shared" si="368"/>
        <v>2887.8638107852826</v>
      </c>
      <c r="AG558" s="328">
        <f t="shared" si="369"/>
        <v>2885.4793034568706</v>
      </c>
      <c r="AH558" s="328">
        <f t="shared" si="370"/>
        <v>2.5996360593300856</v>
      </c>
      <c r="AI558" s="328">
        <f t="shared" si="371"/>
        <v>9.0883520741377788E-2</v>
      </c>
      <c r="AJ558" s="328">
        <f t="shared" si="372"/>
        <v>9.1178734749261423</v>
      </c>
      <c r="AK558" s="337">
        <f t="shared" si="373"/>
        <v>572.63279901022815</v>
      </c>
      <c r="AL558" s="42">
        <f t="shared" si="343"/>
        <v>27.900615582281354</v>
      </c>
    </row>
    <row r="559" spans="2:38" ht="15" x14ac:dyDescent="0.15">
      <c r="B559" s="328">
        <f t="shared" si="344"/>
        <v>2887.8638107852826</v>
      </c>
      <c r="C559" s="328">
        <f t="shared" si="345"/>
        <v>2885.4793034568706</v>
      </c>
      <c r="D559" s="328">
        <f t="shared" si="346"/>
        <v>2.5996360593300856</v>
      </c>
      <c r="E559" s="328">
        <f t="shared" si="340"/>
        <v>185.74517602620119</v>
      </c>
      <c r="F559" s="328">
        <f t="shared" si="347"/>
        <v>185.74517602620119</v>
      </c>
      <c r="G559" s="328">
        <f t="shared" si="348"/>
        <v>900.22023118710285</v>
      </c>
      <c r="H559" s="313">
        <f t="shared" si="349"/>
        <v>0.02</v>
      </c>
      <c r="I559" s="328">
        <f t="shared" si="350"/>
        <v>1.9076058627295425</v>
      </c>
      <c r="J559" s="328">
        <f t="shared" si="339"/>
        <v>850</v>
      </c>
      <c r="K559" s="335">
        <f t="shared" si="351"/>
        <v>-1</v>
      </c>
      <c r="L559" s="323">
        <f t="shared" si="352"/>
        <v>2.5796360593300856</v>
      </c>
      <c r="M559" s="323">
        <f t="shared" si="353"/>
        <v>2.5896360593300853</v>
      </c>
      <c r="N559" s="328">
        <f t="shared" si="354"/>
        <v>-3.621580131541613E-2</v>
      </c>
      <c r="O559" s="328">
        <f t="shared" si="355"/>
        <v>3.8770748504988184E-3</v>
      </c>
      <c r="P559" s="332">
        <f t="shared" si="341"/>
        <v>33.126903348629241</v>
      </c>
      <c r="Q559" s="328">
        <f t="shared" si="356"/>
        <v>60.61398524276126</v>
      </c>
      <c r="R559" s="277">
        <f>IF(H559&gt;0, rate1(1,$L$52,$L$51,$L$54,L559,$L$53,$L$50,P559),"")</f>
        <v>1366.0149834033307</v>
      </c>
      <c r="S559" s="323">
        <f t="shared" si="357"/>
        <v>11.444931306493963</v>
      </c>
      <c r="T559" s="323">
        <f t="shared" si="358"/>
        <v>3.4673087120160912E-3</v>
      </c>
      <c r="U559" s="328">
        <f t="shared" si="359"/>
        <v>2.5996360593300856</v>
      </c>
      <c r="V559" s="336">
        <f t="shared" si="360"/>
        <v>2.5996360593300856</v>
      </c>
      <c r="W559" s="328">
        <f t="shared" si="361"/>
        <v>4.0661749741843778E-4</v>
      </c>
      <c r="X559" s="328">
        <f t="shared" si="362"/>
        <v>71.203908329381306</v>
      </c>
      <c r="Y559" s="328">
        <f t="shared" si="342"/>
        <v>33.383239475611241</v>
      </c>
      <c r="Z559" s="108">
        <f>IF(H559&gt;0, rate1(1,$L$52,$L$51,$L$54,U559,$L$53,$L$50,Y559),"")</f>
        <v>1370.7893897869862</v>
      </c>
      <c r="AA559" s="336">
        <f t="shared" si="363"/>
        <v>13.397658776968774</v>
      </c>
      <c r="AB559" s="336">
        <f t="shared" si="364"/>
        <v>-3.2797926183757717E-5</v>
      </c>
      <c r="AC559" s="328">
        <f t="shared" si="365"/>
        <v>3.4673087120160912E-3</v>
      </c>
      <c r="AD559" s="328">
        <f t="shared" si="366"/>
        <v>-5.7681624744543898</v>
      </c>
      <c r="AE559" s="328">
        <f t="shared" si="367"/>
        <v>-362443.20703755325</v>
      </c>
      <c r="AF559" s="328">
        <f t="shared" si="368"/>
        <v>2887.8241276752551</v>
      </c>
      <c r="AG559" s="328">
        <f t="shared" si="369"/>
        <v>2885.4758361481586</v>
      </c>
      <c r="AH559" s="328">
        <f t="shared" si="370"/>
        <v>2.5798189421287612</v>
      </c>
      <c r="AI559" s="328">
        <f t="shared" si="371"/>
        <v>2.538265505241776</v>
      </c>
      <c r="AJ559" s="328">
        <f t="shared" si="372"/>
        <v>9.1185785486775988</v>
      </c>
      <c r="AK559" s="337">
        <f t="shared" si="373"/>
        <v>572.63288272534487</v>
      </c>
      <c r="AL559" s="42">
        <f t="shared" si="343"/>
        <v>27.900692833273983</v>
      </c>
    </row>
    <row r="560" spans="2:38" ht="15" x14ac:dyDescent="0.15">
      <c r="B560" s="328">
        <f t="shared" si="344"/>
        <v>2887.8241276752551</v>
      </c>
      <c r="C560" s="328">
        <f t="shared" si="345"/>
        <v>2885.4758361481586</v>
      </c>
      <c r="D560" s="328">
        <f t="shared" si="346"/>
        <v>2.5798189421287612</v>
      </c>
      <c r="E560" s="328">
        <f t="shared" si="340"/>
        <v>185.74517602620119</v>
      </c>
      <c r="F560" s="328">
        <f t="shared" si="347"/>
        <v>185.74517602620119</v>
      </c>
      <c r="G560" s="328">
        <f t="shared" si="348"/>
        <v>879.6317554287474</v>
      </c>
      <c r="H560" s="313">
        <f t="shared" si="349"/>
        <v>0.02</v>
      </c>
      <c r="I560" s="328">
        <f t="shared" si="350"/>
        <v>1.8786332216772281</v>
      </c>
      <c r="J560" s="328">
        <f t="shared" si="339"/>
        <v>850</v>
      </c>
      <c r="K560" s="335">
        <f t="shared" si="351"/>
        <v>-1</v>
      </c>
      <c r="L560" s="323">
        <f t="shared" si="352"/>
        <v>2.5598189421287612</v>
      </c>
      <c r="M560" s="323">
        <f t="shared" si="353"/>
        <v>2.5698189421287614</v>
      </c>
      <c r="N560" s="328">
        <f t="shared" si="354"/>
        <v>-3.5942265034742071E-2</v>
      </c>
      <c r="O560" s="328">
        <f t="shared" si="355"/>
        <v>3.8770748504988184E-3</v>
      </c>
      <c r="P560" s="332">
        <f t="shared" si="341"/>
        <v>32.788515891299255</v>
      </c>
      <c r="Q560" s="328">
        <f t="shared" si="356"/>
        <v>39.868210895639663</v>
      </c>
      <c r="R560" s="277">
        <f>IF(H560&gt;0, rate1(1,$L$52,$L$51,$L$54,L560,$L$53,$L$50,P560),"")</f>
        <v>1359.650150885172</v>
      </c>
      <c r="S560" s="323">
        <f t="shared" si="357"/>
        <v>7.5630223911250578</v>
      </c>
      <c r="T560" s="323">
        <f t="shared" si="358"/>
        <v>5.4764806354074798E-3</v>
      </c>
      <c r="U560" s="328">
        <f t="shared" si="359"/>
        <v>2.5798189421287612</v>
      </c>
      <c r="V560" s="336">
        <f t="shared" si="360"/>
        <v>2.5798189421287612</v>
      </c>
      <c r="W560" s="328">
        <f t="shared" si="361"/>
        <v>4.0044180723697309E-4</v>
      </c>
      <c r="X560" s="328">
        <f t="shared" si="362"/>
        <v>50.296986098533011</v>
      </c>
      <c r="Y560" s="328">
        <f t="shared" si="342"/>
        <v>33.044193913856375</v>
      </c>
      <c r="Z560" s="108">
        <f>IF(H560&gt;0, rate1(1,$L$52,$L$51,$L$54,U560,$L$53,$L$50,Y560),"")</f>
        <v>1364.4658462573796</v>
      </c>
      <c r="AA560" s="336">
        <f t="shared" si="363"/>
        <v>9.5076920586575646</v>
      </c>
      <c r="AB560" s="336">
        <f t="shared" si="364"/>
        <v>-4.7068206568369747E-5</v>
      </c>
      <c r="AC560" s="328">
        <f t="shared" si="365"/>
        <v>5.4764806354074798E-3</v>
      </c>
      <c r="AD560" s="328">
        <f t="shared" si="366"/>
        <v>-3.6519804106842955</v>
      </c>
      <c r="AE560" s="328">
        <f t="shared" si="367"/>
        <v>473.21822586970944</v>
      </c>
      <c r="AF560" s="328">
        <f t="shared" si="368"/>
        <v>2887.7827089295852</v>
      </c>
      <c r="AG560" s="328">
        <f t="shared" si="369"/>
        <v>2885.4703596675231</v>
      </c>
      <c r="AH560" s="328">
        <f t="shared" si="370"/>
        <v>2.5599998352852573</v>
      </c>
      <c r="AI560" s="328">
        <f t="shared" si="371"/>
        <v>4.0278601314037514</v>
      </c>
      <c r="AJ560" s="328">
        <f t="shared" si="372"/>
        <v>9.1196973987141003</v>
      </c>
      <c r="AK560" s="337">
        <f t="shared" si="373"/>
        <v>572.63516772330479</v>
      </c>
      <c r="AL560" s="42">
        <f t="shared" si="343"/>
        <v>27.902850358953437</v>
      </c>
    </row>
    <row r="561" spans="2:38" ht="15" x14ac:dyDescent="0.15">
      <c r="B561" s="328">
        <f t="shared" si="344"/>
        <v>2887.7827089295852</v>
      </c>
      <c r="C561" s="328">
        <f t="shared" si="345"/>
        <v>2885.4703596675231</v>
      </c>
      <c r="D561" s="328">
        <f t="shared" si="346"/>
        <v>2.5599998352852573</v>
      </c>
      <c r="E561" s="328">
        <f t="shared" si="340"/>
        <v>185.74517602620119</v>
      </c>
      <c r="F561" s="328">
        <f t="shared" si="347"/>
        <v>185.74517602620119</v>
      </c>
      <c r="G561" s="328">
        <f t="shared" si="348"/>
        <v>859.35758542739313</v>
      </c>
      <c r="H561" s="313">
        <f t="shared" si="349"/>
        <v>0.02</v>
      </c>
      <c r="I561" s="328">
        <f t="shared" si="350"/>
        <v>1.8498794096496569</v>
      </c>
      <c r="J561" s="328">
        <f t="shared" si="339"/>
        <v>850</v>
      </c>
      <c r="K561" s="335">
        <f t="shared" si="351"/>
        <v>-1</v>
      </c>
      <c r="L561" s="323">
        <f t="shared" si="352"/>
        <v>2.5399998352852573</v>
      </c>
      <c r="M561" s="323">
        <f t="shared" si="353"/>
        <v>2.5499998352852575</v>
      </c>
      <c r="N561" s="328">
        <f t="shared" si="354"/>
        <v>-3.566865402623165E-2</v>
      </c>
      <c r="O561" s="328">
        <f t="shared" si="355"/>
        <v>3.8770748504988184E-3</v>
      </c>
      <c r="P561" s="332">
        <f t="shared" si="341"/>
        <v>32.450966751392734</v>
      </c>
      <c r="Q561" s="328">
        <f t="shared" si="356"/>
        <v>19.437908070557796</v>
      </c>
      <c r="R561" s="277">
        <f>IF(H561&gt;0, rate1(1,$L$52,$L$51,$L$54,L561,$L$53,$L$50,P561),"")</f>
        <v>1353.2295019512283</v>
      </c>
      <c r="S561" s="323">
        <f t="shared" si="357"/>
        <v>3.7048777401776318</v>
      </c>
      <c r="T561" s="323">
        <f t="shared" si="358"/>
        <v>1.3186789737819817E-2</v>
      </c>
      <c r="U561" s="328">
        <f t="shared" si="359"/>
        <v>2.5599998352852573</v>
      </c>
      <c r="V561" s="336">
        <f t="shared" si="360"/>
        <v>2.5599998352852573</v>
      </c>
      <c r="W561" s="328">
        <f t="shared" si="361"/>
        <v>3.9431276175871943E-4</v>
      </c>
      <c r="X561" s="328">
        <f t="shared" si="362"/>
        <v>29.706754918062757</v>
      </c>
      <c r="Y561" s="328">
        <f t="shared" si="342"/>
        <v>32.705983207881523</v>
      </c>
      <c r="Z561" s="108">
        <f>IF(H561&gt;0, rate1(1,$L$52,$L$51,$L$54,U561,$L$53,$L$50,Y561),"")</f>
        <v>1358.0869153383414</v>
      </c>
      <c r="AA561" s="336">
        <f t="shared" si="363"/>
        <v>5.6418750386719392</v>
      </c>
      <c r="AB561" s="336">
        <f t="shared" si="364"/>
        <v>-8.4946871355574889E-5</v>
      </c>
      <c r="AC561" s="328">
        <f t="shared" si="365"/>
        <v>1.3186789737819817E-2</v>
      </c>
      <c r="AD561" s="328">
        <f t="shared" si="366"/>
        <v>-1.5166693636313806</v>
      </c>
      <c r="AE561" s="328">
        <f t="shared" si="367"/>
        <v>228.82495986513132</v>
      </c>
      <c r="AF561" s="328">
        <f t="shared" si="368"/>
        <v>2887.7338534858213</v>
      </c>
      <c r="AG561" s="328">
        <f t="shared" si="369"/>
        <v>2885.4571728777851</v>
      </c>
      <c r="AH561" s="328">
        <f t="shared" si="370"/>
        <v>2.5401787339167972</v>
      </c>
      <c r="AI561" s="328">
        <f t="shared" si="371"/>
        <v>9.7446809420026081</v>
      </c>
      <c r="AJ561" s="328">
        <f t="shared" si="372"/>
        <v>9.1224042545313235</v>
      </c>
      <c r="AK561" s="337">
        <f t="shared" si="373"/>
        <v>572.63871075698285</v>
      </c>
      <c r="AL561" s="42">
        <f t="shared" si="343"/>
        <v>27.906274040065131</v>
      </c>
    </row>
    <row r="562" spans="2:38" ht="15" x14ac:dyDescent="0.15">
      <c r="B562" s="328">
        <f t="shared" si="344"/>
        <v>2887.7338534858213</v>
      </c>
      <c r="C562" s="328">
        <f t="shared" si="345"/>
        <v>2885.4571728777851</v>
      </c>
      <c r="D562" s="328">
        <f t="shared" si="346"/>
        <v>2.5401787339167972</v>
      </c>
      <c r="E562" s="328">
        <f t="shared" si="340"/>
        <v>185.74517602620119</v>
      </c>
      <c r="F562" s="328">
        <f t="shared" si="347"/>
        <v>185.74517602620119</v>
      </c>
      <c r="G562" s="328">
        <f t="shared" si="348"/>
        <v>839.39536161927924</v>
      </c>
      <c r="H562" s="313">
        <f t="shared" si="349"/>
        <v>0.02</v>
      </c>
      <c r="I562" s="328">
        <f t="shared" si="350"/>
        <v>1.8213444864290069</v>
      </c>
      <c r="J562" s="328">
        <f t="shared" si="339"/>
        <v>850</v>
      </c>
      <c r="K562" s="335">
        <f t="shared" si="351"/>
        <v>-1</v>
      </c>
      <c r="L562" s="323">
        <f t="shared" si="352"/>
        <v>2.5201787339167971</v>
      </c>
      <c r="M562" s="323">
        <f t="shared" si="353"/>
        <v>2.5301787339167969</v>
      </c>
      <c r="N562" s="328">
        <f t="shared" si="354"/>
        <v>-3.5394968208224853E-2</v>
      </c>
      <c r="O562" s="328">
        <f t="shared" si="355"/>
        <v>3.8770748504988184E-3</v>
      </c>
      <c r="P562" s="332">
        <f t="shared" si="341"/>
        <v>32.114260628254655</v>
      </c>
      <c r="Q562" s="328">
        <f t="shared" si="356"/>
        <v>-0.679282060706214</v>
      </c>
      <c r="R562" s="277">
        <f>IF(H562&gt;0, rate1(1,$L$52,$L$51,$L$54,L562,$L$53,$L$50,P562),"")</f>
        <v>1346.7524502448432</v>
      </c>
      <c r="S562" s="323">
        <f t="shared" si="357"/>
        <v>-0.13009427508610719</v>
      </c>
      <c r="T562" s="323">
        <f t="shared" si="358"/>
        <v>-3.1320367679526513E-2</v>
      </c>
      <c r="U562" s="328">
        <f t="shared" si="359"/>
        <v>2.5401787339167972</v>
      </c>
      <c r="V562" s="336">
        <f t="shared" si="360"/>
        <v>2.5401787339167972</v>
      </c>
      <c r="W562" s="328">
        <f t="shared" si="361"/>
        <v>3.8823037372726077E-4</v>
      </c>
      <c r="X562" s="328">
        <f t="shared" si="362"/>
        <v>9.4308562929810478</v>
      </c>
      <c r="Y562" s="328">
        <f t="shared" si="342"/>
        <v>32.368612011671154</v>
      </c>
      <c r="Z562" s="108">
        <f>IF(H562&gt;0, rate1(1,$L$52,$L$51,$L$54,U562,$L$53,$L$50,Y562),"")</f>
        <v>1351.6520144713318</v>
      </c>
      <c r="AA562" s="336">
        <f t="shared" si="363"/>
        <v>1.7996251157368481</v>
      </c>
      <c r="AB562" s="336">
        <f t="shared" si="364"/>
        <v>-4.8551548230136519E-4</v>
      </c>
      <c r="AC562" s="328">
        <f t="shared" si="365"/>
        <v>-4.8551548230136519E-4</v>
      </c>
      <c r="AD562" s="328">
        <f t="shared" si="366"/>
        <v>41.193331065775908</v>
      </c>
      <c r="AE562" s="328">
        <f t="shared" si="367"/>
        <v>6725.3095351201691</v>
      </c>
      <c r="AF562" s="328">
        <f t="shared" si="368"/>
        <v>2887.6989440330954</v>
      </c>
      <c r="AG562" s="328">
        <f t="shared" si="369"/>
        <v>2885.4576583932676</v>
      </c>
      <c r="AH562" s="328">
        <f t="shared" si="370"/>
        <v>2.5203556330277883</v>
      </c>
      <c r="AI562" s="328">
        <f t="shared" si="371"/>
        <v>-0.36050833411373945</v>
      </c>
      <c r="AJ562" s="328">
        <f t="shared" si="372"/>
        <v>9.1223041133274023</v>
      </c>
      <c r="AK562" s="337">
        <f t="shared" si="373"/>
        <v>572.64708492246791</v>
      </c>
      <c r="AL562" s="42">
        <f t="shared" si="343"/>
        <v>27.914557018865835</v>
      </c>
    </row>
    <row r="563" spans="2:38" ht="15" x14ac:dyDescent="0.15">
      <c r="B563" s="328">
        <f t="shared" si="344"/>
        <v>2887.6989440330954</v>
      </c>
      <c r="C563" s="328">
        <f t="shared" si="345"/>
        <v>2885.4576583932676</v>
      </c>
      <c r="D563" s="328">
        <f t="shared" si="346"/>
        <v>2.5203556330277883</v>
      </c>
      <c r="E563" s="328">
        <f t="shared" si="340"/>
        <v>185.74517602620119</v>
      </c>
      <c r="F563" s="328">
        <f t="shared" si="347"/>
        <v>185.74517602620119</v>
      </c>
      <c r="G563" s="328">
        <f t="shared" si="348"/>
        <v>921.46470323204437</v>
      </c>
      <c r="H563" s="313">
        <f t="shared" si="349"/>
        <v>0.08</v>
      </c>
      <c r="I563" s="328">
        <f t="shared" si="350"/>
        <v>1.7930285118622125</v>
      </c>
      <c r="J563" s="328">
        <f t="shared" si="339"/>
        <v>850</v>
      </c>
      <c r="K563" s="335">
        <f t="shared" si="351"/>
        <v>1</v>
      </c>
      <c r="L563" s="323">
        <f t="shared" si="352"/>
        <v>2.6003556330277884</v>
      </c>
      <c r="M563" s="323">
        <f t="shared" si="353"/>
        <v>2.5603556330277883</v>
      </c>
      <c r="N563" s="328">
        <f t="shared" si="354"/>
        <v>0.14380726977076286</v>
      </c>
      <c r="O563" s="328">
        <f t="shared" si="355"/>
        <v>3.8770748504988184E-3</v>
      </c>
      <c r="P563" s="332">
        <f t="shared" si="341"/>
        <v>33.056901430505043</v>
      </c>
      <c r="Q563" s="328">
        <f t="shared" si="356"/>
        <v>30.073600075670925</v>
      </c>
      <c r="R563" s="277">
        <f>IF(H563&gt;0, rate1(1,$L$52,$L$51,$L$54,L563,$L$53,$L$50,P563),"")</f>
        <v>1364.704131553076</v>
      </c>
      <c r="S563" s="323">
        <f t="shared" si="357"/>
        <v>5.6838515714993232</v>
      </c>
      <c r="T563" s="323">
        <f t="shared" si="358"/>
        <v>-3.0702781156818227E-2</v>
      </c>
      <c r="U563" s="328">
        <f t="shared" si="359"/>
        <v>2.5203556330277883</v>
      </c>
      <c r="V563" s="336">
        <f t="shared" si="360"/>
        <v>2.5203556330277883</v>
      </c>
      <c r="W563" s="328">
        <f t="shared" si="361"/>
        <v>3.8219465589683921E-4</v>
      </c>
      <c r="X563" s="328">
        <f t="shared" si="362"/>
        <v>-10.533069542055387</v>
      </c>
      <c r="Y563" s="328">
        <f t="shared" si="342"/>
        <v>32.032085039005281</v>
      </c>
      <c r="Z563" s="108">
        <f>IF(H563&gt;0, rate1(1,$L$52,$L$51,$L$54,U563,$L$53,$L$50,Y563),"")</f>
        <v>1345.1605557750049</v>
      </c>
      <c r="AA563" s="336">
        <f t="shared" si="363"/>
        <v>-2.0196524559221074</v>
      </c>
      <c r="AB563" s="336">
        <f t="shared" si="364"/>
        <v>1.2656908749458351E-4</v>
      </c>
      <c r="AC563" s="328">
        <f t="shared" si="365"/>
        <v>1.2656908749458351E-4</v>
      </c>
      <c r="AD563" s="328">
        <f t="shared" si="366"/>
        <v>632.06586682094542</v>
      </c>
      <c r="AE563" s="328">
        <f t="shared" si="367"/>
        <v>-3292260.5954754446</v>
      </c>
      <c r="AF563" s="328">
        <f t="shared" si="368"/>
        <v>2887.8426247337788</v>
      </c>
      <c r="AG563" s="328">
        <f t="shared" si="369"/>
        <v>2885.45753182418</v>
      </c>
      <c r="AH563" s="328">
        <f t="shared" si="370"/>
        <v>2.599955245709165</v>
      </c>
      <c r="AI563" s="328">
        <f t="shared" si="371"/>
        <v>9.2744708957936489E-2</v>
      </c>
      <c r="AJ563" s="328">
        <f t="shared" si="372"/>
        <v>9.1223298757465567</v>
      </c>
      <c r="AK563" s="337">
        <f t="shared" si="373"/>
        <v>572.64678231344442</v>
      </c>
      <c r="AL563" s="42">
        <f t="shared" si="343"/>
        <v>27.91425058678184</v>
      </c>
    </row>
    <row r="564" spans="2:38" ht="15" x14ac:dyDescent="0.15">
      <c r="B564" s="328">
        <f t="shared" si="344"/>
        <v>2887.8426247337788</v>
      </c>
      <c r="C564" s="328">
        <f t="shared" si="345"/>
        <v>2885.45753182418</v>
      </c>
      <c r="D564" s="328">
        <f t="shared" si="346"/>
        <v>2.599955245709165</v>
      </c>
      <c r="E564" s="328">
        <f t="shared" si="340"/>
        <v>185.74517602620119</v>
      </c>
      <c r="F564" s="328">
        <f t="shared" si="347"/>
        <v>185.74517602620119</v>
      </c>
      <c r="G564" s="328">
        <f t="shared" si="348"/>
        <v>900.55444349023708</v>
      </c>
      <c r="H564" s="313">
        <f t="shared" si="349"/>
        <v>0.02</v>
      </c>
      <c r="I564" s="328">
        <f t="shared" si="350"/>
        <v>1.9080743276790599</v>
      </c>
      <c r="J564" s="328">
        <f t="shared" si="339"/>
        <v>850</v>
      </c>
      <c r="K564" s="335">
        <f t="shared" si="351"/>
        <v>-1</v>
      </c>
      <c r="L564" s="323">
        <f t="shared" si="352"/>
        <v>2.579955245709165</v>
      </c>
      <c r="M564" s="323">
        <f t="shared" si="353"/>
        <v>2.5899552457091648</v>
      </c>
      <c r="N564" s="328">
        <f t="shared" si="354"/>
        <v>-3.6220206668154731E-2</v>
      </c>
      <c r="O564" s="328">
        <f t="shared" si="355"/>
        <v>3.8770748504988184E-3</v>
      </c>
      <c r="P564" s="332">
        <f t="shared" si="341"/>
        <v>33.132360732329076</v>
      </c>
      <c r="Q564" s="328">
        <f t="shared" si="356"/>
        <v>60.950740756287928</v>
      </c>
      <c r="R564" s="277">
        <f>IF(H564&gt;0, rate1(1,$L$52,$L$51,$L$54,L564,$L$53,$L$50,P564),"")</f>
        <v>1366.1170508681414</v>
      </c>
      <c r="S564" s="323">
        <f t="shared" si="357"/>
        <v>11.507656521505206</v>
      </c>
      <c r="T564" s="323">
        <f t="shared" si="358"/>
        <v>3.4470299437391813E-3</v>
      </c>
      <c r="U564" s="328">
        <f t="shared" si="359"/>
        <v>2.599955245709165</v>
      </c>
      <c r="V564" s="336">
        <f t="shared" si="360"/>
        <v>2.599955245709165</v>
      </c>
      <c r="W564" s="328">
        <f t="shared" si="361"/>
        <v>4.0671735350006344E-4</v>
      </c>
      <c r="X564" s="328">
        <f t="shared" si="362"/>
        <v>71.543269497692336</v>
      </c>
      <c r="Y564" s="328">
        <f t="shared" si="342"/>
        <v>33.388707431593048</v>
      </c>
      <c r="Z564" s="108">
        <f>IF(H564&gt;0, rate1(1,$L$52,$L$51,$L$54,U564,$L$53,$L$50,Y564),"")</f>
        <v>1370.8907956826163</v>
      </c>
      <c r="AA564" s="336">
        <f t="shared" si="363"/>
        <v>13.460516888453137</v>
      </c>
      <c r="AB564" s="336">
        <f t="shared" si="364"/>
        <v>-3.2640488122684436E-5</v>
      </c>
      <c r="AC564" s="328">
        <f t="shared" si="365"/>
        <v>3.4470299437391813E-3</v>
      </c>
      <c r="AD564" s="328">
        <f t="shared" si="366"/>
        <v>-5.8020963920913635</v>
      </c>
      <c r="AE564" s="328">
        <f t="shared" si="367"/>
        <v>-356989.10685724946</v>
      </c>
      <c r="AF564" s="328">
        <f t="shared" si="368"/>
        <v>2887.802957497167</v>
      </c>
      <c r="AG564" s="328">
        <f t="shared" si="369"/>
        <v>2885.4540847942362</v>
      </c>
      <c r="AH564" s="328">
        <f t="shared" si="370"/>
        <v>2.5801381605165221</v>
      </c>
      <c r="AI564" s="328">
        <f t="shared" si="371"/>
        <v>2.5232317695973849</v>
      </c>
      <c r="AJ564" s="328">
        <f t="shared" si="372"/>
        <v>9.123030773460334</v>
      </c>
      <c r="AK564" s="337">
        <f t="shared" si="373"/>
        <v>572.64686777442012</v>
      </c>
      <c r="AL564" s="42">
        <f t="shared" si="343"/>
        <v>27.914329419784455</v>
      </c>
    </row>
    <row r="565" spans="2:38" ht="15" x14ac:dyDescent="0.15">
      <c r="B565" s="328">
        <f t="shared" si="344"/>
        <v>2887.802957497167</v>
      </c>
      <c r="C565" s="328">
        <f t="shared" si="345"/>
        <v>2885.4540847942362</v>
      </c>
      <c r="D565" s="328">
        <f t="shared" si="346"/>
        <v>2.5801381605165221</v>
      </c>
      <c r="E565" s="328">
        <f t="shared" si="340"/>
        <v>185.74517602620119</v>
      </c>
      <c r="F565" s="328">
        <f t="shared" si="347"/>
        <v>185.74517602620119</v>
      </c>
      <c r="G565" s="328">
        <f t="shared" si="348"/>
        <v>879.96088577465048</v>
      </c>
      <c r="H565" s="313">
        <f t="shared" si="349"/>
        <v>0.02</v>
      </c>
      <c r="I565" s="328">
        <f t="shared" si="350"/>
        <v>1.8790981623445988</v>
      </c>
      <c r="J565" s="328">
        <f t="shared" si="339"/>
        <v>850</v>
      </c>
      <c r="K565" s="335">
        <f t="shared" si="351"/>
        <v>-1</v>
      </c>
      <c r="L565" s="323">
        <f t="shared" si="352"/>
        <v>2.5601381605165221</v>
      </c>
      <c r="M565" s="323">
        <f t="shared" si="353"/>
        <v>2.5701381605165219</v>
      </c>
      <c r="N565" s="328">
        <f t="shared" si="354"/>
        <v>-3.5946671590494361E-2</v>
      </c>
      <c r="O565" s="328">
        <f t="shared" si="355"/>
        <v>3.8770748504988184E-3</v>
      </c>
      <c r="P565" s="332">
        <f t="shared" si="341"/>
        <v>32.793959809996402</v>
      </c>
      <c r="Q565" s="328">
        <f t="shared" si="356"/>
        <v>40.199865680484663</v>
      </c>
      <c r="R565" s="277">
        <f>IF(H565&gt;0, rate1(1,$L$52,$L$51,$L$54,L565,$L$53,$L$50,P565),"")</f>
        <v>1359.7531126392921</v>
      </c>
      <c r="S565" s="323">
        <f t="shared" si="357"/>
        <v>7.6253600503584318</v>
      </c>
      <c r="T565" s="323">
        <f t="shared" si="358"/>
        <v>5.4256178256379666E-3</v>
      </c>
      <c r="U565" s="328">
        <f t="shared" si="359"/>
        <v>2.5801381605165221</v>
      </c>
      <c r="V565" s="336">
        <f t="shared" si="360"/>
        <v>2.5801381605165221</v>
      </c>
      <c r="W565" s="328">
        <f t="shared" si="361"/>
        <v>4.0054091209729137E-4</v>
      </c>
      <c r="X565" s="328">
        <f t="shared" si="362"/>
        <v>50.631226897432612</v>
      </c>
      <c r="Y565" s="328">
        <f t="shared" si="342"/>
        <v>33.049648460227608</v>
      </c>
      <c r="Z565" s="108">
        <f>IF(H565&gt;0, rate1(1,$L$52,$L$51,$L$54,U565,$L$53,$L$50,Y565),"")</f>
        <v>1364.5681395630422</v>
      </c>
      <c r="AA565" s="336">
        <f t="shared" si="363"/>
        <v>9.5701564778616088</v>
      </c>
      <c r="AB565" s="336">
        <f t="shared" si="364"/>
        <v>-4.6736709315864529E-5</v>
      </c>
      <c r="AC565" s="328">
        <f t="shared" si="365"/>
        <v>5.4256178256379666E-3</v>
      </c>
      <c r="AD565" s="328">
        <f t="shared" si="366"/>
        <v>-3.686216140306255</v>
      </c>
      <c r="AE565" s="328">
        <f t="shared" si="367"/>
        <v>476.94449431156477</v>
      </c>
      <c r="AF565" s="328">
        <f t="shared" si="368"/>
        <v>2887.7615852077506</v>
      </c>
      <c r="AG565" s="328">
        <f t="shared" si="369"/>
        <v>2885.4486591764107</v>
      </c>
      <c r="AH565" s="328">
        <f t="shared" si="370"/>
        <v>2.560319085759057</v>
      </c>
      <c r="AI565" s="328">
        <f t="shared" si="371"/>
        <v>3.9901492228297215</v>
      </c>
      <c r="AJ565" s="328">
        <f t="shared" si="372"/>
        <v>9.1241391482444527</v>
      </c>
      <c r="AK565" s="337">
        <f t="shared" si="373"/>
        <v>572.64914008200219</v>
      </c>
      <c r="AL565" s="42">
        <f t="shared" si="343"/>
        <v>27.916474166788614</v>
      </c>
    </row>
    <row r="566" spans="2:38" ht="15" x14ac:dyDescent="0.15">
      <c r="B566" s="328">
        <f t="shared" si="344"/>
        <v>2887.7615852077506</v>
      </c>
      <c r="C566" s="328">
        <f t="shared" si="345"/>
        <v>2885.4486591764107</v>
      </c>
      <c r="D566" s="328">
        <f t="shared" si="346"/>
        <v>2.560319085759057</v>
      </c>
      <c r="E566" s="328">
        <f t="shared" si="340"/>
        <v>185.74517602620119</v>
      </c>
      <c r="F566" s="328">
        <f t="shared" si="347"/>
        <v>185.74517602620119</v>
      </c>
      <c r="G566" s="328">
        <f t="shared" si="348"/>
        <v>859.68167181175897</v>
      </c>
      <c r="H566" s="313">
        <f t="shared" si="349"/>
        <v>0.02</v>
      </c>
      <c r="I566" s="328">
        <f t="shared" si="350"/>
        <v>1.8503408250719078</v>
      </c>
      <c r="J566" s="328">
        <f t="shared" si="339"/>
        <v>850</v>
      </c>
      <c r="K566" s="335">
        <f t="shared" si="351"/>
        <v>-1</v>
      </c>
      <c r="L566" s="323">
        <f t="shared" si="352"/>
        <v>2.540319085759057</v>
      </c>
      <c r="M566" s="323">
        <f t="shared" si="353"/>
        <v>2.5503190857590567</v>
      </c>
      <c r="N566" s="328">
        <f t="shared" si="354"/>
        <v>-3.5673061786295257E-2</v>
      </c>
      <c r="O566" s="328">
        <f t="shared" si="355"/>
        <v>3.8770748504988184E-3</v>
      </c>
      <c r="P566" s="332">
        <f t="shared" si="341"/>
        <v>32.456397129876585</v>
      </c>
      <c r="Q566" s="328">
        <f t="shared" si="356"/>
        <v>19.764500110568633</v>
      </c>
      <c r="R566" s="277">
        <f>IF(H566&gt;0, rate1(1,$L$52,$L$51,$L$54,L566,$L$53,$L$50,P566),"")</f>
        <v>1353.3333673957281</v>
      </c>
      <c r="S566" s="323">
        <f t="shared" si="357"/>
        <v>3.7668372734846587</v>
      </c>
      <c r="T566" s="323">
        <f t="shared" si="358"/>
        <v>1.2893082700655997E-2</v>
      </c>
      <c r="U566" s="328">
        <f t="shared" si="359"/>
        <v>2.560319085759057</v>
      </c>
      <c r="V566" s="336">
        <f t="shared" si="360"/>
        <v>2.560319085759057</v>
      </c>
      <c r="W566" s="328">
        <f t="shared" si="361"/>
        <v>3.944111151890084E-4</v>
      </c>
      <c r="X566" s="328">
        <f t="shared" si="362"/>
        <v>30.035913326029686</v>
      </c>
      <c r="Y566" s="328">
        <f t="shared" si="342"/>
        <v>32.711424270154509</v>
      </c>
      <c r="Z566" s="108">
        <f>IF(H566&gt;0, rate1(1,$L$52,$L$51,$L$54,U566,$L$53,$L$50,Y566),"")</f>
        <v>1358.1901053937056</v>
      </c>
      <c r="AA566" s="336">
        <f t="shared" si="363"/>
        <v>5.703955053074079</v>
      </c>
      <c r="AB566" s="336">
        <f t="shared" si="364"/>
        <v>-8.3846701496702655E-5</v>
      </c>
      <c r="AC566" s="328">
        <f t="shared" si="365"/>
        <v>1.2893082700655997E-2</v>
      </c>
      <c r="AD566" s="328">
        <f t="shared" si="366"/>
        <v>-1.5512193991420224</v>
      </c>
      <c r="AE566" s="328">
        <f t="shared" si="367"/>
        <v>233.09478072418287</v>
      </c>
      <c r="AF566" s="328">
        <f t="shared" si="368"/>
        <v>2887.7130190632638</v>
      </c>
      <c r="AG566" s="328">
        <f t="shared" si="369"/>
        <v>2885.4357660937103</v>
      </c>
      <c r="AH566" s="328">
        <f t="shared" si="370"/>
        <v>2.5404980165562407</v>
      </c>
      <c r="AI566" s="328">
        <f t="shared" si="371"/>
        <v>9.5269081597143028</v>
      </c>
      <c r="AJ566" s="328">
        <f t="shared" si="372"/>
        <v>9.1267855116221508</v>
      </c>
      <c r="AK566" s="337">
        <f t="shared" si="373"/>
        <v>572.6526512572467</v>
      </c>
      <c r="AL566" s="42">
        <f t="shared" si="343"/>
        <v>27.91986579362802</v>
      </c>
    </row>
    <row r="567" spans="2:38" ht="15" x14ac:dyDescent="0.15">
      <c r="B567" s="328">
        <f t="shared" si="344"/>
        <v>2887.7130190632638</v>
      </c>
      <c r="C567" s="328">
        <f t="shared" si="345"/>
        <v>2885.4357660937103</v>
      </c>
      <c r="D567" s="328">
        <f t="shared" si="346"/>
        <v>2.5404980165562407</v>
      </c>
      <c r="E567" s="328">
        <f t="shared" si="340"/>
        <v>185.74517602620119</v>
      </c>
      <c r="F567" s="328">
        <f t="shared" si="347"/>
        <v>185.74517602620119</v>
      </c>
      <c r="G567" s="328">
        <f t="shared" si="348"/>
        <v>839.7144420587482</v>
      </c>
      <c r="H567" s="313">
        <f t="shared" si="349"/>
        <v>0.02</v>
      </c>
      <c r="I567" s="328">
        <f t="shared" si="350"/>
        <v>1.8218023756428012</v>
      </c>
      <c r="J567" s="328">
        <f t="shared" si="339"/>
        <v>850</v>
      </c>
      <c r="K567" s="335">
        <f t="shared" si="351"/>
        <v>-1</v>
      </c>
      <c r="L567" s="323">
        <f t="shared" si="352"/>
        <v>2.5204980165562407</v>
      </c>
      <c r="M567" s="323">
        <f t="shared" si="353"/>
        <v>2.5304980165562405</v>
      </c>
      <c r="N567" s="328">
        <f t="shared" si="354"/>
        <v>-3.539937717392494E-2</v>
      </c>
      <c r="O567" s="328">
        <f t="shared" si="355"/>
        <v>3.8770748504988184E-3</v>
      </c>
      <c r="P567" s="332">
        <f t="shared" si="341"/>
        <v>32.119677390354099</v>
      </c>
      <c r="Q567" s="328">
        <f t="shared" si="356"/>
        <v>-0.35771476074194197</v>
      </c>
      <c r="R567" s="277">
        <f>IF(H567&gt;0, rate1(1,$L$52,$L$51,$L$54,L567,$L$53,$L$50,P567),"")</f>
        <v>1346.85722886647</v>
      </c>
      <c r="S567" s="323">
        <f t="shared" si="357"/>
        <v>-6.8503240207108018E-2</v>
      </c>
      <c r="T567" s="323">
        <f t="shared" si="358"/>
        <v>-3.3129873492066787E-2</v>
      </c>
      <c r="U567" s="328">
        <f t="shared" si="359"/>
        <v>2.5404980165562407</v>
      </c>
      <c r="V567" s="336">
        <f t="shared" si="360"/>
        <v>2.5404980165562407</v>
      </c>
      <c r="W567" s="328">
        <f t="shared" si="361"/>
        <v>3.8832797552590392E-4</v>
      </c>
      <c r="X567" s="328">
        <f t="shared" si="362"/>
        <v>9.7549703094332472</v>
      </c>
      <c r="Y567" s="328">
        <f t="shared" si="342"/>
        <v>32.374039514412921</v>
      </c>
      <c r="Z567" s="108">
        <f>IF(H567&gt;0, rate1(1,$L$52,$L$51,$L$54,U567,$L$53,$L$50,Y567),"")</f>
        <v>1351.7561107021941</v>
      </c>
      <c r="AA567" s="336">
        <f t="shared" si="363"/>
        <v>1.8613302044374622</v>
      </c>
      <c r="AB567" s="336">
        <f t="shared" si="364"/>
        <v>-4.5084681057890253E-4</v>
      </c>
      <c r="AC567" s="328">
        <f t="shared" si="365"/>
        <v>-4.5084681057890253E-4</v>
      </c>
      <c r="AD567" s="328">
        <f t="shared" si="366"/>
        <v>44.36096592170481</v>
      </c>
      <c r="AE567" s="328">
        <f t="shared" si="367"/>
        <v>7380.0538305920754</v>
      </c>
      <c r="AF567" s="328">
        <f t="shared" si="368"/>
        <v>2887.6780705329006</v>
      </c>
      <c r="AG567" s="328">
        <f t="shared" si="369"/>
        <v>2885.4362169405208</v>
      </c>
      <c r="AH567" s="328">
        <f t="shared" si="370"/>
        <v>2.5206749479148107</v>
      </c>
      <c r="AI567" s="328">
        <f t="shared" si="371"/>
        <v>-0.33473986768318437</v>
      </c>
      <c r="AJ567" s="328">
        <f t="shared" si="372"/>
        <v>9.126692528325572</v>
      </c>
      <c r="AK567" s="337">
        <f t="shared" si="373"/>
        <v>572.66084136558061</v>
      </c>
      <c r="AL567" s="42">
        <f t="shared" si="343"/>
        <v>27.927963665563777</v>
      </c>
    </row>
    <row r="568" spans="2:38" ht="15" x14ac:dyDescent="0.15">
      <c r="B568" s="328">
        <f t="shared" si="344"/>
        <v>2887.6780705329006</v>
      </c>
      <c r="C568" s="328">
        <f t="shared" si="345"/>
        <v>2885.4362169405208</v>
      </c>
      <c r="D568" s="328">
        <f t="shared" si="346"/>
        <v>2.5206749479148107</v>
      </c>
      <c r="E568" s="328">
        <f t="shared" si="340"/>
        <v>185.74517602620119</v>
      </c>
      <c r="F568" s="328">
        <f t="shared" si="347"/>
        <v>185.74517602620119</v>
      </c>
      <c r="G568" s="328">
        <f t="shared" si="348"/>
        <v>921.80436477852834</v>
      </c>
      <c r="H568" s="313">
        <f t="shared" si="349"/>
        <v>0.08</v>
      </c>
      <c r="I568" s="328">
        <f t="shared" si="350"/>
        <v>1.7934828739038495</v>
      </c>
      <c r="J568" s="328">
        <f t="shared" si="339"/>
        <v>850</v>
      </c>
      <c r="K568" s="335">
        <f t="shared" si="351"/>
        <v>1</v>
      </c>
      <c r="L568" s="323">
        <f t="shared" si="352"/>
        <v>2.6006749479148108</v>
      </c>
      <c r="M568" s="323">
        <f t="shared" si="353"/>
        <v>2.5606749479148108</v>
      </c>
      <c r="N568" s="328">
        <f t="shared" si="354"/>
        <v>0.14382539471138589</v>
      </c>
      <c r="O568" s="328">
        <f t="shared" si="355"/>
        <v>3.8770748504988184E-3</v>
      </c>
      <c r="P568" s="332">
        <f t="shared" si="341"/>
        <v>33.062357639418053</v>
      </c>
      <c r="Q568" s="328">
        <f t="shared" si="356"/>
        <v>30.402916418499217</v>
      </c>
      <c r="R568" s="277">
        <f>IF(H568&gt;0, rate1(1,$L$52,$L$51,$L$54,L568,$L$53,$L$50,P568),"")</f>
        <v>1364.8064130968887</v>
      </c>
      <c r="S568" s="323">
        <f t="shared" si="357"/>
        <v>5.7456610914064274</v>
      </c>
      <c r="T568" s="323">
        <f t="shared" si="358"/>
        <v>-3.0306714268287897E-2</v>
      </c>
      <c r="U568" s="328">
        <f t="shared" si="359"/>
        <v>2.5206749479148107</v>
      </c>
      <c r="V568" s="336">
        <f t="shared" si="360"/>
        <v>2.5206749479148107</v>
      </c>
      <c r="W568" s="328">
        <f t="shared" si="361"/>
        <v>3.8229150586044369E-4</v>
      </c>
      <c r="X568" s="328">
        <f t="shared" si="362"/>
        <v>-10.213961896748629</v>
      </c>
      <c r="Y568" s="328">
        <f t="shared" si="342"/>
        <v>32.03749890581814</v>
      </c>
      <c r="Z568" s="108">
        <f>IF(H568&gt;0, rate1(1,$L$52,$L$51,$L$54,U568,$L$53,$L$50,Y568),"")</f>
        <v>1345.2655676928075</v>
      </c>
      <c r="AA568" s="336">
        <f t="shared" si="363"/>
        <v>-1.9583126140919984</v>
      </c>
      <c r="AB568" s="336">
        <f t="shared" si="364"/>
        <v>1.2922620281554702E-4</v>
      </c>
      <c r="AC568" s="328">
        <f t="shared" si="365"/>
        <v>1.2922620281554702E-4</v>
      </c>
      <c r="AD568" s="328">
        <f t="shared" si="366"/>
        <v>619.06949408851096</v>
      </c>
      <c r="AE568" s="328">
        <f t="shared" si="367"/>
        <v>-3573829.0040771868</v>
      </c>
      <c r="AF568" s="328">
        <f t="shared" si="368"/>
        <v>2887.8217667014092</v>
      </c>
      <c r="AG568" s="328">
        <f t="shared" si="369"/>
        <v>2885.4360877143181</v>
      </c>
      <c r="AH568" s="328">
        <f t="shared" si="370"/>
        <v>2.6002746633822076</v>
      </c>
      <c r="AI568" s="328">
        <f t="shared" si="371"/>
        <v>9.4684639209980881E-2</v>
      </c>
      <c r="AJ568" s="328">
        <f t="shared" si="372"/>
        <v>9.1267188296142407</v>
      </c>
      <c r="AK568" s="337">
        <f t="shared" si="373"/>
        <v>572.66056027967943</v>
      </c>
      <c r="AL568" s="42">
        <f t="shared" si="343"/>
        <v>27.927679136676247</v>
      </c>
    </row>
    <row r="569" spans="2:38" ht="15" x14ac:dyDescent="0.15">
      <c r="B569" s="328">
        <f t="shared" si="344"/>
        <v>2887.8217667014092</v>
      </c>
      <c r="C569" s="328">
        <f t="shared" si="345"/>
        <v>2885.4360877143181</v>
      </c>
      <c r="D569" s="328">
        <f t="shared" si="346"/>
        <v>2.6002746633822076</v>
      </c>
      <c r="E569" s="328">
        <f t="shared" si="340"/>
        <v>185.74517602620119</v>
      </c>
      <c r="F569" s="328">
        <f t="shared" si="347"/>
        <v>185.74517602620119</v>
      </c>
      <c r="G569" s="328">
        <f t="shared" si="348"/>
        <v>900.88898077302451</v>
      </c>
      <c r="H569" s="313">
        <f t="shared" si="349"/>
        <v>0.02</v>
      </c>
      <c r="I569" s="328">
        <f t="shared" si="350"/>
        <v>1.9085431896728551</v>
      </c>
      <c r="J569" s="328">
        <f t="shared" si="339"/>
        <v>850</v>
      </c>
      <c r="K569" s="335">
        <f t="shared" si="351"/>
        <v>-1</v>
      </c>
      <c r="L569" s="323">
        <f t="shared" si="352"/>
        <v>2.5802746633822076</v>
      </c>
      <c r="M569" s="323">
        <f t="shared" si="353"/>
        <v>2.5902746633822078</v>
      </c>
      <c r="N569" s="328">
        <f t="shared" si="354"/>
        <v>-3.6224615200894483E-2</v>
      </c>
      <c r="O569" s="328">
        <f t="shared" si="355"/>
        <v>3.8770748504988184E-3</v>
      </c>
      <c r="P569" s="332">
        <f t="shared" si="341"/>
        <v>33.137822295972043</v>
      </c>
      <c r="Q569" s="328">
        <f t="shared" si="356"/>
        <v>61.287823399068884</v>
      </c>
      <c r="R569" s="277">
        <f>IF(H569&gt;0, rate1(1,$L$52,$L$51,$L$54,L569,$L$53,$L$50,P569),"")</f>
        <v>1366.2191781157217</v>
      </c>
      <c r="S569" s="323">
        <f t="shared" si="357"/>
        <v>11.570433616301694</v>
      </c>
      <c r="T569" s="323">
        <f t="shared" si="358"/>
        <v>3.426975327202186E-3</v>
      </c>
      <c r="U569" s="328">
        <f t="shared" si="359"/>
        <v>2.6002746633822076</v>
      </c>
      <c r="V569" s="336">
        <f t="shared" si="360"/>
        <v>2.6002746633822076</v>
      </c>
      <c r="W569" s="328">
        <f t="shared" si="361"/>
        <v>4.0681729421443436E-4</v>
      </c>
      <c r="X569" s="328">
        <f t="shared" si="362"/>
        <v>71.882960004279084</v>
      </c>
      <c r="Y569" s="328">
        <f t="shared" si="342"/>
        <v>33.394179574308744</v>
      </c>
      <c r="Z569" s="108">
        <f>IF(H569&gt;0, rate1(1,$L$52,$L$51,$L$54,U569,$L$53,$L$50,Y569),"")</f>
        <v>1370.9922609909727</v>
      </c>
      <c r="AA569" s="336">
        <f t="shared" si="363"/>
        <v>13.523427074055361</v>
      </c>
      <c r="AB569" s="336">
        <f t="shared" si="364"/>
        <v>-3.2484502190078072E-5</v>
      </c>
      <c r="AC569" s="328">
        <f t="shared" si="365"/>
        <v>3.426975327202186E-3</v>
      </c>
      <c r="AD569" s="328">
        <f t="shared" si="366"/>
        <v>-5.8360501872443251</v>
      </c>
      <c r="AE569" s="328">
        <f t="shared" si="367"/>
        <v>-351445.51792183681</v>
      </c>
      <c r="AF569" s="328">
        <f t="shared" si="368"/>
        <v>2887.782115110881</v>
      </c>
      <c r="AG569" s="328">
        <f t="shared" si="369"/>
        <v>2885.4326607389908</v>
      </c>
      <c r="AH569" s="328">
        <f t="shared" si="370"/>
        <v>2.5804576102202277</v>
      </c>
      <c r="AI569" s="328">
        <f t="shared" si="371"/>
        <v>2.5083642376683968</v>
      </c>
      <c r="AJ569" s="328">
        <f t="shared" si="372"/>
        <v>9.1274155974580378</v>
      </c>
      <c r="AK569" s="337">
        <f t="shared" si="373"/>
        <v>572.66064756039316</v>
      </c>
      <c r="AL569" s="42">
        <f t="shared" si="343"/>
        <v>27.927759618619575</v>
      </c>
    </row>
    <row r="570" spans="2:38" ht="15" x14ac:dyDescent="0.15">
      <c r="B570" s="328">
        <f t="shared" si="344"/>
        <v>2887.782115110881</v>
      </c>
      <c r="C570" s="328">
        <f t="shared" si="345"/>
        <v>2885.4326607389908</v>
      </c>
      <c r="D570" s="328">
        <f t="shared" si="346"/>
        <v>2.5804576102202277</v>
      </c>
      <c r="E570" s="328">
        <f t="shared" si="340"/>
        <v>185.74517602620119</v>
      </c>
      <c r="F570" s="328">
        <f t="shared" si="347"/>
        <v>185.74517602620119</v>
      </c>
      <c r="G570" s="328">
        <f t="shared" si="348"/>
        <v>880.29033679688564</v>
      </c>
      <c r="H570" s="313">
        <f t="shared" si="349"/>
        <v>0.02</v>
      </c>
      <c r="I570" s="328">
        <f t="shared" si="350"/>
        <v>1.8795634975122084</v>
      </c>
      <c r="J570" s="328">
        <f t="shared" si="339"/>
        <v>850</v>
      </c>
      <c r="K570" s="335">
        <f t="shared" si="351"/>
        <v>-1</v>
      </c>
      <c r="L570" s="323">
        <f t="shared" si="352"/>
        <v>2.5604576102202277</v>
      </c>
      <c r="M570" s="323">
        <f t="shared" si="353"/>
        <v>2.5704576102202275</v>
      </c>
      <c r="N570" s="328">
        <f t="shared" si="354"/>
        <v>-3.595108132710223E-2</v>
      </c>
      <c r="O570" s="328">
        <f t="shared" si="355"/>
        <v>3.8770748504988184E-3</v>
      </c>
      <c r="P570" s="332">
        <f t="shared" si="341"/>
        <v>32.7994079000621</v>
      </c>
      <c r="Q570" s="328">
        <f t="shared" si="356"/>
        <v>40.531843277820599</v>
      </c>
      <c r="R570" s="277">
        <f>IF(H570&gt;0, rate1(1,$L$52,$L$51,$L$54,L570,$L$53,$L$50,P570),"")</f>
        <v>1359.8561346747617</v>
      </c>
      <c r="S570" s="323">
        <f t="shared" si="357"/>
        <v>7.6877491574259071</v>
      </c>
      <c r="T570" s="323">
        <f t="shared" si="358"/>
        <v>5.3756623463042212E-3</v>
      </c>
      <c r="U570" s="328">
        <f t="shared" si="359"/>
        <v>2.5804576102202277</v>
      </c>
      <c r="V570" s="336">
        <f t="shared" si="360"/>
        <v>2.5804576102202277</v>
      </c>
      <c r="W570" s="328">
        <f t="shared" si="361"/>
        <v>4.00640101043237E-4</v>
      </c>
      <c r="X570" s="328">
        <f t="shared" si="362"/>
        <v>50.965792703665898</v>
      </c>
      <c r="Y570" s="328">
        <f t="shared" si="342"/>
        <v>33.05510718478687</v>
      </c>
      <c r="Z570" s="108">
        <f>IF(H570&gt;0, rate1(1,$L$52,$L$51,$L$54,U570,$L$53,$L$50,Y570),"")</f>
        <v>1364.6704927760095</v>
      </c>
      <c r="AA570" s="336">
        <f t="shared" si="363"/>
        <v>9.6326725370235611</v>
      </c>
      <c r="AB570" s="336">
        <f t="shared" si="364"/>
        <v>-4.6409741516892142E-5</v>
      </c>
      <c r="AC570" s="328">
        <f t="shared" si="365"/>
        <v>5.3756623463042212E-3</v>
      </c>
      <c r="AD570" s="328">
        <f t="shared" si="366"/>
        <v>-3.7204717691672062</v>
      </c>
      <c r="AE570" s="328">
        <f t="shared" si="367"/>
        <v>480.66920315133405</v>
      </c>
      <c r="AF570" s="328">
        <f t="shared" si="368"/>
        <v>2887.7407883672076</v>
      </c>
      <c r="AG570" s="328">
        <f t="shared" si="369"/>
        <v>2885.4272850766442</v>
      </c>
      <c r="AH570" s="328">
        <f t="shared" si="370"/>
        <v>2.5606385675715368</v>
      </c>
      <c r="AI570" s="328">
        <f t="shared" si="371"/>
        <v>3.953111074937294</v>
      </c>
      <c r="AJ570" s="328">
        <f t="shared" si="372"/>
        <v>9.1285136838677428</v>
      </c>
      <c r="AK570" s="337">
        <f t="shared" si="373"/>
        <v>572.66290731809465</v>
      </c>
      <c r="AL570" s="42">
        <f t="shared" si="343"/>
        <v>27.929891728221595</v>
      </c>
    </row>
    <row r="571" spans="2:38" ht="15" x14ac:dyDescent="0.15">
      <c r="B571" s="328">
        <f t="shared" si="344"/>
        <v>2887.7407883672076</v>
      </c>
      <c r="C571" s="328">
        <f t="shared" si="345"/>
        <v>2885.4272850766442</v>
      </c>
      <c r="D571" s="328">
        <f t="shared" si="346"/>
        <v>2.5606385675715368</v>
      </c>
      <c r="E571" s="328">
        <f t="shared" si="340"/>
        <v>185.74517602620119</v>
      </c>
      <c r="F571" s="328">
        <f t="shared" si="347"/>
        <v>185.74517602620119</v>
      </c>
      <c r="G571" s="328">
        <f t="shared" si="348"/>
        <v>860.00607459713694</v>
      </c>
      <c r="H571" s="313">
        <f t="shared" si="349"/>
        <v>0.02</v>
      </c>
      <c r="I571" s="328">
        <f t="shared" si="350"/>
        <v>1.8508026324507227</v>
      </c>
      <c r="J571" s="328">
        <f t="shared" si="339"/>
        <v>850</v>
      </c>
      <c r="K571" s="335">
        <f t="shared" si="351"/>
        <v>-1</v>
      </c>
      <c r="L571" s="323">
        <f t="shared" si="352"/>
        <v>2.5406385675715368</v>
      </c>
      <c r="M571" s="323">
        <f t="shared" si="353"/>
        <v>2.5506385675715366</v>
      </c>
      <c r="N571" s="328">
        <f t="shared" si="354"/>
        <v>-3.5677472728076864E-2</v>
      </c>
      <c r="O571" s="328">
        <f t="shared" si="355"/>
        <v>3.8770748504988184E-3</v>
      </c>
      <c r="P571" s="332">
        <f t="shared" si="341"/>
        <v>32.461831671127605</v>
      </c>
      <c r="Q571" s="328">
        <f t="shared" si="356"/>
        <v>20.091410674305621</v>
      </c>
      <c r="R571" s="277">
        <f>IF(H571&gt;0, rate1(1,$L$52,$L$51,$L$54,L571,$L$53,$L$50,P571),"")</f>
        <v>1353.437293625838</v>
      </c>
      <c r="S571" s="323">
        <f t="shared" si="357"/>
        <v>3.8288478265448966</v>
      </c>
      <c r="T571" s="323">
        <f t="shared" si="358"/>
        <v>1.2612015532716965E-2</v>
      </c>
      <c r="U571" s="328">
        <f t="shared" si="359"/>
        <v>2.5606385675715368</v>
      </c>
      <c r="V571" s="336">
        <f t="shared" si="360"/>
        <v>2.5606385675715368</v>
      </c>
      <c r="W571" s="328">
        <f t="shared" si="361"/>
        <v>3.9450955217201766E-4</v>
      </c>
      <c r="X571" s="328">
        <f t="shared" si="362"/>
        <v>30.365392438391609</v>
      </c>
      <c r="Y571" s="328">
        <f t="shared" si="342"/>
        <v>32.716869502043117</v>
      </c>
      <c r="Z571" s="108">
        <f>IF(H571&gt;0, rate1(1,$L$52,$L$51,$L$54,U571,$L$53,$L$50,Y571),"")</f>
        <v>1358.2933558565783</v>
      </c>
      <c r="AA571" s="336">
        <f t="shared" si="363"/>
        <v>5.7660862771365773</v>
      </c>
      <c r="AB571" s="336">
        <f t="shared" si="364"/>
        <v>-8.2774320319068068E-5</v>
      </c>
      <c r="AC571" s="328">
        <f t="shared" si="365"/>
        <v>1.2612015532716965E-2</v>
      </c>
      <c r="AD571" s="328">
        <f t="shared" si="366"/>
        <v>-1.5857893568333932</v>
      </c>
      <c r="AE571" s="328">
        <f t="shared" si="367"/>
        <v>237.34941515974862</v>
      </c>
      <c r="AF571" s="328">
        <f t="shared" si="368"/>
        <v>2887.6924988789469</v>
      </c>
      <c r="AG571" s="328">
        <f t="shared" si="369"/>
        <v>2885.4146730611114</v>
      </c>
      <c r="AH571" s="328">
        <f t="shared" si="370"/>
        <v>2.5408175305568528</v>
      </c>
      <c r="AI571" s="328">
        <f t="shared" si="371"/>
        <v>9.3185074713949732</v>
      </c>
      <c r="AJ571" s="328">
        <f t="shared" si="372"/>
        <v>9.1311021581653531</v>
      </c>
      <c r="AK571" s="337">
        <f t="shared" si="373"/>
        <v>572.66638720357423</v>
      </c>
      <c r="AL571" s="42">
        <f t="shared" si="343"/>
        <v>27.933251872635292</v>
      </c>
    </row>
    <row r="572" spans="2:38" ht="15" x14ac:dyDescent="0.15">
      <c r="B572" s="328">
        <f t="shared" si="344"/>
        <v>2887.6924988789469</v>
      </c>
      <c r="C572" s="328">
        <f t="shared" si="345"/>
        <v>2885.4146730611114</v>
      </c>
      <c r="D572" s="328">
        <f t="shared" si="346"/>
        <v>2.5408175305568528</v>
      </c>
      <c r="E572" s="328">
        <f t="shared" si="340"/>
        <v>185.74517602620119</v>
      </c>
      <c r="F572" s="328">
        <f t="shared" si="347"/>
        <v>185.74517602620119</v>
      </c>
      <c r="G572" s="328">
        <f t="shared" si="348"/>
        <v>840.03383465089087</v>
      </c>
      <c r="H572" s="313">
        <f t="shared" si="349"/>
        <v>0.02</v>
      </c>
      <c r="I572" s="328">
        <f t="shared" si="350"/>
        <v>1.8222606542683935</v>
      </c>
      <c r="J572" s="328">
        <f t="shared" si="339"/>
        <v>850</v>
      </c>
      <c r="K572" s="335">
        <f t="shared" si="351"/>
        <v>-1</v>
      </c>
      <c r="L572" s="323">
        <f t="shared" si="352"/>
        <v>2.5208175305568528</v>
      </c>
      <c r="M572" s="323">
        <f t="shared" si="353"/>
        <v>2.5308175305568525</v>
      </c>
      <c r="N572" s="328">
        <f t="shared" si="354"/>
        <v>-3.5403789322205448E-2</v>
      </c>
      <c r="O572" s="328">
        <f t="shared" si="355"/>
        <v>3.8770748504988184E-3</v>
      </c>
      <c r="P572" s="332">
        <f t="shared" si="341"/>
        <v>32.125098306575033</v>
      </c>
      <c r="Q572" s="328">
        <f t="shared" si="356"/>
        <v>-3.5833198844670733E-2</v>
      </c>
      <c r="R572" s="277">
        <f>IF(H572&gt;0, rate1(1,$L$52,$L$51,$L$54,L572,$L$53,$L$50,P572),"")</f>
        <v>1346.9620687833947</v>
      </c>
      <c r="S572" s="323">
        <f t="shared" si="357"/>
        <v>-6.8616099697328924E-3</v>
      </c>
      <c r="T572" s="323">
        <f t="shared" si="358"/>
        <v>-3.5162517839238815E-2</v>
      </c>
      <c r="U572" s="328">
        <f t="shared" si="359"/>
        <v>2.5408175305568528</v>
      </c>
      <c r="V572" s="336">
        <f t="shared" si="360"/>
        <v>2.5408175305568528</v>
      </c>
      <c r="W572" s="328">
        <f t="shared" si="361"/>
        <v>3.8842566033192583E-4</v>
      </c>
      <c r="X572" s="328">
        <f t="shared" si="362"/>
        <v>10.079400754305311</v>
      </c>
      <c r="Y572" s="328">
        <f t="shared" si="342"/>
        <v>32.379471178153935</v>
      </c>
      <c r="Z572" s="108">
        <f>IF(H572&gt;0, rate1(1,$L$52,$L$51,$L$54,U572,$L$53,$L$50,Y572),"")</f>
        <v>1351.8602678461475</v>
      </c>
      <c r="AA572" s="336">
        <f t="shared" si="363"/>
        <v>1.923086076178198</v>
      </c>
      <c r="AB572" s="336">
        <f t="shared" si="364"/>
        <v>-4.2079029286207307E-4</v>
      </c>
      <c r="AC572" s="328">
        <f t="shared" si="365"/>
        <v>-4.2079029286207307E-4</v>
      </c>
      <c r="AD572" s="328">
        <f t="shared" si="366"/>
        <v>47.529613537343678</v>
      </c>
      <c r="AE572" s="328">
        <f t="shared" si="367"/>
        <v>8057.5006905149557</v>
      </c>
      <c r="AF572" s="328">
        <f t="shared" si="368"/>
        <v>2887.6575158799178</v>
      </c>
      <c r="AG572" s="328">
        <f t="shared" si="369"/>
        <v>2885.4150938514044</v>
      </c>
      <c r="AH572" s="328">
        <f t="shared" si="370"/>
        <v>2.5209944941847287</v>
      </c>
      <c r="AI572" s="328">
        <f t="shared" si="371"/>
        <v>-0.31239951191954501</v>
      </c>
      <c r="AJ572" s="328">
        <f t="shared" si="372"/>
        <v>9.131015380523154</v>
      </c>
      <c r="AK572" s="337">
        <f t="shared" si="373"/>
        <v>572.67440117660578</v>
      </c>
      <c r="AL572" s="42">
        <f t="shared" si="343"/>
        <v>27.941172603985979</v>
      </c>
    </row>
    <row r="573" spans="2:38" ht="15" x14ac:dyDescent="0.15">
      <c r="B573" s="328">
        <f t="shared" si="344"/>
        <v>2887.6575158799178</v>
      </c>
      <c r="C573" s="328">
        <f t="shared" si="345"/>
        <v>2885.4150938514044</v>
      </c>
      <c r="D573" s="328">
        <f t="shared" si="346"/>
        <v>2.5209944941847287</v>
      </c>
      <c r="E573" s="328">
        <f t="shared" si="340"/>
        <v>185.74517602620119</v>
      </c>
      <c r="F573" s="328">
        <f t="shared" si="347"/>
        <v>185.74517602620119</v>
      </c>
      <c r="G573" s="328">
        <f t="shared" si="348"/>
        <v>922.14435598081911</v>
      </c>
      <c r="H573" s="313">
        <f t="shared" si="349"/>
        <v>0.08</v>
      </c>
      <c r="I573" s="328">
        <f t="shared" si="350"/>
        <v>1.7939376228106996</v>
      </c>
      <c r="J573" s="328">
        <f t="shared" si="339"/>
        <v>850</v>
      </c>
      <c r="K573" s="335">
        <f t="shared" si="351"/>
        <v>1</v>
      </c>
      <c r="L573" s="323">
        <f t="shared" si="352"/>
        <v>2.6009944941847287</v>
      </c>
      <c r="M573" s="323">
        <f t="shared" si="353"/>
        <v>2.5609944941847287</v>
      </c>
      <c r="N573" s="328">
        <f t="shared" si="354"/>
        <v>0.14384353279803719</v>
      </c>
      <c r="O573" s="328">
        <f t="shared" si="355"/>
        <v>3.8770748504988184E-3</v>
      </c>
      <c r="P573" s="332">
        <f t="shared" si="341"/>
        <v>33.067818027853171</v>
      </c>
      <c r="Q573" s="328">
        <f t="shared" si="356"/>
        <v>30.732553622222554</v>
      </c>
      <c r="R573" s="277">
        <f>IF(H573&gt;0, rate1(1,$L$52,$L$51,$L$54,L573,$L$53,$L$50,P573),"")</f>
        <v>1364.9087545405034</v>
      </c>
      <c r="S573" s="323">
        <f t="shared" si="357"/>
        <v>5.8075217258559269</v>
      </c>
      <c r="T573" s="323">
        <f t="shared" si="358"/>
        <v>-2.9920516432492546E-2</v>
      </c>
      <c r="U573" s="328">
        <f t="shared" si="359"/>
        <v>2.5209944941847287</v>
      </c>
      <c r="V573" s="336">
        <f t="shared" si="360"/>
        <v>2.5209944941847287</v>
      </c>
      <c r="W573" s="328">
        <f t="shared" si="361"/>
        <v>3.823884382851972E-4</v>
      </c>
      <c r="X573" s="328">
        <f t="shared" si="362"/>
        <v>-9.8945420725191298</v>
      </c>
      <c r="Y573" s="328">
        <f t="shared" si="342"/>
        <v>32.042916924960764</v>
      </c>
      <c r="Z573" s="108">
        <f>IF(H573&gt;0, rate1(1,$L$52,$L$51,$L$54,U573,$L$53,$L$50,Y573),"")</f>
        <v>1345.3706410345583</v>
      </c>
      <c r="AA573" s="336">
        <f t="shared" si="363"/>
        <v>-1.8969224122513044</v>
      </c>
      <c r="AB573" s="336">
        <f t="shared" si="364"/>
        <v>1.3199816352279492E-4</v>
      </c>
      <c r="AC573" s="328">
        <f t="shared" si="365"/>
        <v>1.3199816352279492E-4</v>
      </c>
      <c r="AD573" s="328">
        <f t="shared" si="366"/>
        <v>606.06903812100916</v>
      </c>
      <c r="AE573" s="328">
        <f t="shared" si="367"/>
        <v>-3868106.972731818</v>
      </c>
      <c r="AF573" s="328">
        <f t="shared" si="368"/>
        <v>2887.8012274145522</v>
      </c>
      <c r="AG573" s="328">
        <f t="shared" si="369"/>
        <v>2885.414961853241</v>
      </c>
      <c r="AH573" s="328">
        <f t="shared" si="370"/>
        <v>2.6005943124941884</v>
      </c>
      <c r="AI573" s="328">
        <f t="shared" si="371"/>
        <v>9.6708415916954171E-2</v>
      </c>
      <c r="AJ573" s="328">
        <f t="shared" si="372"/>
        <v>9.1310422439720202</v>
      </c>
      <c r="AK573" s="337">
        <f t="shared" si="373"/>
        <v>572.67413875044588</v>
      </c>
      <c r="AL573" s="42">
        <f t="shared" si="343"/>
        <v>27.940907064400847</v>
      </c>
    </row>
    <row r="574" spans="2:38" ht="15" x14ac:dyDescent="0.15">
      <c r="B574" s="328">
        <f t="shared" si="344"/>
        <v>2887.8012274145522</v>
      </c>
      <c r="C574" s="328">
        <f t="shared" si="345"/>
        <v>2885.414961853241</v>
      </c>
      <c r="D574" s="328">
        <f t="shared" si="346"/>
        <v>2.6005943124941884</v>
      </c>
      <c r="E574" s="328">
        <f t="shared" si="340"/>
        <v>185.74517602620119</v>
      </c>
      <c r="F574" s="328">
        <f t="shared" si="347"/>
        <v>185.74517602620119</v>
      </c>
      <c r="G574" s="328">
        <f t="shared" si="348"/>
        <v>901.22384337755079</v>
      </c>
      <c r="H574" s="313">
        <f t="shared" si="349"/>
        <v>0.02</v>
      </c>
      <c r="I574" s="328">
        <f t="shared" si="350"/>
        <v>1.9090124490488962</v>
      </c>
      <c r="J574" s="328">
        <f t="shared" ref="J574:J637" si="374">$B$7</f>
        <v>850</v>
      </c>
      <c r="K574" s="335">
        <f t="shared" si="351"/>
        <v>-1</v>
      </c>
      <c r="L574" s="323">
        <f t="shared" si="352"/>
        <v>2.5805943124941884</v>
      </c>
      <c r="M574" s="323">
        <f t="shared" si="353"/>
        <v>2.5905943124941881</v>
      </c>
      <c r="N574" s="328">
        <f t="shared" si="354"/>
        <v>-3.6229026915616913E-2</v>
      </c>
      <c r="O574" s="328">
        <f t="shared" si="355"/>
        <v>3.8770748504988184E-3</v>
      </c>
      <c r="P574" s="332">
        <f t="shared" si="341"/>
        <v>33.143288042508203</v>
      </c>
      <c r="Q574" s="328">
        <f t="shared" si="356"/>
        <v>61.625233515011814</v>
      </c>
      <c r="R574" s="277">
        <f>IF(H574&gt;0, rate1(1,$L$52,$L$51,$L$54,L574,$L$53,$L$50,P574),"")</f>
        <v>1366.3213651639508</v>
      </c>
      <c r="S574" s="323">
        <f t="shared" si="357"/>
        <v>11.633262635778353</v>
      </c>
      <c r="T574" s="323">
        <f t="shared" si="358"/>
        <v>3.4071411716771684E-3</v>
      </c>
      <c r="U574" s="328">
        <f t="shared" si="359"/>
        <v>2.6005943124941884</v>
      </c>
      <c r="V574" s="336">
        <f t="shared" si="360"/>
        <v>2.6005943124941884</v>
      </c>
      <c r="W574" s="328">
        <f t="shared" si="361"/>
        <v>4.0691731963082844E-4</v>
      </c>
      <c r="X574" s="328">
        <f t="shared" si="362"/>
        <v>72.222980194931324</v>
      </c>
      <c r="Y574" s="328">
        <f t="shared" si="342"/>
        <v>33.39965590671153</v>
      </c>
      <c r="Z574" s="108">
        <f>IF(H574&gt;0, rate1(1,$L$52,$L$51,$L$54,U574,$L$53,$L$50,Y574),"")</f>
        <v>1371.0937857298579</v>
      </c>
      <c r="AA574" s="336">
        <f t="shared" si="363"/>
        <v>13.586389378908967</v>
      </c>
      <c r="AB574" s="336">
        <f t="shared" si="364"/>
        <v>-3.2329948437214285E-5</v>
      </c>
      <c r="AC574" s="328">
        <f t="shared" si="365"/>
        <v>3.4071411716771684E-3</v>
      </c>
      <c r="AD574" s="328">
        <f t="shared" si="366"/>
        <v>-5.8700238681789001</v>
      </c>
      <c r="AE574" s="328">
        <f t="shared" si="367"/>
        <v>-345812.35946428945</v>
      </c>
      <c r="AF574" s="328">
        <f t="shared" si="368"/>
        <v>2887.7615912464648</v>
      </c>
      <c r="AG574" s="328">
        <f t="shared" si="369"/>
        <v>2885.4115547120696</v>
      </c>
      <c r="AH574" s="328">
        <f t="shared" si="370"/>
        <v>2.5807772913847034</v>
      </c>
      <c r="AI574" s="328">
        <f t="shared" si="371"/>
        <v>2.4936601728893635</v>
      </c>
      <c r="AJ574" s="328">
        <f t="shared" si="372"/>
        <v>9.1317349273533779</v>
      </c>
      <c r="AK574" s="337">
        <f t="shared" si="373"/>
        <v>572.67422792956575</v>
      </c>
      <c r="AL574" s="42">
        <f t="shared" si="343"/>
        <v>27.940989266554375</v>
      </c>
    </row>
    <row r="575" spans="2:38" ht="15" x14ac:dyDescent="0.15">
      <c r="B575" s="328">
        <f t="shared" si="344"/>
        <v>2887.7615912464648</v>
      </c>
      <c r="C575" s="328">
        <f t="shared" si="345"/>
        <v>2885.4115547120696</v>
      </c>
      <c r="D575" s="328">
        <f t="shared" si="346"/>
        <v>2.5807772913847034</v>
      </c>
      <c r="E575" s="328">
        <f t="shared" ref="E575:E638" si="375">IF(H575&gt;0,IF(AND(C575&lt;$B$6,C575&gt;$K$12),bb2wang($B$6,$K$12,C575,$H$8,$H$9,I575,$H$10,$H$11,$K$10,$K$11,$H$13),E574)," ")</f>
        <v>185.74517602620119</v>
      </c>
      <c r="F575" s="328">
        <f t="shared" si="347"/>
        <v>185.74517602620119</v>
      </c>
      <c r="G575" s="328">
        <f t="shared" si="348"/>
        <v>880.6201088337184</v>
      </c>
      <c r="H575" s="313">
        <f t="shared" si="349"/>
        <v>0.02</v>
      </c>
      <c r="I575" s="328">
        <f t="shared" si="350"/>
        <v>1.8800292275162065</v>
      </c>
      <c r="J575" s="328">
        <f t="shared" si="374"/>
        <v>850</v>
      </c>
      <c r="K575" s="335">
        <f t="shared" si="351"/>
        <v>-1</v>
      </c>
      <c r="L575" s="323">
        <f t="shared" si="352"/>
        <v>2.5607772913847033</v>
      </c>
      <c r="M575" s="323">
        <f t="shared" si="353"/>
        <v>2.5707772913847036</v>
      </c>
      <c r="N575" s="328">
        <f t="shared" si="354"/>
        <v>-3.5955494246536546E-2</v>
      </c>
      <c r="O575" s="328">
        <f t="shared" si="355"/>
        <v>3.8770748504988184E-3</v>
      </c>
      <c r="P575" s="332">
        <f t="shared" ref="P575:P641" si="376">IF(H575&gt;0, $C$54*$L$55*$L$55*M575*M575/(($B$19*(B575-C575))^0.333)*1000,"")</f>
        <v>32.804860164439923</v>
      </c>
      <c r="Q575" s="328">
        <f t="shared" si="356"/>
        <v>40.864144027723682</v>
      </c>
      <c r="R575" s="277">
        <f>IF(H575&gt;0, rate1(1,$L$52,$L$51,$L$54,L575,$L$53,$L$50,P575),"")</f>
        <v>1359.9592170095118</v>
      </c>
      <c r="S575" s="323">
        <f t="shared" si="357"/>
        <v>7.7501897567348417</v>
      </c>
      <c r="T575" s="323">
        <f t="shared" si="358"/>
        <v>5.3265901466936988E-3</v>
      </c>
      <c r="U575" s="328">
        <f t="shared" si="359"/>
        <v>2.5807772913847034</v>
      </c>
      <c r="V575" s="336">
        <f t="shared" si="360"/>
        <v>2.5807772913847034</v>
      </c>
      <c r="W575" s="328">
        <f t="shared" si="361"/>
        <v>4.0073937415563421E-4</v>
      </c>
      <c r="X575" s="328">
        <f t="shared" si="362"/>
        <v>51.300683859181731</v>
      </c>
      <c r="Y575" s="328">
        <f t="shared" ref="Y575:Y641" si="377">IF(H575&gt;0, $C$54*$L$55*$L$55*V575*V575/(($B$19*(B575-C575))^0.333)*1000,"")</f>
        <v>33.060570090480788</v>
      </c>
      <c r="Z575" s="108">
        <f>IF(H575&gt;0, rate1(1,$L$52,$L$51,$L$54,U575,$L$53,$L$50,Y575),"")</f>
        <v>1364.7729059141325</v>
      </c>
      <c r="AA575" s="336">
        <f t="shared" si="363"/>
        <v>9.695240280790058</v>
      </c>
      <c r="AB575" s="336">
        <f t="shared" si="364"/>
        <v>-4.6087211073507293E-5</v>
      </c>
      <c r="AC575" s="328">
        <f t="shared" si="365"/>
        <v>5.3265901466936988E-3</v>
      </c>
      <c r="AD575" s="328">
        <f t="shared" si="366"/>
        <v>-3.7547473053496194</v>
      </c>
      <c r="AE575" s="328">
        <f t="shared" si="367"/>
        <v>484.39240588496835</v>
      </c>
      <c r="AF575" s="328">
        <f t="shared" si="368"/>
        <v>2887.7203091620718</v>
      </c>
      <c r="AG575" s="328">
        <f t="shared" si="369"/>
        <v>2885.406228121923</v>
      </c>
      <c r="AH575" s="328">
        <f t="shared" si="370"/>
        <v>2.5609582808663593</v>
      </c>
      <c r="AI575" s="328">
        <f t="shared" si="371"/>
        <v>3.9167278548298143</v>
      </c>
      <c r="AJ575" s="328">
        <f t="shared" si="372"/>
        <v>9.1328229073130522</v>
      </c>
      <c r="AK575" s="337">
        <f t="shared" si="373"/>
        <v>572.67647527557085</v>
      </c>
      <c r="AL575" s="42">
        <f t="shared" si="343"/>
        <v>27.943108877701331</v>
      </c>
    </row>
    <row r="576" spans="2:38" ht="15" x14ac:dyDescent="0.15">
      <c r="B576" s="328">
        <f t="shared" si="344"/>
        <v>2887.7203091620718</v>
      </c>
      <c r="C576" s="328">
        <f t="shared" si="345"/>
        <v>2885.406228121923</v>
      </c>
      <c r="D576" s="328">
        <f t="shared" si="346"/>
        <v>2.5609582808663593</v>
      </c>
      <c r="E576" s="328">
        <f t="shared" si="375"/>
        <v>185.74517602620119</v>
      </c>
      <c r="F576" s="328">
        <f t="shared" si="347"/>
        <v>185.74517602620119</v>
      </c>
      <c r="G576" s="328">
        <f t="shared" si="348"/>
        <v>860.3307941169644</v>
      </c>
      <c r="H576" s="313">
        <f t="shared" si="349"/>
        <v>0.02</v>
      </c>
      <c r="I576" s="328">
        <f t="shared" si="350"/>
        <v>1.8512648321189773</v>
      </c>
      <c r="J576" s="328">
        <f t="shared" si="374"/>
        <v>850</v>
      </c>
      <c r="K576" s="335">
        <f t="shared" si="351"/>
        <v>-1</v>
      </c>
      <c r="L576" s="323">
        <f t="shared" si="352"/>
        <v>2.5409582808663593</v>
      </c>
      <c r="M576" s="323">
        <f t="shared" si="353"/>
        <v>2.5509582808663591</v>
      </c>
      <c r="N576" s="328">
        <f t="shared" si="354"/>
        <v>-3.5681886853533129E-2</v>
      </c>
      <c r="O576" s="328">
        <f t="shared" si="355"/>
        <v>3.8770748504988184E-3</v>
      </c>
      <c r="P576" s="332">
        <f t="shared" si="376"/>
        <v>32.467270378065571</v>
      </c>
      <c r="Q576" s="328">
        <f t="shared" si="356"/>
        <v>20.418640096999184</v>
      </c>
      <c r="R576" s="277">
        <f>IF(H576&gt;0, rate1(1,$L$52,$L$51,$L$54,L576,$L$53,$L$50,P576),"")</f>
        <v>1353.5412806592092</v>
      </c>
      <c r="S576" s="323">
        <f t="shared" si="357"/>
        <v>3.8909094430815627</v>
      </c>
      <c r="T576" s="323">
        <f t="shared" si="358"/>
        <v>1.2342789546357444E-2</v>
      </c>
      <c r="U576" s="328">
        <f t="shared" si="359"/>
        <v>2.5609582808663593</v>
      </c>
      <c r="V576" s="336">
        <f t="shared" si="360"/>
        <v>2.5609582808663593</v>
      </c>
      <c r="W576" s="328">
        <f t="shared" si="361"/>
        <v>3.9460807276903154E-4</v>
      </c>
      <c r="X576" s="328">
        <f t="shared" si="362"/>
        <v>30.695192592229887</v>
      </c>
      <c r="Y576" s="328">
        <f t="shared" si="377"/>
        <v>32.722318906470186</v>
      </c>
      <c r="Z576" s="108">
        <f>IF(H576&gt;0, rate1(1,$L$52,$L$51,$L$54,U576,$L$53,$L$50,Y576),"")</f>
        <v>1358.3966667445345</v>
      </c>
      <c r="AA576" s="336">
        <f t="shared" si="363"/>
        <v>5.828268754821492</v>
      </c>
      <c r="AB576" s="336">
        <f t="shared" si="364"/>
        <v>-8.1728688440339472E-5</v>
      </c>
      <c r="AC576" s="328">
        <f t="shared" si="365"/>
        <v>1.2342789546357444E-2</v>
      </c>
      <c r="AD576" s="328">
        <f t="shared" si="366"/>
        <v>-1.6203792444879144</v>
      </c>
      <c r="AE576" s="328">
        <f t="shared" si="367"/>
        <v>241.58947262886548</v>
      </c>
      <c r="AF576" s="328">
        <f t="shared" si="368"/>
        <v>2887.6722844856718</v>
      </c>
      <c r="AG576" s="328">
        <f t="shared" si="369"/>
        <v>2885.3938853323766</v>
      </c>
      <c r="AH576" s="328">
        <f t="shared" si="370"/>
        <v>2.5411372760616247</v>
      </c>
      <c r="AI576" s="328">
        <f t="shared" si="371"/>
        <v>9.1188866735901772</v>
      </c>
      <c r="AJ576" s="328">
        <f t="shared" si="372"/>
        <v>9.13535593138905</v>
      </c>
      <c r="AK576" s="337">
        <f t="shared" si="373"/>
        <v>572.6799244248806</v>
      </c>
      <c r="AL576" s="42">
        <f t="shared" ref="AL576:AL639" si="378">IF(H576&gt;0, AL575+AI575*J575/1000000,"")</f>
        <v>27.946438096377936</v>
      </c>
    </row>
    <row r="577" spans="2:38" ht="15" x14ac:dyDescent="0.15">
      <c r="B577" s="328">
        <f t="shared" si="344"/>
        <v>2887.6722844856718</v>
      </c>
      <c r="C577" s="328">
        <f t="shared" si="345"/>
        <v>2885.3938853323766</v>
      </c>
      <c r="D577" s="328">
        <f t="shared" si="346"/>
        <v>2.5411372760616247</v>
      </c>
      <c r="E577" s="328">
        <f t="shared" si="375"/>
        <v>185.74517602620119</v>
      </c>
      <c r="F577" s="328">
        <f t="shared" si="347"/>
        <v>185.74517602620119</v>
      </c>
      <c r="G577" s="328">
        <f t="shared" si="348"/>
        <v>840.35353972485973</v>
      </c>
      <c r="H577" s="313">
        <f t="shared" si="349"/>
        <v>0.02</v>
      </c>
      <c r="I577" s="328">
        <f t="shared" si="350"/>
        <v>1.8227193226361125</v>
      </c>
      <c r="J577" s="328">
        <f t="shared" si="374"/>
        <v>850</v>
      </c>
      <c r="K577" s="335">
        <f t="shared" si="351"/>
        <v>-1</v>
      </c>
      <c r="L577" s="323">
        <f t="shared" si="352"/>
        <v>2.5211372760616246</v>
      </c>
      <c r="M577" s="323">
        <f t="shared" si="353"/>
        <v>2.5311372760616244</v>
      </c>
      <c r="N577" s="328">
        <f t="shared" si="354"/>
        <v>-3.5408204655014153E-2</v>
      </c>
      <c r="O577" s="328">
        <f t="shared" si="355"/>
        <v>3.8770748504988184E-3</v>
      </c>
      <c r="P577" s="332">
        <f t="shared" si="376"/>
        <v>32.130523379821909</v>
      </c>
      <c r="Q577" s="328">
        <f t="shared" si="356"/>
        <v>0.28636295591809358</v>
      </c>
      <c r="R577" s="277">
        <f>IF(H577&gt;0, rate1(1,$L$52,$L$51,$L$54,L577,$L$53,$L$50,P577),"")</f>
        <v>1347.0669700131461</v>
      </c>
      <c r="S577" s="323">
        <f t="shared" si="357"/>
        <v>5.4830658761960686E-2</v>
      </c>
      <c r="T577" s="323">
        <f t="shared" si="358"/>
        <v>-3.7462286502685717E-2</v>
      </c>
      <c r="U577" s="328">
        <f t="shared" si="359"/>
        <v>2.5411372760616247</v>
      </c>
      <c r="V577" s="336">
        <f t="shared" si="360"/>
        <v>2.5411372760616247</v>
      </c>
      <c r="W577" s="328">
        <f t="shared" si="361"/>
        <v>3.8852342821193986E-4</v>
      </c>
      <c r="X577" s="328">
        <f t="shared" si="362"/>
        <v>10.404147960367709</v>
      </c>
      <c r="Y577" s="328">
        <f t="shared" si="377"/>
        <v>32.384907005801672</v>
      </c>
      <c r="Z577" s="108">
        <f>IF(H577&gt;0, rate1(1,$L$52,$L$51,$L$54,U577,$L$53,$L$50,Y577),"")</f>
        <v>1351.964485920643</v>
      </c>
      <c r="AA577" s="336">
        <f t="shared" si="363"/>
        <v>1.9848927743345899</v>
      </c>
      <c r="AB577" s="336">
        <f t="shared" si="364"/>
        <v>-3.944829714832996E-4</v>
      </c>
      <c r="AC577" s="328">
        <f t="shared" si="365"/>
        <v>-3.944829714832996E-4</v>
      </c>
      <c r="AD577" s="328">
        <f t="shared" si="366"/>
        <v>50.69927334200964</v>
      </c>
      <c r="AE577" s="328">
        <f t="shared" si="367"/>
        <v>8757.6682534275624</v>
      </c>
      <c r="AF577" s="328">
        <f t="shared" si="368"/>
        <v>2887.637270763988</v>
      </c>
      <c r="AG577" s="328">
        <f t="shared" si="369"/>
        <v>2885.394279815348</v>
      </c>
      <c r="AH577" s="328">
        <f t="shared" si="370"/>
        <v>2.5213142719808732</v>
      </c>
      <c r="AI577" s="328">
        <f t="shared" si="371"/>
        <v>-0.2928458497348872</v>
      </c>
      <c r="AJ577" s="328">
        <f t="shared" si="372"/>
        <v>9.1352745853196797</v>
      </c>
      <c r="AK577" s="337">
        <f t="shared" si="373"/>
        <v>572.68776968389398</v>
      </c>
      <c r="AL577" s="42">
        <f t="shared" si="378"/>
        <v>27.954189150050489</v>
      </c>
    </row>
    <row r="578" spans="2:38" ht="15" x14ac:dyDescent="0.15">
      <c r="B578" s="328">
        <f t="shared" si="344"/>
        <v>2887.637270763988</v>
      </c>
      <c r="C578" s="328">
        <f t="shared" si="345"/>
        <v>2885.394279815348</v>
      </c>
      <c r="D578" s="328">
        <f t="shared" si="346"/>
        <v>2.5213142719808732</v>
      </c>
      <c r="E578" s="328">
        <f t="shared" si="375"/>
        <v>185.74517602620119</v>
      </c>
      <c r="F578" s="328">
        <f t="shared" si="347"/>
        <v>185.74517602620119</v>
      </c>
      <c r="G578" s="328">
        <f t="shared" si="348"/>
        <v>922.48467718327004</v>
      </c>
      <c r="H578" s="313">
        <f t="shared" si="349"/>
        <v>0.08</v>
      </c>
      <c r="I578" s="328">
        <f t="shared" si="350"/>
        <v>1.7943927589119995</v>
      </c>
      <c r="J578" s="328">
        <f t="shared" si="374"/>
        <v>850</v>
      </c>
      <c r="K578" s="335">
        <f t="shared" si="351"/>
        <v>1</v>
      </c>
      <c r="L578" s="323">
        <f t="shared" si="352"/>
        <v>2.6013142719808733</v>
      </c>
      <c r="M578" s="323">
        <f t="shared" si="353"/>
        <v>2.5613142719808732</v>
      </c>
      <c r="N578" s="328">
        <f t="shared" si="354"/>
        <v>0.14386168403888089</v>
      </c>
      <c r="O578" s="328">
        <f t="shared" si="355"/>
        <v>3.8770748504988184E-3</v>
      </c>
      <c r="P578" s="332">
        <f t="shared" si="376"/>
        <v>33.073282598731844</v>
      </c>
      <c r="Q578" s="328">
        <f t="shared" si="356"/>
        <v>31.062512023725276</v>
      </c>
      <c r="R578" s="277">
        <f>IF(H578&gt;0, rate1(1,$L$52,$L$51,$L$54,L578,$L$53,$L$50,P578),"")</f>
        <v>1365.011155901276</v>
      </c>
      <c r="S578" s="323">
        <f t="shared" si="357"/>
        <v>5.8694335187886866</v>
      </c>
      <c r="T578" s="323">
        <f t="shared" si="358"/>
        <v>-2.9543823420895111E-2</v>
      </c>
      <c r="U578" s="328">
        <f t="shared" si="359"/>
        <v>2.5213142719808732</v>
      </c>
      <c r="V578" s="336">
        <f t="shared" si="360"/>
        <v>2.5213142719808732</v>
      </c>
      <c r="W578" s="328">
        <f t="shared" si="361"/>
        <v>3.8248545324215399E-4</v>
      </c>
      <c r="X578" s="328">
        <f t="shared" si="362"/>
        <v>-9.5748097398583241</v>
      </c>
      <c r="Y578" s="328">
        <f t="shared" si="377"/>
        <v>32.048339099342471</v>
      </c>
      <c r="Z578" s="108">
        <f>IF(H578&gt;0, rate1(1,$L$52,$L$51,$L$54,U578,$L$53,$L$50,Y578),"")</f>
        <v>1345.4757758179164</v>
      </c>
      <c r="AA578" s="336">
        <f t="shared" si="363"/>
        <v>-1.8354818074156731</v>
      </c>
      <c r="AB578" s="336">
        <f t="shared" si="364"/>
        <v>1.3489257883504479E-4</v>
      </c>
      <c r="AC578" s="328">
        <f t="shared" si="365"/>
        <v>1.3489257883504479E-4</v>
      </c>
      <c r="AD578" s="328">
        <f t="shared" si="366"/>
        <v>593.06450133056671</v>
      </c>
      <c r="AE578" s="328">
        <f t="shared" si="367"/>
        <v>-4178623.2722677253</v>
      </c>
      <c r="AF578" s="328">
        <f t="shared" si="368"/>
        <v>2887.7809975554483</v>
      </c>
      <c r="AG578" s="328">
        <f t="shared" si="369"/>
        <v>2885.3941449227691</v>
      </c>
      <c r="AH578" s="328">
        <f t="shared" si="370"/>
        <v>2.6009141931887121</v>
      </c>
      <c r="AI578" s="328">
        <f t="shared" si="371"/>
        <v>9.8821594425709494E-2</v>
      </c>
      <c r="AJ578" s="328">
        <f t="shared" si="372"/>
        <v>9.1353020357625763</v>
      </c>
      <c r="AK578" s="337">
        <f t="shared" si="373"/>
        <v>572.6875235898475</v>
      </c>
      <c r="AL578" s="42">
        <f t="shared" si="378"/>
        <v>27.953940231078214</v>
      </c>
    </row>
    <row r="579" spans="2:38" ht="15" x14ac:dyDescent="0.15">
      <c r="B579" s="328">
        <f t="shared" si="344"/>
        <v>2887.7809975554483</v>
      </c>
      <c r="C579" s="328">
        <f t="shared" si="345"/>
        <v>2885.3941449227691</v>
      </c>
      <c r="D579" s="328">
        <f t="shared" si="346"/>
        <v>2.6009141931887121</v>
      </c>
      <c r="E579" s="328">
        <f t="shared" si="375"/>
        <v>185.74517602620119</v>
      </c>
      <c r="F579" s="328">
        <f t="shared" si="347"/>
        <v>185.74517602620119</v>
      </c>
      <c r="G579" s="328">
        <f t="shared" si="348"/>
        <v>901.55903164479753</v>
      </c>
      <c r="H579" s="313">
        <f t="shared" si="349"/>
        <v>0.02</v>
      </c>
      <c r="I579" s="328">
        <f t="shared" si="350"/>
        <v>1.9094821061433322</v>
      </c>
      <c r="J579" s="328">
        <f t="shared" si="374"/>
        <v>850</v>
      </c>
      <c r="K579" s="335">
        <f t="shared" si="351"/>
        <v>-1</v>
      </c>
      <c r="L579" s="323">
        <f t="shared" si="352"/>
        <v>2.5809141931887121</v>
      </c>
      <c r="M579" s="323">
        <f t="shared" si="353"/>
        <v>2.5909141931887119</v>
      </c>
      <c r="N579" s="328">
        <f t="shared" si="354"/>
        <v>-3.6233441814270684E-2</v>
      </c>
      <c r="O579" s="328">
        <f t="shared" si="355"/>
        <v>3.8770748504988184E-3</v>
      </c>
      <c r="P579" s="332">
        <f t="shared" si="376"/>
        <v>33.148757974864957</v>
      </c>
      <c r="Q579" s="328">
        <f t="shared" si="356"/>
        <v>61.962971446905954</v>
      </c>
      <c r="R579" s="277">
        <f>IF(H579&gt;0, rate1(1,$L$52,$L$51,$L$54,L579,$L$53,$L$50,P579),"")</f>
        <v>1366.4236120302335</v>
      </c>
      <c r="S579" s="323">
        <f t="shared" si="357"/>
        <v>11.696143624592706</v>
      </c>
      <c r="T579" s="323">
        <f t="shared" si="358"/>
        <v>3.3875238671031219E-3</v>
      </c>
      <c r="U579" s="328">
        <f t="shared" si="359"/>
        <v>2.6009141931887121</v>
      </c>
      <c r="V579" s="336">
        <f t="shared" si="360"/>
        <v>2.6009141931887121</v>
      </c>
      <c r="W579" s="328">
        <f t="shared" si="361"/>
        <v>4.0701742982296452E-4</v>
      </c>
      <c r="X579" s="328">
        <f t="shared" si="362"/>
        <v>72.563330414308666</v>
      </c>
      <c r="Y579" s="328">
        <f t="shared" si="377"/>
        <v>33.40513643173179</v>
      </c>
      <c r="Z579" s="108">
        <f>IF(H579&gt;0, rate1(1,$L$52,$L$51,$L$54,U579,$L$53,$L$50,Y579),"")</f>
        <v>1371.1953699166002</v>
      </c>
      <c r="AA579" s="336">
        <f t="shared" si="363"/>
        <v>13.649403847909433</v>
      </c>
      <c r="AB579" s="336">
        <f t="shared" si="364"/>
        <v>-3.2176807280149594E-5</v>
      </c>
      <c r="AC579" s="328">
        <f t="shared" si="365"/>
        <v>3.3875238671031219E-3</v>
      </c>
      <c r="AD579" s="328">
        <f t="shared" si="366"/>
        <v>-5.9040174430130934</v>
      </c>
      <c r="AE579" s="328">
        <f t="shared" si="367"/>
        <v>-340089.55384266016</v>
      </c>
      <c r="AF579" s="328">
        <f t="shared" si="368"/>
        <v>2887.7413765897668</v>
      </c>
      <c r="AG579" s="328">
        <f t="shared" si="369"/>
        <v>2885.3907573989022</v>
      </c>
      <c r="AH579" s="328">
        <f t="shared" si="370"/>
        <v>2.5810972041538895</v>
      </c>
      <c r="AI579" s="328">
        <f t="shared" si="371"/>
        <v>2.479116898506998</v>
      </c>
      <c r="AJ579" s="328">
        <f t="shared" si="372"/>
        <v>9.135990679345495</v>
      </c>
      <c r="AK579" s="337">
        <f t="shared" si="373"/>
        <v>572.68761475125416</v>
      </c>
      <c r="AL579" s="42">
        <f t="shared" si="378"/>
        <v>27.954024229433475</v>
      </c>
    </row>
    <row r="580" spans="2:38" ht="15" x14ac:dyDescent="0.15">
      <c r="B580" s="328">
        <f t="shared" si="344"/>
        <v>2887.7413765897668</v>
      </c>
      <c r="C580" s="328">
        <f t="shared" si="345"/>
        <v>2885.3907573989022</v>
      </c>
      <c r="D580" s="328">
        <f t="shared" si="346"/>
        <v>2.5810972041538895</v>
      </c>
      <c r="E580" s="328">
        <f t="shared" si="375"/>
        <v>185.74517602620119</v>
      </c>
      <c r="F580" s="328">
        <f t="shared" si="347"/>
        <v>185.74517602620119</v>
      </c>
      <c r="G580" s="328">
        <f t="shared" si="348"/>
        <v>880.95020222282074</v>
      </c>
      <c r="H580" s="313">
        <f t="shared" si="349"/>
        <v>0.02</v>
      </c>
      <c r="I580" s="328">
        <f t="shared" si="350"/>
        <v>1.8804953526916508</v>
      </c>
      <c r="J580" s="328">
        <f t="shared" si="374"/>
        <v>850</v>
      </c>
      <c r="K580" s="335">
        <f t="shared" si="351"/>
        <v>-1</v>
      </c>
      <c r="L580" s="323">
        <f t="shared" si="352"/>
        <v>2.5610972041538895</v>
      </c>
      <c r="M580" s="323">
        <f t="shared" si="353"/>
        <v>2.5710972041538893</v>
      </c>
      <c r="N580" s="328">
        <f t="shared" si="354"/>
        <v>-3.59599103507664E-2</v>
      </c>
      <c r="O580" s="328">
        <f t="shared" si="355"/>
        <v>3.8770748504988184E-3</v>
      </c>
      <c r="P580" s="332">
        <f t="shared" si="376"/>
        <v>32.810316606058976</v>
      </c>
      <c r="Q580" s="328">
        <f t="shared" si="356"/>
        <v>41.19676826967293</v>
      </c>
      <c r="R580" s="277">
        <f>IF(H580&gt;0, rate1(1,$L$52,$L$51,$L$54,L580,$L$53,$L$50,P580),"")</f>
        <v>1360.062359661147</v>
      </c>
      <c r="S580" s="323">
        <f t="shared" si="357"/>
        <v>7.8126818925507546</v>
      </c>
      <c r="T580" s="323">
        <f t="shared" si="358"/>
        <v>5.2783780188072971E-3</v>
      </c>
      <c r="U580" s="328">
        <f t="shared" si="359"/>
        <v>2.5810972041538895</v>
      </c>
      <c r="V580" s="336">
        <f t="shared" si="360"/>
        <v>2.5810972041538895</v>
      </c>
      <c r="W580" s="328">
        <f t="shared" si="361"/>
        <v>4.0083873150109639E-4</v>
      </c>
      <c r="X580" s="328">
        <f t="shared" si="362"/>
        <v>51.635900705325298</v>
      </c>
      <c r="Y580" s="328">
        <f t="shared" si="377"/>
        <v>33.066037180241565</v>
      </c>
      <c r="Z580" s="108">
        <f>IF(H580&gt;0, rate1(1,$L$52,$L$51,$L$54,U580,$L$53,$L$50,Y580),"")</f>
        <v>1364.8753789949415</v>
      </c>
      <c r="AA580" s="336">
        <f t="shared" si="363"/>
        <v>9.7578597536656648</v>
      </c>
      <c r="AB580" s="336">
        <f t="shared" si="364"/>
        <v>-4.5769028367155855E-5</v>
      </c>
      <c r="AC580" s="328">
        <f t="shared" si="365"/>
        <v>5.2783780188072971E-3</v>
      </c>
      <c r="AD580" s="328">
        <f t="shared" si="366"/>
        <v>-3.7890427568352147</v>
      </c>
      <c r="AE580" s="328">
        <f t="shared" si="367"/>
        <v>488.11415453861548</v>
      </c>
      <c r="AF580" s="328">
        <f t="shared" si="368"/>
        <v>2887.7001383013971</v>
      </c>
      <c r="AG580" s="328">
        <f t="shared" si="369"/>
        <v>2885.3854790208834</v>
      </c>
      <c r="AH580" s="328">
        <f t="shared" si="370"/>
        <v>2.56127822578806</v>
      </c>
      <c r="AI580" s="328">
        <f t="shared" si="371"/>
        <v>3.8809823544579083</v>
      </c>
      <c r="AJ580" s="328">
        <f t="shared" si="372"/>
        <v>9.1370687299995108</v>
      </c>
      <c r="AK580" s="337">
        <f t="shared" si="373"/>
        <v>572.68984982148447</v>
      </c>
      <c r="AL580" s="42">
        <f t="shared" si="378"/>
        <v>27.956131478797207</v>
      </c>
    </row>
    <row r="581" spans="2:38" ht="15" x14ac:dyDescent="0.15">
      <c r="B581" s="328">
        <f t="shared" si="344"/>
        <v>2887.7001383013971</v>
      </c>
      <c r="C581" s="328">
        <f t="shared" si="345"/>
        <v>2885.3854790208834</v>
      </c>
      <c r="D581" s="328">
        <f t="shared" si="346"/>
        <v>2.56127822578806</v>
      </c>
      <c r="E581" s="328">
        <f t="shared" si="375"/>
        <v>185.74517602620119</v>
      </c>
      <c r="F581" s="328">
        <f t="shared" si="347"/>
        <v>185.74517602620119</v>
      </c>
      <c r="G581" s="328">
        <f t="shared" si="348"/>
        <v>860.65583070588275</v>
      </c>
      <c r="H581" s="313">
        <f t="shared" si="349"/>
        <v>0.02</v>
      </c>
      <c r="I581" s="328">
        <f t="shared" si="350"/>
        <v>1.8517274244110014</v>
      </c>
      <c r="J581" s="328">
        <f t="shared" si="374"/>
        <v>850</v>
      </c>
      <c r="K581" s="335">
        <f t="shared" si="351"/>
        <v>-1</v>
      </c>
      <c r="L581" s="323">
        <f t="shared" si="352"/>
        <v>2.54127822578806</v>
      </c>
      <c r="M581" s="323">
        <f t="shared" si="353"/>
        <v>2.5512782257880602</v>
      </c>
      <c r="N581" s="328">
        <f t="shared" si="354"/>
        <v>-3.5686304164635807E-2</v>
      </c>
      <c r="O581" s="328">
        <f t="shared" si="355"/>
        <v>3.8770748504988184E-3</v>
      </c>
      <c r="P581" s="332">
        <f t="shared" si="376"/>
        <v>32.472713253625813</v>
      </c>
      <c r="Q581" s="328">
        <f t="shared" si="356"/>
        <v>20.746188715093353</v>
      </c>
      <c r="R581" s="277">
        <f>IF(H581&gt;0, rate1(1,$L$52,$L$51,$L$54,L581,$L$53,$L$50,P581),"")</f>
        <v>1353.6453285137381</v>
      </c>
      <c r="S581" s="323">
        <f t="shared" si="357"/>
        <v>3.9530221670179739</v>
      </c>
      <c r="T581" s="323">
        <f t="shared" si="358"/>
        <v>1.2084671955128808E-2</v>
      </c>
      <c r="U581" s="328">
        <f t="shared" si="359"/>
        <v>2.56127822578806</v>
      </c>
      <c r="V581" s="336">
        <f t="shared" si="360"/>
        <v>2.56127822578806</v>
      </c>
      <c r="W581" s="328">
        <f t="shared" si="361"/>
        <v>3.9470667705820972E-4</v>
      </c>
      <c r="X581" s="328">
        <f t="shared" si="362"/>
        <v>31.02531412585131</v>
      </c>
      <c r="Y581" s="328">
        <f t="shared" si="377"/>
        <v>32.727772486374114</v>
      </c>
      <c r="Z581" s="108">
        <f>IF(H581&gt;0, rate1(1,$L$52,$L$51,$L$54,U581,$L$53,$L$50,Y581),"")</f>
        <v>1358.500038075392</v>
      </c>
      <c r="AA581" s="336">
        <f t="shared" si="363"/>
        <v>5.8905025302922258</v>
      </c>
      <c r="AB581" s="336">
        <f t="shared" si="364"/>
        <v>-8.0708817675353398E-5</v>
      </c>
      <c r="AC581" s="328">
        <f t="shared" si="365"/>
        <v>1.2084671955128808E-2</v>
      </c>
      <c r="AD581" s="328">
        <f t="shared" si="366"/>
        <v>-1.6549890699773508</v>
      </c>
      <c r="AE581" s="328">
        <f t="shared" si="367"/>
        <v>245.81553241640367</v>
      </c>
      <c r="AF581" s="328">
        <f t="shared" si="368"/>
        <v>2887.6523673252773</v>
      </c>
      <c r="AG581" s="328">
        <f t="shared" si="369"/>
        <v>2885.3733943489283</v>
      </c>
      <c r="AH581" s="328">
        <f t="shared" si="370"/>
        <v>2.5414572532154418</v>
      </c>
      <c r="AI581" s="328">
        <f t="shared" si="371"/>
        <v>8.9275024266492409</v>
      </c>
      <c r="AJ581" s="328">
        <f t="shared" si="372"/>
        <v>9.1395485917846919</v>
      </c>
      <c r="AK581" s="337">
        <f t="shared" si="373"/>
        <v>572.6932687736745</v>
      </c>
      <c r="AL581" s="42">
        <f t="shared" si="378"/>
        <v>27.959430313798496</v>
      </c>
    </row>
    <row r="582" spans="2:38" ht="15" x14ac:dyDescent="0.15">
      <c r="B582" s="328">
        <f t="shared" si="344"/>
        <v>2887.6523673252773</v>
      </c>
      <c r="C582" s="328">
        <f t="shared" si="345"/>
        <v>2885.3733943489283</v>
      </c>
      <c r="D582" s="328">
        <f t="shared" si="346"/>
        <v>2.5414572532154418</v>
      </c>
      <c r="E582" s="328">
        <f t="shared" si="375"/>
        <v>185.74517602620119</v>
      </c>
      <c r="F582" s="328">
        <f t="shared" si="347"/>
        <v>185.74517602620119</v>
      </c>
      <c r="G582" s="328">
        <f t="shared" si="348"/>
        <v>840.67355761202043</v>
      </c>
      <c r="H582" s="313">
        <f t="shared" si="349"/>
        <v>0.02</v>
      </c>
      <c r="I582" s="328">
        <f t="shared" si="350"/>
        <v>1.8231783810791968</v>
      </c>
      <c r="J582" s="328">
        <f t="shared" si="374"/>
        <v>850</v>
      </c>
      <c r="K582" s="335">
        <f t="shared" si="351"/>
        <v>-1</v>
      </c>
      <c r="L582" s="323">
        <f t="shared" si="352"/>
        <v>2.5214572532154418</v>
      </c>
      <c r="M582" s="323">
        <f t="shared" si="353"/>
        <v>2.531457253215442</v>
      </c>
      <c r="N582" s="328">
        <f t="shared" si="354"/>
        <v>-3.541262317432281E-2</v>
      </c>
      <c r="O582" s="328">
        <f t="shared" si="355"/>
        <v>3.8770748504988184E-3</v>
      </c>
      <c r="P582" s="332">
        <f t="shared" si="376"/>
        <v>32.135952613032018</v>
      </c>
      <c r="Q582" s="328">
        <f t="shared" si="356"/>
        <v>0.60887403670665208</v>
      </c>
      <c r="R582" s="277">
        <f>IF(H582&gt;0, rate1(1,$L$52,$L$51,$L$54,L582,$L$53,$L$50,P582),"")</f>
        <v>1347.1719325738356</v>
      </c>
      <c r="S582" s="323">
        <f t="shared" si="357"/>
        <v>0.11657360951992644</v>
      </c>
      <c r="T582" s="323">
        <f t="shared" si="358"/>
        <v>-4.0085539164252046E-2</v>
      </c>
      <c r="U582" s="328">
        <f t="shared" si="359"/>
        <v>2.5414572532154418</v>
      </c>
      <c r="V582" s="336">
        <f t="shared" si="360"/>
        <v>2.5414572532154418</v>
      </c>
      <c r="W582" s="328">
        <f t="shared" si="361"/>
        <v>3.8862127924055301E-4</v>
      </c>
      <c r="X582" s="328">
        <f t="shared" si="362"/>
        <v>10.729212262635542</v>
      </c>
      <c r="Y582" s="328">
        <f t="shared" si="377"/>
        <v>32.390347000296487</v>
      </c>
      <c r="Z582" s="108">
        <f>IF(H582&gt;0, rate1(1,$L$52,$L$51,$L$54,U582,$L$53,$L$50,Y582),"")</f>
        <v>1352.0687649437118</v>
      </c>
      <c r="AA582" s="336">
        <f t="shared" si="363"/>
        <v>2.0467503426791871</v>
      </c>
      <c r="AB582" s="336">
        <f t="shared" si="364"/>
        <v>-3.7126453500446521E-4</v>
      </c>
      <c r="AC582" s="328">
        <f t="shared" si="365"/>
        <v>-3.7126453500446521E-4</v>
      </c>
      <c r="AD582" s="328">
        <f t="shared" si="366"/>
        <v>53.869944781446627</v>
      </c>
      <c r="AE582" s="328">
        <f t="shared" si="367"/>
        <v>9480.5775740419977</v>
      </c>
      <c r="AF582" s="328">
        <f t="shared" si="368"/>
        <v>2887.617325966638</v>
      </c>
      <c r="AG582" s="328">
        <f t="shared" si="369"/>
        <v>2885.3737656134631</v>
      </c>
      <c r="AH582" s="328">
        <f t="shared" si="370"/>
        <v>2.5216342814484851</v>
      </c>
      <c r="AI582" s="328">
        <f t="shared" si="371"/>
        <v>-0.27558808644056798</v>
      </c>
      <c r="AJ582" s="328">
        <f t="shared" si="372"/>
        <v>9.1394720395384592</v>
      </c>
      <c r="AK582" s="337">
        <f t="shared" si="373"/>
        <v>572.70095228069169</v>
      </c>
      <c r="AL582" s="42">
        <f t="shared" si="378"/>
        <v>27.967018690861149</v>
      </c>
    </row>
    <row r="583" spans="2:38" ht="15" x14ac:dyDescent="0.15">
      <c r="B583" s="328">
        <f t="shared" si="344"/>
        <v>2887.617325966638</v>
      </c>
      <c r="C583" s="328">
        <f t="shared" si="345"/>
        <v>2885.3737656134631</v>
      </c>
      <c r="D583" s="328">
        <f t="shared" si="346"/>
        <v>2.5216342814484851</v>
      </c>
      <c r="E583" s="328">
        <f t="shared" si="375"/>
        <v>185.74517602620119</v>
      </c>
      <c r="F583" s="328">
        <f t="shared" si="347"/>
        <v>185.74517602620119</v>
      </c>
      <c r="G583" s="328">
        <f t="shared" si="348"/>
        <v>901.98190395718291</v>
      </c>
      <c r="H583" s="313">
        <f t="shared" si="349"/>
        <v>0.06</v>
      </c>
      <c r="I583" s="328">
        <f t="shared" si="350"/>
        <v>1.794848282539897</v>
      </c>
      <c r="J583" s="328">
        <f t="shared" si="374"/>
        <v>850</v>
      </c>
      <c r="K583" s="335">
        <f t="shared" si="351"/>
        <v>1</v>
      </c>
      <c r="L583" s="323">
        <f t="shared" si="352"/>
        <v>2.5816342814484852</v>
      </c>
      <c r="M583" s="323">
        <f t="shared" si="353"/>
        <v>2.5516342814484849</v>
      </c>
      <c r="N583" s="328">
        <f t="shared" si="354"/>
        <v>0.10779381199412086</v>
      </c>
      <c r="O583" s="328">
        <f t="shared" si="355"/>
        <v>3.8770748504988184E-3</v>
      </c>
      <c r="P583" s="332">
        <f t="shared" si="376"/>
        <v>32.820992580651058</v>
      </c>
      <c r="Q583" s="328">
        <f t="shared" si="356"/>
        <v>21.11080286391757</v>
      </c>
      <c r="R583" s="277">
        <f>IF(H583&gt;0, rate1(1,$L$52,$L$51,$L$54,L583,$L$53,$L$50,P583),"")</f>
        <v>1360.2641127285976</v>
      </c>
      <c r="S583" s="323">
        <f t="shared" si="357"/>
        <v>4.0029238128250038</v>
      </c>
      <c r="T583" s="323">
        <f t="shared" si="358"/>
        <v>-3.5896285990923531E-2</v>
      </c>
      <c r="U583" s="328">
        <f t="shared" si="359"/>
        <v>2.5216342814484851</v>
      </c>
      <c r="V583" s="336">
        <f t="shared" si="360"/>
        <v>2.5216342814484851</v>
      </c>
      <c r="W583" s="328">
        <f t="shared" si="361"/>
        <v>3.8258255080592107E-4</v>
      </c>
      <c r="X583" s="328">
        <f t="shared" si="362"/>
        <v>-9.2547645670309748</v>
      </c>
      <c r="Y583" s="328">
        <f t="shared" si="377"/>
        <v>32.053765431905688</v>
      </c>
      <c r="Z583" s="108">
        <f>IF(H583&gt;0, rate1(1,$L$52,$L$51,$L$54,U583,$L$53,$L$50,Y583),"")</f>
        <v>1345.5809720611308</v>
      </c>
      <c r="AA583" s="336">
        <f t="shared" si="363"/>
        <v>-1.7739907562036203</v>
      </c>
      <c r="AB583" s="336">
        <f t="shared" si="364"/>
        <v>1.37917745381931E-4</v>
      </c>
      <c r="AC583" s="328">
        <f t="shared" si="365"/>
        <v>1.37917745381931E-4</v>
      </c>
      <c r="AD583" s="328">
        <f t="shared" si="366"/>
        <v>435.04191454003256</v>
      </c>
      <c r="AE583" s="328">
        <f t="shared" si="367"/>
        <v>-3266999.9049498499</v>
      </c>
      <c r="AF583" s="328">
        <f t="shared" si="368"/>
        <v>2887.7249818608866</v>
      </c>
      <c r="AG583" s="328">
        <f t="shared" si="369"/>
        <v>2885.3736276957179</v>
      </c>
      <c r="AH583" s="328">
        <f t="shared" si="370"/>
        <v>2.5815006918527716</v>
      </c>
      <c r="AI583" s="328">
        <f t="shared" si="371"/>
        <v>0.10139041682521296</v>
      </c>
      <c r="AJ583" s="328">
        <f t="shared" si="372"/>
        <v>9.1395002035431325</v>
      </c>
      <c r="AK583" s="337">
        <f t="shared" si="373"/>
        <v>572.70072060107464</v>
      </c>
      <c r="AL583" s="42">
        <f t="shared" si="378"/>
        <v>27.966784440987674</v>
      </c>
    </row>
    <row r="584" spans="2:38" ht="15" x14ac:dyDescent="0.15">
      <c r="B584" s="328">
        <f t="shared" si="344"/>
        <v>2887.7249818608866</v>
      </c>
      <c r="C584" s="328">
        <f t="shared" si="345"/>
        <v>2885.3736276957179</v>
      </c>
      <c r="D584" s="328">
        <f t="shared" si="346"/>
        <v>2.5815006918527716</v>
      </c>
      <c r="E584" s="328">
        <f t="shared" si="375"/>
        <v>185.74517602620119</v>
      </c>
      <c r="F584" s="328">
        <f t="shared" si="347"/>
        <v>185.74517602620119</v>
      </c>
      <c r="G584" s="328">
        <f t="shared" si="348"/>
        <v>881.36664776850569</v>
      </c>
      <c r="H584" s="313">
        <f t="shared" si="349"/>
        <v>0.02</v>
      </c>
      <c r="I584" s="328">
        <f t="shared" si="350"/>
        <v>1.8810833321349492</v>
      </c>
      <c r="J584" s="328">
        <f t="shared" si="374"/>
        <v>850</v>
      </c>
      <c r="K584" s="335">
        <f t="shared" si="351"/>
        <v>-1</v>
      </c>
      <c r="L584" s="323">
        <f t="shared" si="352"/>
        <v>2.5615006918527716</v>
      </c>
      <c r="M584" s="323">
        <f t="shared" si="353"/>
        <v>2.5715006918527719</v>
      </c>
      <c r="N584" s="328">
        <f t="shared" si="354"/>
        <v>-3.5965480113167025E-2</v>
      </c>
      <c r="O584" s="328">
        <f t="shared" si="355"/>
        <v>3.8770748504988184E-3</v>
      </c>
      <c r="P584" s="332">
        <f t="shared" si="376"/>
        <v>32.817198828141628</v>
      </c>
      <c r="Q584" s="328">
        <f t="shared" si="356"/>
        <v>41.616406274474571</v>
      </c>
      <c r="R584" s="277">
        <f>IF(H584&gt;0, rate1(1,$L$52,$L$51,$L$54,L584,$L$53,$L$50,P584),"")</f>
        <v>1360.1924271071425</v>
      </c>
      <c r="S584" s="323">
        <f t="shared" si="357"/>
        <v>7.8915086428198826</v>
      </c>
      <c r="T584" s="323">
        <f t="shared" si="358"/>
        <v>5.2188108551004574E-3</v>
      </c>
      <c r="U584" s="328">
        <f t="shared" si="359"/>
        <v>2.5815006918527716</v>
      </c>
      <c r="V584" s="336">
        <f t="shared" si="360"/>
        <v>2.5815006918527716</v>
      </c>
      <c r="W584" s="328">
        <f t="shared" si="361"/>
        <v>4.0096406280376584E-4</v>
      </c>
      <c r="X584" s="328">
        <f t="shared" si="362"/>
        <v>52.058809072821418</v>
      </c>
      <c r="Y584" s="328">
        <f t="shared" si="377"/>
        <v>33.072932830956475</v>
      </c>
      <c r="Z584" s="108">
        <f>IF(H584&gt;0, rate1(1,$L$52,$L$51,$L$54,U584,$L$53,$L$50,Y584),"")</f>
        <v>1365.0046021072872</v>
      </c>
      <c r="AA584" s="336">
        <f t="shared" si="363"/>
        <v>9.8368472501820303</v>
      </c>
      <c r="AB584" s="336">
        <f t="shared" si="364"/>
        <v>-4.5374108146489278E-5</v>
      </c>
      <c r="AC584" s="328">
        <f t="shared" si="365"/>
        <v>5.2188108551004574E-3</v>
      </c>
      <c r="AD584" s="328">
        <f t="shared" si="366"/>
        <v>-3.8322906415459692</v>
      </c>
      <c r="AE584" s="328">
        <f t="shared" si="367"/>
        <v>-163859.04081160904</v>
      </c>
      <c r="AF584" s="328">
        <f t="shared" si="368"/>
        <v>2887.6837975699182</v>
      </c>
      <c r="AG584" s="328">
        <f t="shared" si="369"/>
        <v>2885.3684088848627</v>
      </c>
      <c r="AH584" s="328">
        <f t="shared" si="370"/>
        <v>2.5616817540373815</v>
      </c>
      <c r="AI584" s="328">
        <f t="shared" si="371"/>
        <v>3.8368180494871784</v>
      </c>
      <c r="AJ584" s="328">
        <f t="shared" si="372"/>
        <v>9.1405659863346571</v>
      </c>
      <c r="AK584" s="337">
        <f t="shared" si="373"/>
        <v>572.70081205339579</v>
      </c>
      <c r="AL584" s="42">
        <f t="shared" si="378"/>
        <v>27.966870622841974</v>
      </c>
    </row>
    <row r="585" spans="2:38" ht="15" x14ac:dyDescent="0.15">
      <c r="B585" s="328">
        <f t="shared" si="344"/>
        <v>2887.6837975699182</v>
      </c>
      <c r="C585" s="328">
        <f t="shared" si="345"/>
        <v>2885.3684088848627</v>
      </c>
      <c r="D585" s="328">
        <f t="shared" si="346"/>
        <v>2.5616817540373815</v>
      </c>
      <c r="E585" s="328">
        <f t="shared" si="375"/>
        <v>185.74517602620119</v>
      </c>
      <c r="F585" s="328">
        <f t="shared" si="347"/>
        <v>185.74517602620119</v>
      </c>
      <c r="G585" s="328">
        <f t="shared" si="348"/>
        <v>861.06589751000024</v>
      </c>
      <c r="H585" s="313">
        <f t="shared" si="349"/>
        <v>0.02</v>
      </c>
      <c r="I585" s="328">
        <f t="shared" si="350"/>
        <v>1.8523109480443964</v>
      </c>
      <c r="J585" s="328">
        <f t="shared" si="374"/>
        <v>850</v>
      </c>
      <c r="K585" s="335">
        <f t="shared" si="351"/>
        <v>-1</v>
      </c>
      <c r="L585" s="323">
        <f t="shared" si="352"/>
        <v>2.5416817540373815</v>
      </c>
      <c r="M585" s="323">
        <f t="shared" si="353"/>
        <v>2.5516817540373813</v>
      </c>
      <c r="N585" s="328">
        <f t="shared" si="354"/>
        <v>-3.5691875449178845E-2</v>
      </c>
      <c r="O585" s="328">
        <f t="shared" si="355"/>
        <v>3.8770748504988184E-3</v>
      </c>
      <c r="P585" s="332">
        <f t="shared" si="376"/>
        <v>32.479578367327669</v>
      </c>
      <c r="Q585" s="328">
        <f t="shared" si="356"/>
        <v>21.159424237340431</v>
      </c>
      <c r="R585" s="277">
        <f>IF(H585&gt;0, rate1(1,$L$52,$L$51,$L$54,L585,$L$53,$L$50,P585),"")</f>
        <v>1353.7765374247811</v>
      </c>
      <c r="S585" s="323">
        <f t="shared" si="357"/>
        <v>4.0313701663658161</v>
      </c>
      <c r="T585" s="323">
        <f t="shared" si="358"/>
        <v>1.1774172565658107E-2</v>
      </c>
      <c r="U585" s="328">
        <f t="shared" si="359"/>
        <v>2.5616817540373815</v>
      </c>
      <c r="V585" s="336">
        <f t="shared" si="360"/>
        <v>2.5616817540373815</v>
      </c>
      <c r="W585" s="328">
        <f t="shared" si="361"/>
        <v>3.9483105857929246E-4</v>
      </c>
      <c r="X585" s="328">
        <f t="shared" si="362"/>
        <v>31.44179517868281</v>
      </c>
      <c r="Y585" s="328">
        <f t="shared" si="377"/>
        <v>32.734651099575878</v>
      </c>
      <c r="Z585" s="108">
        <f>IF(H585&gt;0, rate1(1,$L$52,$L$51,$L$54,U585,$L$53,$L$50,Y585),"")</f>
        <v>1358.630393884956</v>
      </c>
      <c r="AA585" s="336">
        <f t="shared" si="363"/>
        <v>5.9690033516439271</v>
      </c>
      <c r="AB585" s="336">
        <f t="shared" si="364"/>
        <v>-7.9458803031128556E-5</v>
      </c>
      <c r="AC585" s="328">
        <f t="shared" si="365"/>
        <v>1.1774172565658107E-2</v>
      </c>
      <c r="AD585" s="328">
        <f t="shared" si="366"/>
        <v>-1.6986331641116148</v>
      </c>
      <c r="AE585" s="328">
        <f t="shared" si="367"/>
        <v>251.12217491225076</v>
      </c>
      <c r="AF585" s="328">
        <f t="shared" si="368"/>
        <v>2887.6363315219032</v>
      </c>
      <c r="AG585" s="328">
        <f t="shared" si="369"/>
        <v>2885.3566347122969</v>
      </c>
      <c r="AH585" s="328">
        <f t="shared" si="370"/>
        <v>2.54186082211563</v>
      </c>
      <c r="AI585" s="328">
        <f t="shared" si="371"/>
        <v>8.6972792334364915</v>
      </c>
      <c r="AJ585" s="328">
        <f t="shared" si="372"/>
        <v>9.1429818972328345</v>
      </c>
      <c r="AK585" s="337">
        <f t="shared" si="373"/>
        <v>572.70419369685817</v>
      </c>
      <c r="AL585" s="42">
        <f t="shared" si="378"/>
        <v>27.970131918184038</v>
      </c>
    </row>
    <row r="586" spans="2:38" ht="15" x14ac:dyDescent="0.15">
      <c r="B586" s="328">
        <f t="shared" si="344"/>
        <v>2887.6363315219032</v>
      </c>
      <c r="C586" s="328">
        <f t="shared" si="345"/>
        <v>2885.3566347122969</v>
      </c>
      <c r="D586" s="328">
        <f t="shared" si="346"/>
        <v>2.54186082211563</v>
      </c>
      <c r="E586" s="328">
        <f t="shared" si="375"/>
        <v>185.74517602620119</v>
      </c>
      <c r="F586" s="328">
        <f t="shared" si="347"/>
        <v>185.74517602620119</v>
      </c>
      <c r="G586" s="328">
        <f t="shared" si="348"/>
        <v>841.07729372562949</v>
      </c>
      <c r="H586" s="313">
        <f t="shared" si="349"/>
        <v>0.02</v>
      </c>
      <c r="I586" s="328">
        <f t="shared" si="350"/>
        <v>1.8237574476850569</v>
      </c>
      <c r="J586" s="328">
        <f t="shared" si="374"/>
        <v>850</v>
      </c>
      <c r="K586" s="335">
        <f t="shared" si="351"/>
        <v>-1</v>
      </c>
      <c r="L586" s="323">
        <f t="shared" si="352"/>
        <v>2.52186082211563</v>
      </c>
      <c r="M586" s="323">
        <f t="shared" si="353"/>
        <v>2.5318608221156298</v>
      </c>
      <c r="N586" s="328">
        <f t="shared" si="354"/>
        <v>-3.5418195982681588E-2</v>
      </c>
      <c r="O586" s="328">
        <f t="shared" si="355"/>
        <v>3.8770748504988184E-3</v>
      </c>
      <c r="P586" s="332">
        <f t="shared" si="376"/>
        <v>32.142800522154772</v>
      </c>
      <c r="Q586" s="328">
        <f t="shared" si="356"/>
        <v>1.0157551124759721</v>
      </c>
      <c r="R586" s="277">
        <f>IF(H586&gt;0, rate1(1,$L$52,$L$51,$L$54,L586,$L$53,$L$50,P586),"")</f>
        <v>1347.3042949339324</v>
      </c>
      <c r="S586" s="323">
        <f t="shared" si="357"/>
        <v>0.19445501008396834</v>
      </c>
      <c r="T586" s="323">
        <f t="shared" si="358"/>
        <v>-4.3967992385345864E-2</v>
      </c>
      <c r="U586" s="328">
        <f t="shared" si="359"/>
        <v>2.54186082211563</v>
      </c>
      <c r="V586" s="336">
        <f t="shared" si="360"/>
        <v>2.54186082211563</v>
      </c>
      <c r="W586" s="328">
        <f t="shared" si="361"/>
        <v>3.8874471072070094E-4</v>
      </c>
      <c r="X586" s="328">
        <f t="shared" si="362"/>
        <v>11.139314030091896</v>
      </c>
      <c r="Y586" s="328">
        <f t="shared" si="377"/>
        <v>32.397208480718547</v>
      </c>
      <c r="Z586" s="108">
        <f>IF(H586&gt;0, rate1(1,$L$52,$L$51,$L$54,U586,$L$53,$L$50,Y586),"")</f>
        <v>1352.2002653574204</v>
      </c>
      <c r="AA586" s="336">
        <f t="shared" si="363"/>
        <v>2.1247764539485958</v>
      </c>
      <c r="AB586" s="336">
        <f t="shared" si="364"/>
        <v>-3.4561953120194606E-4</v>
      </c>
      <c r="AC586" s="328">
        <f t="shared" si="365"/>
        <v>-3.4561953120194606E-4</v>
      </c>
      <c r="AD586" s="328">
        <f t="shared" si="366"/>
        <v>57.867100075180552</v>
      </c>
      <c r="AE586" s="328">
        <f t="shared" si="367"/>
        <v>10424.020094181005</v>
      </c>
      <c r="AF586" s="328">
        <f t="shared" si="368"/>
        <v>2887.6012589454517</v>
      </c>
      <c r="AG586" s="328">
        <f t="shared" si="369"/>
        <v>2885.3569803318283</v>
      </c>
      <c r="AH586" s="328">
        <f t="shared" si="370"/>
        <v>2.5220378911019523</v>
      </c>
      <c r="AI586" s="328">
        <f t="shared" si="371"/>
        <v>-0.25652670484427881</v>
      </c>
      <c r="AJ586" s="328">
        <f t="shared" si="372"/>
        <v>9.1429106398148221</v>
      </c>
      <c r="AK586" s="337">
        <f t="shared" si="373"/>
        <v>572.71168262740719</v>
      </c>
      <c r="AL586" s="42">
        <f t="shared" si="378"/>
        <v>27.977524605532459</v>
      </c>
    </row>
    <row r="587" spans="2:38" ht="15" x14ac:dyDescent="0.15">
      <c r="B587" s="328">
        <f t="shared" si="344"/>
        <v>2887.6012589454517</v>
      </c>
      <c r="C587" s="328">
        <f t="shared" si="345"/>
        <v>2885.3569803318283</v>
      </c>
      <c r="D587" s="328">
        <f t="shared" si="346"/>
        <v>2.5220378911019523</v>
      </c>
      <c r="E587" s="328">
        <f t="shared" si="375"/>
        <v>185.74517602620119</v>
      </c>
      <c r="F587" s="328">
        <f t="shared" si="347"/>
        <v>185.74517602620119</v>
      </c>
      <c r="G587" s="328">
        <f t="shared" si="348"/>
        <v>902.40512957540341</v>
      </c>
      <c r="H587" s="313">
        <f t="shared" si="349"/>
        <v>0.06</v>
      </c>
      <c r="I587" s="328">
        <f t="shared" si="350"/>
        <v>1.7954228908987717</v>
      </c>
      <c r="J587" s="328">
        <f t="shared" si="374"/>
        <v>850</v>
      </c>
      <c r="K587" s="335">
        <f t="shared" si="351"/>
        <v>1</v>
      </c>
      <c r="L587" s="323">
        <f t="shared" si="352"/>
        <v>2.5820378911019524</v>
      </c>
      <c r="M587" s="323">
        <f t="shared" si="353"/>
        <v>2.5520378911019526</v>
      </c>
      <c r="N587" s="328">
        <f t="shared" si="354"/>
        <v>0.10781102492046646</v>
      </c>
      <c r="O587" s="328">
        <f t="shared" si="355"/>
        <v>3.8770748504988184E-3</v>
      </c>
      <c r="P587" s="332">
        <f t="shared" si="376"/>
        <v>32.827877119192955</v>
      </c>
      <c r="Q587" s="328">
        <f t="shared" si="356"/>
        <v>21.524237126014555</v>
      </c>
      <c r="R587" s="277">
        <f>IF(H587&gt;0, rate1(1,$L$52,$L$51,$L$54,L587,$L$53,$L$50,P587),"")</f>
        <v>1360.3941778994306</v>
      </c>
      <c r="S587" s="323">
        <f t="shared" si="357"/>
        <v>4.0809269210532273</v>
      </c>
      <c r="T587" s="323">
        <f t="shared" si="358"/>
        <v>-3.4993048417912759E-2</v>
      </c>
      <c r="U587" s="328">
        <f t="shared" si="359"/>
        <v>2.5220378911019523</v>
      </c>
      <c r="V587" s="336">
        <f t="shared" si="360"/>
        <v>2.5220378911019523</v>
      </c>
      <c r="W587" s="328">
        <f t="shared" si="361"/>
        <v>3.827050319813452E-4</v>
      </c>
      <c r="X587" s="328">
        <f t="shared" si="362"/>
        <v>-8.8509940301335064</v>
      </c>
      <c r="Y587" s="328">
        <f t="shared" si="377"/>
        <v>32.060609683047559</v>
      </c>
      <c r="Z587" s="108">
        <f>IF(H587&gt;0, rate1(1,$L$52,$L$51,$L$54,U587,$L$53,$L$50,Y587),"")</f>
        <v>1345.7136290938945</v>
      </c>
      <c r="AA587" s="336">
        <f t="shared" si="363"/>
        <v>-1.6964271383577949</v>
      </c>
      <c r="AB587" s="336">
        <f t="shared" si="364"/>
        <v>1.419304184182125E-4</v>
      </c>
      <c r="AC587" s="328">
        <f t="shared" si="365"/>
        <v>1.419304184182125E-4</v>
      </c>
      <c r="AD587" s="328">
        <f t="shared" si="366"/>
        <v>422.74235973294924</v>
      </c>
      <c r="AE587" s="328">
        <f t="shared" si="367"/>
        <v>-3582668.260185061</v>
      </c>
      <c r="AF587" s="328">
        <f t="shared" si="368"/>
        <v>2887.7089280399537</v>
      </c>
      <c r="AG587" s="328">
        <f t="shared" si="369"/>
        <v>2885.3568384014097</v>
      </c>
      <c r="AH587" s="328">
        <f t="shared" si="370"/>
        <v>2.5819043904133689</v>
      </c>
      <c r="AI587" s="328">
        <f t="shared" si="371"/>
        <v>0.10433036301093679</v>
      </c>
      <c r="AJ587" s="328">
        <f t="shared" si="372"/>
        <v>9.1429396204712141</v>
      </c>
      <c r="AK587" s="337">
        <f t="shared" si="373"/>
        <v>572.71146686862051</v>
      </c>
      <c r="AL587" s="42">
        <f t="shared" si="378"/>
        <v>27.977306557833341</v>
      </c>
    </row>
    <row r="588" spans="2:38" ht="15" x14ac:dyDescent="0.15">
      <c r="B588" s="328">
        <f t="shared" si="344"/>
        <v>2887.7089280399537</v>
      </c>
      <c r="C588" s="328">
        <f t="shared" si="345"/>
        <v>2885.3568384014097</v>
      </c>
      <c r="D588" s="328">
        <f t="shared" si="346"/>
        <v>2.5819043904133689</v>
      </c>
      <c r="E588" s="328">
        <f t="shared" si="375"/>
        <v>185.74517602620119</v>
      </c>
      <c r="F588" s="328">
        <f t="shared" si="347"/>
        <v>185.74517602620119</v>
      </c>
      <c r="G588" s="328">
        <f t="shared" si="348"/>
        <v>881.78344227014873</v>
      </c>
      <c r="H588" s="313">
        <f t="shared" si="349"/>
        <v>0.02</v>
      </c>
      <c r="I588" s="328">
        <f t="shared" si="350"/>
        <v>1.8816717108351442</v>
      </c>
      <c r="J588" s="328">
        <f t="shared" si="374"/>
        <v>850</v>
      </c>
      <c r="K588" s="335">
        <f t="shared" si="351"/>
        <v>-1</v>
      </c>
      <c r="L588" s="323">
        <f t="shared" si="352"/>
        <v>2.5619043904133689</v>
      </c>
      <c r="M588" s="323">
        <f t="shared" si="353"/>
        <v>2.5719043904133692</v>
      </c>
      <c r="N588" s="328">
        <f t="shared" si="354"/>
        <v>-3.5971052766709199E-2</v>
      </c>
      <c r="O588" s="328">
        <f t="shared" si="355"/>
        <v>3.8770748504988184E-3</v>
      </c>
      <c r="P588" s="332">
        <f t="shared" si="376"/>
        <v>32.824085008537011</v>
      </c>
      <c r="Q588" s="328">
        <f t="shared" si="356"/>
        <v>42.036395393721364</v>
      </c>
      <c r="R588" s="277">
        <f>IF(H588&gt;0, rate1(1,$L$52,$L$51,$L$54,L588,$L$53,$L$50,P588),"")</f>
        <v>1360.3225396577411</v>
      </c>
      <c r="S588" s="323">
        <f t="shared" si="357"/>
        <v>7.9703866284391216</v>
      </c>
      <c r="T588" s="323">
        <f t="shared" si="358"/>
        <v>5.1605534504998033E-3</v>
      </c>
      <c r="U588" s="328">
        <f t="shared" si="359"/>
        <v>2.5819043904133689</v>
      </c>
      <c r="V588" s="336">
        <f t="shared" si="360"/>
        <v>2.5819043904133689</v>
      </c>
      <c r="W588" s="328">
        <f t="shared" si="361"/>
        <v>4.0108947921257965E-4</v>
      </c>
      <c r="X588" s="328">
        <f t="shared" si="362"/>
        <v>52.482070776437126</v>
      </c>
      <c r="Y588" s="328">
        <f t="shared" si="377"/>
        <v>33.079832445594903</v>
      </c>
      <c r="Z588" s="108">
        <f>IF(H588&gt;0, rate1(1,$L$52,$L$51,$L$54,U588,$L$53,$L$50,Y588),"")</f>
        <v>1365.1338700591075</v>
      </c>
      <c r="AA588" s="336">
        <f t="shared" si="363"/>
        <v>9.9158862259544058</v>
      </c>
      <c r="AB588" s="336">
        <f t="shared" si="364"/>
        <v>-4.4985935110409601E-5</v>
      </c>
      <c r="AC588" s="328">
        <f t="shared" si="365"/>
        <v>5.1605534504998033E-3</v>
      </c>
      <c r="AD588" s="328">
        <f t="shared" si="366"/>
        <v>-3.8755533087372607</v>
      </c>
      <c r="AE588" s="328">
        <f t="shared" si="367"/>
        <v>-160912.47935422344</v>
      </c>
      <c r="AF588" s="328">
        <f t="shared" si="368"/>
        <v>2887.6677964337364</v>
      </c>
      <c r="AG588" s="328">
        <f t="shared" si="369"/>
        <v>2885.3516778479593</v>
      </c>
      <c r="AH588" s="328">
        <f t="shared" si="370"/>
        <v>2.5620854931675905</v>
      </c>
      <c r="AI588" s="328">
        <f t="shared" si="371"/>
        <v>3.7936248941359194</v>
      </c>
      <c r="AJ588" s="328">
        <f t="shared" si="372"/>
        <v>9.1439934051640304</v>
      </c>
      <c r="AK588" s="337">
        <f t="shared" si="373"/>
        <v>572.71156101687529</v>
      </c>
      <c r="AL588" s="42">
        <f t="shared" si="378"/>
        <v>27.9773952386419</v>
      </c>
    </row>
    <row r="589" spans="2:38" ht="15" x14ac:dyDescent="0.15">
      <c r="B589" s="328">
        <f t="shared" si="344"/>
        <v>2887.6677964337364</v>
      </c>
      <c r="C589" s="328">
        <f t="shared" si="345"/>
        <v>2885.3516778479593</v>
      </c>
      <c r="D589" s="328">
        <f t="shared" si="346"/>
        <v>2.5620854931675905</v>
      </c>
      <c r="E589" s="328">
        <f t="shared" si="375"/>
        <v>185.74517602620119</v>
      </c>
      <c r="F589" s="328">
        <f t="shared" si="347"/>
        <v>185.74517602620119</v>
      </c>
      <c r="G589" s="328">
        <f t="shared" si="348"/>
        <v>861.47630894463009</v>
      </c>
      <c r="H589" s="313">
        <f t="shared" si="349"/>
        <v>0.02</v>
      </c>
      <c r="I589" s="328">
        <f t="shared" si="350"/>
        <v>1.8528948686216609</v>
      </c>
      <c r="J589" s="328">
        <f t="shared" si="374"/>
        <v>850</v>
      </c>
      <c r="K589" s="335">
        <f t="shared" si="351"/>
        <v>-1</v>
      </c>
      <c r="L589" s="323">
        <f t="shared" si="352"/>
        <v>2.5420854931675905</v>
      </c>
      <c r="M589" s="323">
        <f t="shared" si="353"/>
        <v>2.5520854931675903</v>
      </c>
      <c r="N589" s="328">
        <f t="shared" si="354"/>
        <v>-3.5697449625625488E-2</v>
      </c>
      <c r="O589" s="328">
        <f t="shared" si="355"/>
        <v>3.8770748504988184E-3</v>
      </c>
      <c r="P589" s="332">
        <f t="shared" si="376"/>
        <v>32.486447432312403</v>
      </c>
      <c r="Q589" s="328">
        <f t="shared" si="356"/>
        <v>21.573006536433695</v>
      </c>
      <c r="R589" s="277">
        <f>IF(H589&gt;0, rate1(1,$L$52,$L$51,$L$54,L589,$L$53,$L$50,P589),"")</f>
        <v>1353.9077917962013</v>
      </c>
      <c r="S589" s="323">
        <f t="shared" si="357"/>
        <v>4.1097689048902515</v>
      </c>
      <c r="T589" s="323">
        <f t="shared" si="358"/>
        <v>1.1479132603548013E-2</v>
      </c>
      <c r="U589" s="328">
        <f t="shared" si="359"/>
        <v>2.5620854931675905</v>
      </c>
      <c r="V589" s="336">
        <f t="shared" si="360"/>
        <v>2.5620854931675905</v>
      </c>
      <c r="W589" s="328">
        <f t="shared" si="361"/>
        <v>3.9495552471358053E-4</v>
      </c>
      <c r="X589" s="328">
        <f t="shared" si="362"/>
        <v>31.858625217145004</v>
      </c>
      <c r="Y589" s="328">
        <f t="shared" si="377"/>
        <v>32.741533669689716</v>
      </c>
      <c r="Z589" s="108">
        <f>IF(H589&gt;0, rate1(1,$L$52,$L$51,$L$54,U589,$L$53,$L$50,Y589),"")</f>
        <v>1358.7607948867462</v>
      </c>
      <c r="AA589" s="336">
        <f t="shared" si="363"/>
        <v>6.0475551556519855</v>
      </c>
      <c r="AB589" s="336">
        <f t="shared" si="364"/>
        <v>-7.8246896276374552E-5</v>
      </c>
      <c r="AC589" s="328">
        <f t="shared" si="365"/>
        <v>1.1479132603548013E-2</v>
      </c>
      <c r="AD589" s="328">
        <f t="shared" si="366"/>
        <v>-1.7422919214138466</v>
      </c>
      <c r="AE589" s="328">
        <f t="shared" si="367"/>
        <v>256.40644665942739</v>
      </c>
      <c r="AF589" s="328">
        <f t="shared" si="368"/>
        <v>2887.6206198515074</v>
      </c>
      <c r="AG589" s="328">
        <f t="shared" si="369"/>
        <v>2885.3401987153557</v>
      </c>
      <c r="AH589" s="328">
        <f t="shared" si="370"/>
        <v>2.5422646019160569</v>
      </c>
      <c r="AI589" s="328">
        <f t="shared" si="371"/>
        <v>8.4785187537172586</v>
      </c>
      <c r="AJ589" s="328">
        <f t="shared" si="372"/>
        <v>9.1463485492622851</v>
      </c>
      <c r="AK589" s="337">
        <f t="shared" si="373"/>
        <v>572.7149061724931</v>
      </c>
      <c r="AL589" s="42">
        <f t="shared" si="378"/>
        <v>27.980619819801916</v>
      </c>
    </row>
    <row r="590" spans="2:38" ht="15" x14ac:dyDescent="0.15">
      <c r="B590" s="328">
        <f t="shared" si="344"/>
        <v>2887.6206198515074</v>
      </c>
      <c r="C590" s="328">
        <f t="shared" si="345"/>
        <v>2885.3401987153557</v>
      </c>
      <c r="D590" s="328">
        <f t="shared" si="346"/>
        <v>2.5422646019160569</v>
      </c>
      <c r="E590" s="328">
        <f t="shared" si="375"/>
        <v>185.74517602620119</v>
      </c>
      <c r="F590" s="328">
        <f t="shared" si="347"/>
        <v>185.74517602620119</v>
      </c>
      <c r="G590" s="328">
        <f t="shared" si="348"/>
        <v>841.48137016916303</v>
      </c>
      <c r="H590" s="313">
        <f t="shared" si="349"/>
        <v>0.02</v>
      </c>
      <c r="I590" s="328">
        <f t="shared" si="350"/>
        <v>1.8243369089213957</v>
      </c>
      <c r="J590" s="328">
        <f t="shared" si="374"/>
        <v>850</v>
      </c>
      <c r="K590" s="335">
        <f t="shared" si="351"/>
        <v>-1</v>
      </c>
      <c r="L590" s="323">
        <f t="shared" si="352"/>
        <v>2.5222646019160568</v>
      </c>
      <c r="M590" s="323">
        <f t="shared" si="353"/>
        <v>2.5322646019160571</v>
      </c>
      <c r="N590" s="328">
        <f t="shared" si="354"/>
        <v>-3.5423771683704253E-2</v>
      </c>
      <c r="O590" s="328">
        <f t="shared" si="355"/>
        <v>3.8770748504988184E-3</v>
      </c>
      <c r="P590" s="332">
        <f t="shared" si="376"/>
        <v>32.149652375508246</v>
      </c>
      <c r="Q590" s="328">
        <f t="shared" si="356"/>
        <v>1.422978652345023</v>
      </c>
      <c r="R590" s="277">
        <f>IF(H590&gt;0, rate1(1,$L$52,$L$51,$L$54,L590,$L$53,$L$50,P590),"")</f>
        <v>1347.4367031143283</v>
      </c>
      <c r="S590" s="323">
        <f t="shared" si="357"/>
        <v>0.27238665488238079</v>
      </c>
      <c r="T590" s="323">
        <f t="shared" si="358"/>
        <v>-4.86848845219819E-2</v>
      </c>
      <c r="U590" s="328">
        <f t="shared" si="359"/>
        <v>2.5422646019160569</v>
      </c>
      <c r="V590" s="336">
        <f t="shared" si="360"/>
        <v>2.5422646019160569</v>
      </c>
      <c r="W590" s="328">
        <f t="shared" si="361"/>
        <v>3.8886822631933882E-4</v>
      </c>
      <c r="X590" s="328">
        <f t="shared" si="362"/>
        <v>11.5497604575379</v>
      </c>
      <c r="Y590" s="328">
        <f t="shared" si="377"/>
        <v>32.404073911019005</v>
      </c>
      <c r="Z590" s="108">
        <f>IF(H590&gt;0, rate1(1,$L$52,$L$51,$L$54,U590,$L$53,$L$50,Y590),"")</f>
        <v>1352.3318113202006</v>
      </c>
      <c r="AA590" s="336">
        <f t="shared" si="363"/>
        <v>2.2028530525658705</v>
      </c>
      <c r="AB590" s="336">
        <f t="shared" si="364"/>
        <v>-3.2328822335348704E-4</v>
      </c>
      <c r="AC590" s="328">
        <f t="shared" si="365"/>
        <v>-3.2328822335348704E-4</v>
      </c>
      <c r="AD590" s="328">
        <f t="shared" si="366"/>
        <v>61.864301125908234</v>
      </c>
      <c r="AE590" s="328">
        <f t="shared" si="367"/>
        <v>11403.277220368138</v>
      </c>
      <c r="AF590" s="328">
        <f t="shared" si="368"/>
        <v>2887.5855193680472</v>
      </c>
      <c r="AG590" s="328">
        <f t="shared" si="369"/>
        <v>2885.3405220035788</v>
      </c>
      <c r="AH590" s="328">
        <f t="shared" si="370"/>
        <v>2.522441711675445</v>
      </c>
      <c r="AI590" s="328">
        <f t="shared" si="371"/>
        <v>-0.23992831916057467</v>
      </c>
      <c r="AJ590" s="328">
        <f t="shared" si="372"/>
        <v>9.1462819025069635</v>
      </c>
      <c r="AK590" s="337">
        <f t="shared" si="373"/>
        <v>572.72221021553435</v>
      </c>
      <c r="AL590" s="42">
        <f t="shared" si="378"/>
        <v>27.987826560742576</v>
      </c>
    </row>
    <row r="591" spans="2:38" ht="15" x14ac:dyDescent="0.15">
      <c r="B591" s="328">
        <f t="shared" si="344"/>
        <v>2887.5855193680472</v>
      </c>
      <c r="C591" s="328">
        <f t="shared" si="345"/>
        <v>2885.3405220035788</v>
      </c>
      <c r="D591" s="328">
        <f t="shared" si="346"/>
        <v>2.522441711675445</v>
      </c>
      <c r="E591" s="328">
        <f t="shared" si="375"/>
        <v>185.74517602620119</v>
      </c>
      <c r="F591" s="328">
        <f t="shared" si="347"/>
        <v>185.74517602620119</v>
      </c>
      <c r="G591" s="328">
        <f t="shared" si="348"/>
        <v>882.21220463676741</v>
      </c>
      <c r="H591" s="313">
        <f t="shared" si="349"/>
        <v>0.04</v>
      </c>
      <c r="I591" s="328">
        <f t="shared" si="350"/>
        <v>1.7959978915747343</v>
      </c>
      <c r="J591" s="328">
        <f t="shared" si="374"/>
        <v>850</v>
      </c>
      <c r="K591" s="335">
        <f t="shared" si="351"/>
        <v>1</v>
      </c>
      <c r="L591" s="323">
        <f t="shared" si="352"/>
        <v>2.562441711675445</v>
      </c>
      <c r="M591" s="323">
        <f t="shared" si="353"/>
        <v>2.542441711675445</v>
      </c>
      <c r="N591" s="328">
        <f t="shared" si="354"/>
        <v>7.1871960456534545E-2</v>
      </c>
      <c r="O591" s="328">
        <f t="shared" si="355"/>
        <v>3.8770748504988184E-3</v>
      </c>
      <c r="P591" s="332">
        <f t="shared" si="376"/>
        <v>32.577988389825343</v>
      </c>
      <c r="Q591" s="328">
        <f t="shared" si="356"/>
        <v>11.729835538454154</v>
      </c>
      <c r="R591" s="277">
        <f>IF(H591&gt;0, rate1(1,$L$52,$L$51,$L$54,L591,$L$53,$L$50,P591),"")</f>
        <v>1355.6540949090211</v>
      </c>
      <c r="S591" s="323">
        <f t="shared" si="357"/>
        <v>2.2317155897496286</v>
      </c>
      <c r="T591" s="323">
        <f t="shared" si="358"/>
        <v>-5.8351100736773166E-2</v>
      </c>
      <c r="U591" s="328">
        <f t="shared" si="359"/>
        <v>2.522441711675445</v>
      </c>
      <c r="V591" s="336">
        <f t="shared" si="360"/>
        <v>2.522441711675445</v>
      </c>
      <c r="W591" s="328">
        <f t="shared" si="361"/>
        <v>3.8282759678498479E-4</v>
      </c>
      <c r="X591" s="328">
        <f t="shared" si="362"/>
        <v>-8.44688313377344</v>
      </c>
      <c r="Y591" s="328">
        <f t="shared" si="377"/>
        <v>32.067457877016061</v>
      </c>
      <c r="Z591" s="108">
        <f>IF(H591&gt;0, rate1(1,$L$52,$L$51,$L$54,U591,$L$53,$L$50,Y591),"")</f>
        <v>1345.8463320368251</v>
      </c>
      <c r="AA591" s="336">
        <f t="shared" si="363"/>
        <v>-1.6188135272130155</v>
      </c>
      <c r="AB591" s="336">
        <f t="shared" si="364"/>
        <v>1.4618360292051652E-4</v>
      </c>
      <c r="AC591" s="328">
        <f t="shared" si="365"/>
        <v>1.4618360292051652E-4</v>
      </c>
      <c r="AD591" s="328">
        <f t="shared" si="366"/>
        <v>273.62850005652786</v>
      </c>
      <c r="AE591" s="328">
        <f t="shared" si="367"/>
        <v>-2391402.3068728107</v>
      </c>
      <c r="AF591" s="328">
        <f t="shared" si="368"/>
        <v>2887.657245144901</v>
      </c>
      <c r="AG591" s="328">
        <f t="shared" si="369"/>
        <v>2885.3403758199761</v>
      </c>
      <c r="AH591" s="328">
        <f t="shared" si="370"/>
        <v>2.5625006925557194</v>
      </c>
      <c r="AI591" s="328">
        <f t="shared" si="371"/>
        <v>0.10783252414424124</v>
      </c>
      <c r="AJ591" s="328">
        <f t="shared" si="372"/>
        <v>9.1463118559858927</v>
      </c>
      <c r="AK591" s="337">
        <f t="shared" si="373"/>
        <v>572.72200832032365</v>
      </c>
      <c r="AL591" s="42">
        <f t="shared" si="378"/>
        <v>27.987622621671289</v>
      </c>
    </row>
    <row r="592" spans="2:38" ht="15" x14ac:dyDescent="0.15">
      <c r="B592" s="328">
        <f t="shared" si="344"/>
        <v>2887.657245144901</v>
      </c>
      <c r="C592" s="328">
        <f t="shared" si="345"/>
        <v>2885.3403758199761</v>
      </c>
      <c r="D592" s="328">
        <f t="shared" si="346"/>
        <v>2.5625006925557194</v>
      </c>
      <c r="E592" s="328">
        <f t="shared" si="375"/>
        <v>185.74517602620119</v>
      </c>
      <c r="F592" s="328">
        <f t="shared" si="347"/>
        <v>185.74517602620119</v>
      </c>
      <c r="G592" s="328">
        <f t="shared" si="348"/>
        <v>861.89850602430852</v>
      </c>
      <c r="H592" s="313">
        <f t="shared" si="349"/>
        <v>0.02</v>
      </c>
      <c r="I592" s="328">
        <f t="shared" si="350"/>
        <v>1.8534954599399498</v>
      </c>
      <c r="J592" s="328">
        <f t="shared" si="374"/>
        <v>850</v>
      </c>
      <c r="K592" s="335">
        <f t="shared" si="351"/>
        <v>-1</v>
      </c>
      <c r="L592" s="323">
        <f t="shared" si="352"/>
        <v>2.5425006925557194</v>
      </c>
      <c r="M592" s="323">
        <f t="shared" si="353"/>
        <v>2.5525006925557197</v>
      </c>
      <c r="N592" s="328">
        <f t="shared" si="354"/>
        <v>-3.5703182006299627E-2</v>
      </c>
      <c r="O592" s="328">
        <f t="shared" si="355"/>
        <v>3.8770748504988184E-3</v>
      </c>
      <c r="P592" s="332">
        <f t="shared" si="376"/>
        <v>32.493511857107116</v>
      </c>
      <c r="Q592" s="328">
        <f t="shared" si="356"/>
        <v>21.998464998117583</v>
      </c>
      <c r="R592" s="277">
        <f>IF(H592&gt;0, rate1(1,$L$52,$L$51,$L$54,L592,$L$53,$L$50,P592),"")</f>
        <v>1354.0427477599721</v>
      </c>
      <c r="S592" s="323">
        <f t="shared" si="357"/>
        <v>4.1904032395586563</v>
      </c>
      <c r="T592" s="323">
        <f t="shared" si="358"/>
        <v>1.1190805464214179E-2</v>
      </c>
      <c r="U592" s="328">
        <f t="shared" si="359"/>
        <v>2.5625006925557194</v>
      </c>
      <c r="V592" s="336">
        <f t="shared" si="360"/>
        <v>2.5625006925557194</v>
      </c>
      <c r="W592" s="328">
        <f t="shared" si="361"/>
        <v>3.9508354431383452E-4</v>
      </c>
      <c r="X592" s="328">
        <f t="shared" si="362"/>
        <v>32.28742414113367</v>
      </c>
      <c r="Y592" s="328">
        <f t="shared" si="377"/>
        <v>32.748611981473907</v>
      </c>
      <c r="Z592" s="108">
        <f>IF(H592&gt;0, rate1(1,$L$52,$L$51,$L$54,U592,$L$53,$L$50,Y592),"")</f>
        <v>1358.8948734430558</v>
      </c>
      <c r="AA592" s="336">
        <f t="shared" si="363"/>
        <v>6.1283470712261234</v>
      </c>
      <c r="AB592" s="336">
        <f t="shared" si="364"/>
        <v>-7.7039158782865876E-5</v>
      </c>
      <c r="AC592" s="328">
        <f t="shared" si="365"/>
        <v>1.1190805464214179E-2</v>
      </c>
      <c r="AD592" s="328">
        <f t="shared" si="366"/>
        <v>-1.7871814557009105</v>
      </c>
      <c r="AE592" s="328">
        <f t="shared" si="367"/>
        <v>-48587.09484172365</v>
      </c>
      <c r="AF592" s="328">
        <f t="shared" si="368"/>
        <v>2887.6103511574306</v>
      </c>
      <c r="AG592" s="328">
        <f t="shared" si="369"/>
        <v>2885.3291850145119</v>
      </c>
      <c r="AH592" s="328">
        <f t="shared" si="370"/>
        <v>2.5426798431264586</v>
      </c>
      <c r="AI592" s="328">
        <f t="shared" si="371"/>
        <v>8.2647357202920055</v>
      </c>
      <c r="AJ592" s="328">
        <f t="shared" si="372"/>
        <v>9.1486076159081957</v>
      </c>
      <c r="AK592" s="337">
        <f t="shared" si="373"/>
        <v>572.72210345149256</v>
      </c>
      <c r="AL592" s="42">
        <f t="shared" si="378"/>
        <v>27.987714279316812</v>
      </c>
    </row>
    <row r="593" spans="2:38" ht="15" x14ac:dyDescent="0.15">
      <c r="B593" s="328">
        <f t="shared" si="344"/>
        <v>2887.6103511574306</v>
      </c>
      <c r="C593" s="328">
        <f t="shared" si="345"/>
        <v>2885.3291850145119</v>
      </c>
      <c r="D593" s="328">
        <f t="shared" si="346"/>
        <v>2.5426798431264586</v>
      </c>
      <c r="E593" s="328">
        <f t="shared" si="375"/>
        <v>185.74517602620119</v>
      </c>
      <c r="F593" s="328">
        <f t="shared" si="347"/>
        <v>185.74517602620119</v>
      </c>
      <c r="G593" s="328">
        <f t="shared" si="348"/>
        <v>841.89705140155547</v>
      </c>
      <c r="H593" s="313">
        <f t="shared" si="349"/>
        <v>0.02</v>
      </c>
      <c r="I593" s="328">
        <f t="shared" si="350"/>
        <v>1.8249329143349315</v>
      </c>
      <c r="J593" s="328">
        <f t="shared" si="374"/>
        <v>850</v>
      </c>
      <c r="K593" s="335">
        <f t="shared" si="351"/>
        <v>-1</v>
      </c>
      <c r="L593" s="323">
        <f t="shared" si="352"/>
        <v>2.5226798431264585</v>
      </c>
      <c r="M593" s="323">
        <f t="shared" si="353"/>
        <v>2.5326798431264583</v>
      </c>
      <c r="N593" s="328">
        <f t="shared" si="354"/>
        <v>-3.5429505632203373E-2</v>
      </c>
      <c r="O593" s="328">
        <f t="shared" si="355"/>
        <v>3.8770748504988184E-3</v>
      </c>
      <c r="P593" s="332">
        <f t="shared" si="376"/>
        <v>32.156699102129444</v>
      </c>
      <c r="Q593" s="328">
        <f t="shared" si="356"/>
        <v>1.8418968242174287</v>
      </c>
      <c r="R593" s="277">
        <f>IF(H593&gt;0, rate1(1,$L$52,$L$51,$L$54,L593,$L$53,$L$50,P593),"")</f>
        <v>1347.5728453848367</v>
      </c>
      <c r="S593" s="323">
        <f t="shared" si="357"/>
        <v>0.35254037529774873</v>
      </c>
      <c r="T593" s="323">
        <f t="shared" si="358"/>
        <v>-5.4720795367736511E-2</v>
      </c>
      <c r="U593" s="328">
        <f t="shared" si="359"/>
        <v>2.5426798431264586</v>
      </c>
      <c r="V593" s="336">
        <f t="shared" si="360"/>
        <v>2.5426798431264586</v>
      </c>
      <c r="W593" s="328">
        <f t="shared" si="361"/>
        <v>3.889952684064113E-4</v>
      </c>
      <c r="X593" s="328">
        <f t="shared" si="362"/>
        <v>11.97199353458916</v>
      </c>
      <c r="Y593" s="328">
        <f t="shared" si="377"/>
        <v>32.411134598466319</v>
      </c>
      <c r="Z593" s="108">
        <f>IF(H593&gt;0, rate1(1,$L$52,$L$51,$L$54,U593,$L$53,$L$50,Y593),"")</f>
        <v>1352.467067085724</v>
      </c>
      <c r="AA593" s="336">
        <f t="shared" si="363"/>
        <v>2.2831560160076738</v>
      </c>
      <c r="AB593" s="336">
        <f t="shared" si="364"/>
        <v>-3.0315508289997757E-4</v>
      </c>
      <c r="AC593" s="328">
        <f t="shared" si="365"/>
        <v>-3.0315508289997757E-4</v>
      </c>
      <c r="AD593" s="328">
        <f t="shared" si="366"/>
        <v>65.972834130571925</v>
      </c>
      <c r="AE593" s="328">
        <f t="shared" si="367"/>
        <v>12447.1328915126</v>
      </c>
      <c r="AF593" s="328">
        <f t="shared" si="368"/>
        <v>2887.5752248068811</v>
      </c>
      <c r="AG593" s="328">
        <f t="shared" si="369"/>
        <v>2885.3294881695947</v>
      </c>
      <c r="AH593" s="328">
        <f t="shared" si="370"/>
        <v>2.5228569948135973</v>
      </c>
      <c r="AI593" s="328">
        <f t="shared" si="371"/>
        <v>-0.22496378131855518</v>
      </c>
      <c r="AJ593" s="328">
        <f t="shared" si="372"/>
        <v>9.1485451259689405</v>
      </c>
      <c r="AK593" s="337">
        <f t="shared" si="373"/>
        <v>572.72922681486261</v>
      </c>
      <c r="AL593" s="42">
        <f t="shared" si="378"/>
        <v>27.994739304679062</v>
      </c>
    </row>
    <row r="594" spans="2:38" ht="15" x14ac:dyDescent="0.15">
      <c r="B594" s="328">
        <f t="shared" si="344"/>
        <v>2887.5752248068811</v>
      </c>
      <c r="C594" s="328">
        <f t="shared" si="345"/>
        <v>2885.3294881695947</v>
      </c>
      <c r="D594" s="328">
        <f t="shared" si="346"/>
        <v>2.5228569948135973</v>
      </c>
      <c r="E594" s="328">
        <f t="shared" si="375"/>
        <v>185.74517602620119</v>
      </c>
      <c r="F594" s="328">
        <f t="shared" si="347"/>
        <v>185.74517602620119</v>
      </c>
      <c r="G594" s="328">
        <f t="shared" si="348"/>
        <v>882.6412552100636</v>
      </c>
      <c r="H594" s="313">
        <f t="shared" si="349"/>
        <v>0.04</v>
      </c>
      <c r="I594" s="328">
        <f t="shared" si="350"/>
        <v>1.7965893098291419</v>
      </c>
      <c r="J594" s="328">
        <f t="shared" si="374"/>
        <v>850</v>
      </c>
      <c r="K594" s="335">
        <f t="shared" si="351"/>
        <v>1</v>
      </c>
      <c r="L594" s="323">
        <f t="shared" si="352"/>
        <v>2.5628569948135973</v>
      </c>
      <c r="M594" s="323">
        <f t="shared" si="353"/>
        <v>2.5428569948135973</v>
      </c>
      <c r="N594" s="328">
        <f t="shared" si="354"/>
        <v>7.1883809685603595E-2</v>
      </c>
      <c r="O594" s="328">
        <f t="shared" si="355"/>
        <v>3.8770748504988184E-3</v>
      </c>
      <c r="P594" s="332">
        <f t="shared" si="376"/>
        <v>32.585059093460316</v>
      </c>
      <c r="Q594" s="328">
        <f t="shared" si="356"/>
        <v>12.152170090084383</v>
      </c>
      <c r="R594" s="277">
        <f>IF(H594&gt;0, rate1(1,$L$52,$L$51,$L$54,L594,$L$53,$L$50,P594),"")</f>
        <v>1355.7887595140473</v>
      </c>
      <c r="S594" s="323">
        <f t="shared" si="357"/>
        <v>2.3118392086641451</v>
      </c>
      <c r="T594" s="323">
        <f t="shared" si="358"/>
        <v>-5.4796204604071391E-2</v>
      </c>
      <c r="U594" s="328">
        <f t="shared" si="359"/>
        <v>2.5228569948135973</v>
      </c>
      <c r="V594" s="336">
        <f t="shared" si="360"/>
        <v>2.5228569948135973</v>
      </c>
      <c r="W594" s="328">
        <f t="shared" si="361"/>
        <v>3.8295366109153406E-4</v>
      </c>
      <c r="X594" s="328">
        <f t="shared" si="362"/>
        <v>-8.0311664596449646</v>
      </c>
      <c r="Y594" s="328">
        <f t="shared" si="377"/>
        <v>32.074500840890359</v>
      </c>
      <c r="Z594" s="108">
        <f>IF(H594&gt;0, rate1(1,$L$52,$L$51,$L$54,U594,$L$53,$L$50,Y594),"")</f>
        <v>1345.9827773695449</v>
      </c>
      <c r="AA594" s="336">
        <f t="shared" si="363"/>
        <v>-1.5389869566498355</v>
      </c>
      <c r="AB594" s="336">
        <f t="shared" si="364"/>
        <v>1.5082931406502266E-4</v>
      </c>
      <c r="AC594" s="328">
        <f t="shared" si="365"/>
        <v>1.5082931406502266E-4</v>
      </c>
      <c r="AD594" s="328">
        <f t="shared" si="366"/>
        <v>265.20043698372825</v>
      </c>
      <c r="AE594" s="328">
        <f t="shared" si="367"/>
        <v>-2615809.5820152345</v>
      </c>
      <c r="AF594" s="328">
        <f t="shared" si="368"/>
        <v>2887.6469577872526</v>
      </c>
      <c r="AG594" s="328">
        <f t="shared" si="369"/>
        <v>2885.3293373402807</v>
      </c>
      <c r="AH594" s="328">
        <f t="shared" si="370"/>
        <v>2.5629160363928714</v>
      </c>
      <c r="AI594" s="328">
        <f t="shared" si="371"/>
        <v>0.11124838807417471</v>
      </c>
      <c r="AJ594" s="328">
        <f t="shared" si="372"/>
        <v>9.1485760282989617</v>
      </c>
      <c r="AK594" s="337">
        <f t="shared" si="373"/>
        <v>572.72903741851849</v>
      </c>
      <c r="AL594" s="42">
        <f t="shared" si="378"/>
        <v>27.994548085464942</v>
      </c>
    </row>
    <row r="595" spans="2:38" ht="15" x14ac:dyDescent="0.15">
      <c r="B595" s="328">
        <f t="shared" si="344"/>
        <v>2887.6469577872526</v>
      </c>
      <c r="C595" s="328">
        <f t="shared" si="345"/>
        <v>2885.3293373402807</v>
      </c>
      <c r="D595" s="328">
        <f t="shared" si="346"/>
        <v>2.5629160363928714</v>
      </c>
      <c r="E595" s="328">
        <f t="shared" si="375"/>
        <v>185.74517602620119</v>
      </c>
      <c r="F595" s="328">
        <f t="shared" si="347"/>
        <v>185.74517602620119</v>
      </c>
      <c r="G595" s="328">
        <f t="shared" si="348"/>
        <v>862.32098797663298</v>
      </c>
      <c r="H595" s="313">
        <f t="shared" si="349"/>
        <v>0.02</v>
      </c>
      <c r="I595" s="328">
        <f t="shared" si="350"/>
        <v>1.8540963575775096</v>
      </c>
      <c r="J595" s="328">
        <f t="shared" si="374"/>
        <v>850</v>
      </c>
      <c r="K595" s="335">
        <f t="shared" si="351"/>
        <v>-1</v>
      </c>
      <c r="L595" s="323">
        <f t="shared" si="352"/>
        <v>2.5429160363928713</v>
      </c>
      <c r="M595" s="323">
        <f t="shared" si="353"/>
        <v>2.5529160363928716</v>
      </c>
      <c r="N595" s="328">
        <f t="shared" si="354"/>
        <v>-3.5708916360532861E-2</v>
      </c>
      <c r="O595" s="328">
        <f t="shared" si="355"/>
        <v>3.8770748504988184E-3</v>
      </c>
      <c r="P595" s="332">
        <f t="shared" si="376"/>
        <v>32.500579124414976</v>
      </c>
      <c r="Q595" s="328">
        <f t="shared" si="356"/>
        <v>22.424209986110554</v>
      </c>
      <c r="R595" s="277">
        <f>IF(H595&gt;0, rate1(1,$L$52,$L$51,$L$54,L595,$L$53,$L$50,P595),"")</f>
        <v>1354.1777262275659</v>
      </c>
      <c r="S595" s="323">
        <f t="shared" si="357"/>
        <v>4.2710760052380579</v>
      </c>
      <c r="T595" s="323">
        <f t="shared" si="358"/>
        <v>1.0916565773265817E-2</v>
      </c>
      <c r="U595" s="328">
        <f t="shared" si="359"/>
        <v>2.5629160363928714</v>
      </c>
      <c r="V595" s="336">
        <f t="shared" si="360"/>
        <v>2.5629160363928714</v>
      </c>
      <c r="W595" s="328">
        <f t="shared" si="361"/>
        <v>3.952116292058605E-4</v>
      </c>
      <c r="X595" s="328">
        <f t="shared" si="362"/>
        <v>32.716511296225349</v>
      </c>
      <c r="Y595" s="328">
        <f t="shared" si="377"/>
        <v>32.755693139094589</v>
      </c>
      <c r="Z595" s="108">
        <f>IF(H595&gt;0, rate1(1,$L$52,$L$51,$L$54,U595,$L$53,$L$50,Y595),"")</f>
        <v>1359.0289743859205</v>
      </c>
      <c r="AA595" s="336">
        <f t="shared" si="363"/>
        <v>6.2091776456418257</v>
      </c>
      <c r="AB595" s="336">
        <f t="shared" si="364"/>
        <v>-7.5868333946435472E-5</v>
      </c>
      <c r="AC595" s="328">
        <f t="shared" si="365"/>
        <v>1.0916565773265817E-2</v>
      </c>
      <c r="AD595" s="328">
        <f t="shared" si="366"/>
        <v>-1.8320780010302424</v>
      </c>
      <c r="AE595" s="328">
        <f t="shared" si="367"/>
        <v>-48255.712004071887</v>
      </c>
      <c r="AF595" s="328">
        <f t="shared" si="368"/>
        <v>2887.6003323051186</v>
      </c>
      <c r="AG595" s="328">
        <f t="shared" si="369"/>
        <v>2885.3184207745076</v>
      </c>
      <c r="AH595" s="328">
        <f t="shared" si="370"/>
        <v>2.543095228798308</v>
      </c>
      <c r="AI595" s="328">
        <f t="shared" si="371"/>
        <v>8.0613981177174665</v>
      </c>
      <c r="AJ595" s="328">
        <f t="shared" si="372"/>
        <v>9.1508153055538823</v>
      </c>
      <c r="AK595" s="337">
        <f t="shared" si="373"/>
        <v>572.72913561093537</v>
      </c>
      <c r="AL595" s="42">
        <f t="shared" si="378"/>
        <v>27.994642646594805</v>
      </c>
    </row>
    <row r="596" spans="2:38" ht="15" x14ac:dyDescent="0.15">
      <c r="B596" s="328">
        <f t="shared" si="344"/>
        <v>2887.6003323051186</v>
      </c>
      <c r="C596" s="328">
        <f t="shared" si="345"/>
        <v>2885.3184207745076</v>
      </c>
      <c r="D596" s="328">
        <f t="shared" si="346"/>
        <v>2.543095228798308</v>
      </c>
      <c r="E596" s="328">
        <f t="shared" si="375"/>
        <v>185.74517602620119</v>
      </c>
      <c r="F596" s="328">
        <f t="shared" si="347"/>
        <v>185.74517602620119</v>
      </c>
      <c r="G596" s="328">
        <f t="shared" si="348"/>
        <v>842.31301418943247</v>
      </c>
      <c r="H596" s="313">
        <f t="shared" si="349"/>
        <v>0.02</v>
      </c>
      <c r="I596" s="328">
        <f t="shared" si="350"/>
        <v>1.8255292244888552</v>
      </c>
      <c r="J596" s="328">
        <f t="shared" si="374"/>
        <v>850</v>
      </c>
      <c r="K596" s="335">
        <f t="shared" si="351"/>
        <v>-1</v>
      </c>
      <c r="L596" s="323">
        <f t="shared" si="352"/>
        <v>2.5230952287983079</v>
      </c>
      <c r="M596" s="323">
        <f t="shared" si="353"/>
        <v>2.5330952287983077</v>
      </c>
      <c r="N596" s="328">
        <f t="shared" si="354"/>
        <v>-3.5435241554771402E-2</v>
      </c>
      <c r="O596" s="328">
        <f t="shared" si="355"/>
        <v>3.8770748504988184E-3</v>
      </c>
      <c r="P596" s="332">
        <f t="shared" si="376"/>
        <v>32.163748667155403</v>
      </c>
      <c r="Q596" s="328">
        <f t="shared" si="356"/>
        <v>2.2610981970050261</v>
      </c>
      <c r="R596" s="277">
        <f>IF(H596&gt;0, rate1(1,$L$52,$L$51,$L$54,L596,$L$53,$L$50,P596),"")</f>
        <v>1347.7090103148928</v>
      </c>
      <c r="S596" s="323">
        <f t="shared" si="357"/>
        <v>0.43273209395422724</v>
      </c>
      <c r="T596" s="323">
        <f t="shared" si="358"/>
        <v>-6.2466501589660058E-2</v>
      </c>
      <c r="U596" s="328">
        <f t="shared" si="359"/>
        <v>2.543095228798308</v>
      </c>
      <c r="V596" s="336">
        <f t="shared" si="360"/>
        <v>2.543095228798308</v>
      </c>
      <c r="W596" s="328">
        <f t="shared" si="361"/>
        <v>3.8912237545130068E-4</v>
      </c>
      <c r="X596" s="328">
        <f t="shared" si="362"/>
        <v>12.394511508549954</v>
      </c>
      <c r="Y596" s="328">
        <f t="shared" si="377"/>
        <v>32.41819812764728</v>
      </c>
      <c r="Z596" s="108">
        <f>IF(H596&gt;0, rate1(1,$L$52,$L$51,$L$54,U596,$L$53,$L$50,Y596),"")</f>
        <v>1352.6023453919991</v>
      </c>
      <c r="AA596" s="336">
        <f t="shared" si="363"/>
        <v>2.3634972067124465</v>
      </c>
      <c r="AB596" s="336">
        <f t="shared" si="364"/>
        <v>-2.8538553180429383E-4</v>
      </c>
      <c r="AC596" s="328">
        <f t="shared" si="365"/>
        <v>-2.8538553180429383E-4</v>
      </c>
      <c r="AD596" s="328">
        <f t="shared" si="366"/>
        <v>70.080637492566424</v>
      </c>
      <c r="AE596" s="328">
        <f t="shared" si="367"/>
        <v>13528.641949486966</v>
      </c>
      <c r="AF596" s="328">
        <f t="shared" si="368"/>
        <v>2887.5651824490956</v>
      </c>
      <c r="AG596" s="328">
        <f t="shared" si="369"/>
        <v>2885.3187061600393</v>
      </c>
      <c r="AH596" s="328">
        <f t="shared" si="370"/>
        <v>2.523272422425896</v>
      </c>
      <c r="AI596" s="328">
        <f t="shared" si="371"/>
        <v>-0.21175604646110763</v>
      </c>
      <c r="AJ596" s="328">
        <f t="shared" si="372"/>
        <v>9.1507564844298646</v>
      </c>
      <c r="AK596" s="337">
        <f t="shared" si="373"/>
        <v>572.7360871237247</v>
      </c>
      <c r="AL596" s="42">
        <f t="shared" si="378"/>
        <v>28.001494834994865</v>
      </c>
    </row>
    <row r="597" spans="2:38" ht="15" x14ac:dyDescent="0.15">
      <c r="B597" s="328">
        <f t="shared" si="344"/>
        <v>2887.5651824490956</v>
      </c>
      <c r="C597" s="328">
        <f t="shared" si="345"/>
        <v>2885.3187061600393</v>
      </c>
      <c r="D597" s="328">
        <f t="shared" si="346"/>
        <v>2.523272422425896</v>
      </c>
      <c r="E597" s="328">
        <f t="shared" si="375"/>
        <v>185.74517602620119</v>
      </c>
      <c r="F597" s="328">
        <f t="shared" si="347"/>
        <v>185.74517602620119</v>
      </c>
      <c r="G597" s="328">
        <f t="shared" si="348"/>
        <v>883.07059419684617</v>
      </c>
      <c r="H597" s="313">
        <f t="shared" si="349"/>
        <v>0.04</v>
      </c>
      <c r="I597" s="328">
        <f t="shared" si="350"/>
        <v>1.7971810312450545</v>
      </c>
      <c r="J597" s="328">
        <f t="shared" si="374"/>
        <v>850</v>
      </c>
      <c r="K597" s="335">
        <f t="shared" si="351"/>
        <v>1</v>
      </c>
      <c r="L597" s="323">
        <f t="shared" si="352"/>
        <v>2.563272422425896</v>
      </c>
      <c r="M597" s="323">
        <f t="shared" si="353"/>
        <v>2.543272422425896</v>
      </c>
      <c r="N597" s="328">
        <f t="shared" si="354"/>
        <v>7.1895663057700787E-2</v>
      </c>
      <c r="O597" s="328">
        <f t="shared" si="355"/>
        <v>3.8770748504988184E-3</v>
      </c>
      <c r="P597" s="332">
        <f t="shared" si="376"/>
        <v>32.592132641367307</v>
      </c>
      <c r="Q597" s="328">
        <f t="shared" si="356"/>
        <v>12.574789609493337</v>
      </c>
      <c r="R597" s="277">
        <f>IF(H597&gt;0, rate1(1,$L$52,$L$51,$L$54,L597,$L$53,$L$50,P597),"")</f>
        <v>1355.9234465798831</v>
      </c>
      <c r="S597" s="323">
        <f t="shared" si="357"/>
        <v>2.3920010800036322</v>
      </c>
      <c r="T597" s="323">
        <f t="shared" si="358"/>
        <v>-5.1649143158361048E-2</v>
      </c>
      <c r="U597" s="328">
        <f t="shared" si="359"/>
        <v>2.523272422425896</v>
      </c>
      <c r="V597" s="336">
        <f t="shared" si="360"/>
        <v>2.523272422425896</v>
      </c>
      <c r="W597" s="328">
        <f t="shared" si="361"/>
        <v>3.8307979001839243E-4</v>
      </c>
      <c r="X597" s="328">
        <f t="shared" si="362"/>
        <v>-7.61516820576378</v>
      </c>
      <c r="Y597" s="328">
        <f t="shared" si="377"/>
        <v>32.081546642392333</v>
      </c>
      <c r="Z597" s="108">
        <f>IF(H597&gt;0, rate1(1,$L$52,$L$51,$L$54,U597,$L$53,$L$50,Y597),"")</f>
        <v>1346.1192453993078</v>
      </c>
      <c r="AA597" s="336">
        <f t="shared" si="363"/>
        <v>-1.4591225914798509</v>
      </c>
      <c r="AB597" s="336">
        <f t="shared" si="364"/>
        <v>1.5577905361272075E-4</v>
      </c>
      <c r="AC597" s="328">
        <f t="shared" si="365"/>
        <v>1.5577905361272075E-4</v>
      </c>
      <c r="AD597" s="328">
        <f t="shared" si="366"/>
        <v>256.77393123367676</v>
      </c>
      <c r="AE597" s="328">
        <f t="shared" si="367"/>
        <v>-2880925.3417897285</v>
      </c>
      <c r="AF597" s="328">
        <f t="shared" si="368"/>
        <v>2887.6369223330998</v>
      </c>
      <c r="AG597" s="328">
        <f t="shared" si="369"/>
        <v>2885.3185503809855</v>
      </c>
      <c r="AH597" s="328">
        <f t="shared" si="370"/>
        <v>2.5633315247174329</v>
      </c>
      <c r="AI597" s="328">
        <f t="shared" si="371"/>
        <v>0.11488779400168235</v>
      </c>
      <c r="AJ597" s="328">
        <f t="shared" si="372"/>
        <v>9.150788397705977</v>
      </c>
      <c r="AK597" s="337">
        <f t="shared" si="373"/>
        <v>572.73590875885088</v>
      </c>
      <c r="AL597" s="42">
        <f t="shared" si="378"/>
        <v>28.001314842355374</v>
      </c>
    </row>
    <row r="598" spans="2:38" ht="15" x14ac:dyDescent="0.15">
      <c r="B598" s="328">
        <f t="shared" si="344"/>
        <v>2887.6369223330998</v>
      </c>
      <c r="C598" s="328">
        <f t="shared" si="345"/>
        <v>2885.3185503809855</v>
      </c>
      <c r="D598" s="328">
        <f t="shared" si="346"/>
        <v>2.5633315247174329</v>
      </c>
      <c r="E598" s="328">
        <f t="shared" si="375"/>
        <v>185.74517602620119</v>
      </c>
      <c r="F598" s="328">
        <f t="shared" si="347"/>
        <v>185.74517602620119</v>
      </c>
      <c r="G598" s="328">
        <f t="shared" si="348"/>
        <v>862.74375500722408</v>
      </c>
      <c r="H598" s="313">
        <f t="shared" si="349"/>
        <v>0.02</v>
      </c>
      <c r="I598" s="328">
        <f t="shared" si="350"/>
        <v>1.8546975616915007</v>
      </c>
      <c r="J598" s="328">
        <f t="shared" si="374"/>
        <v>850</v>
      </c>
      <c r="K598" s="335">
        <f t="shared" si="351"/>
        <v>-1</v>
      </c>
      <c r="L598" s="323">
        <f t="shared" si="352"/>
        <v>2.5433315247174328</v>
      </c>
      <c r="M598" s="323">
        <f t="shared" si="353"/>
        <v>2.5533315247174331</v>
      </c>
      <c r="N598" s="328">
        <f t="shared" si="354"/>
        <v>-3.5714652688830562E-2</v>
      </c>
      <c r="O598" s="328">
        <f t="shared" si="355"/>
        <v>3.8770748504988184E-3</v>
      </c>
      <c r="P598" s="332">
        <f t="shared" si="376"/>
        <v>32.507649235248927</v>
      </c>
      <c r="Q598" s="328">
        <f t="shared" si="356"/>
        <v>22.850241706872112</v>
      </c>
      <c r="R598" s="277">
        <f>IF(H598&gt;0, rate1(1,$L$52,$L$51,$L$54,L598,$L$53,$L$50,P598),"")</f>
        <v>1354.3127271911903</v>
      </c>
      <c r="S598" s="323">
        <f t="shared" si="357"/>
        <v>4.3517872257611012</v>
      </c>
      <c r="T598" s="323">
        <f t="shared" si="358"/>
        <v>1.0655405693516456E-2</v>
      </c>
      <c r="U598" s="328">
        <f t="shared" si="359"/>
        <v>2.5633315247174329</v>
      </c>
      <c r="V598" s="336">
        <f t="shared" si="360"/>
        <v>2.5633315247174329</v>
      </c>
      <c r="W598" s="328">
        <f t="shared" si="361"/>
        <v>3.9533977942785015E-4</v>
      </c>
      <c r="X598" s="328">
        <f t="shared" si="362"/>
        <v>33.145886889754138</v>
      </c>
      <c r="Y598" s="328">
        <f t="shared" si="377"/>
        <v>32.762777143564811</v>
      </c>
      <c r="Z598" s="108">
        <f>IF(H598&gt;0, rate1(1,$L$52,$L$51,$L$54,U598,$L$53,$L$50,Y598),"")</f>
        <v>1359.1630977076286</v>
      </c>
      <c r="AA598" s="336">
        <f t="shared" si="363"/>
        <v>6.2900469028434811</v>
      </c>
      <c r="AB598" s="336">
        <f t="shared" si="364"/>
        <v>-7.4732755056547602E-5</v>
      </c>
      <c r="AC598" s="328">
        <f t="shared" si="365"/>
        <v>1.0655405693516456E-2</v>
      </c>
      <c r="AD598" s="328">
        <f t="shared" si="366"/>
        <v>-1.8769815599015149</v>
      </c>
      <c r="AE598" s="328">
        <f t="shared" si="367"/>
        <v>-47848.763820683205</v>
      </c>
      <c r="AF598" s="328">
        <f t="shared" si="368"/>
        <v>2887.5905522747175</v>
      </c>
      <c r="AG598" s="328">
        <f t="shared" si="369"/>
        <v>2885.3078949752921</v>
      </c>
      <c r="AH598" s="328">
        <f t="shared" si="370"/>
        <v>2.5435107589702777</v>
      </c>
      <c r="AI598" s="328">
        <f t="shared" si="371"/>
        <v>7.8677586642898154</v>
      </c>
      <c r="AJ598" s="328">
        <f t="shared" si="372"/>
        <v>9.152973886223835</v>
      </c>
      <c r="AK598" s="337">
        <f t="shared" si="373"/>
        <v>572.73601021288334</v>
      </c>
      <c r="AL598" s="42">
        <f t="shared" si="378"/>
        <v>28.001412496980276</v>
      </c>
    </row>
    <row r="599" spans="2:38" ht="15" x14ac:dyDescent="0.15">
      <c r="B599" s="328">
        <f t="shared" si="344"/>
        <v>2887.5905522747175</v>
      </c>
      <c r="C599" s="328">
        <f t="shared" si="345"/>
        <v>2885.3078949752921</v>
      </c>
      <c r="D599" s="328">
        <f t="shared" si="346"/>
        <v>2.5435107589702777</v>
      </c>
      <c r="E599" s="328">
        <f t="shared" si="375"/>
        <v>185.74517602620119</v>
      </c>
      <c r="F599" s="328">
        <f t="shared" si="347"/>
        <v>185.74517602620119</v>
      </c>
      <c r="G599" s="328">
        <f t="shared" si="348"/>
        <v>842.72925873700683</v>
      </c>
      <c r="H599" s="313">
        <f t="shared" si="349"/>
        <v>0.02</v>
      </c>
      <c r="I599" s="328">
        <f t="shared" si="350"/>
        <v>1.8261258395403275</v>
      </c>
      <c r="J599" s="328">
        <f t="shared" si="374"/>
        <v>850</v>
      </c>
      <c r="K599" s="335">
        <f t="shared" si="351"/>
        <v>-1</v>
      </c>
      <c r="L599" s="323">
        <f t="shared" si="352"/>
        <v>2.5235107589702777</v>
      </c>
      <c r="M599" s="323">
        <f t="shared" si="353"/>
        <v>2.5335107589702774</v>
      </c>
      <c r="N599" s="328">
        <f t="shared" si="354"/>
        <v>-3.5440979451916377E-2</v>
      </c>
      <c r="O599" s="328">
        <f t="shared" si="355"/>
        <v>3.8770748504988184E-3</v>
      </c>
      <c r="P599" s="332">
        <f t="shared" si="376"/>
        <v>32.170801071603819</v>
      </c>
      <c r="Q599" s="328">
        <f t="shared" si="356"/>
        <v>2.6805829757583979</v>
      </c>
      <c r="R599" s="277">
        <f>IF(H599&gt;0, rate1(1,$L$52,$L$51,$L$54,L599,$L$53,$L$50,P599),"")</f>
        <v>1347.8451978966843</v>
      </c>
      <c r="S599" s="323">
        <f t="shared" si="357"/>
        <v>0.51296183453299316</v>
      </c>
      <c r="T599" s="323">
        <f t="shared" si="358"/>
        <v>-7.2768382366776213E-2</v>
      </c>
      <c r="U599" s="328">
        <f t="shared" si="359"/>
        <v>2.5435107589702777</v>
      </c>
      <c r="V599" s="336">
        <f t="shared" si="360"/>
        <v>2.5435107589702777</v>
      </c>
      <c r="W599" s="328">
        <f t="shared" si="361"/>
        <v>3.8924954748331686E-4</v>
      </c>
      <c r="X599" s="328">
        <f t="shared" si="362"/>
        <v>12.817314585344548</v>
      </c>
      <c r="Y599" s="328">
        <f t="shared" si="377"/>
        <v>32.425264499579697</v>
      </c>
      <c r="Z599" s="108">
        <f>IF(H599&gt;0, rate1(1,$L$52,$L$51,$L$54,U599,$L$53,$L$50,Y599),"")</f>
        <v>1352.7376462312952</v>
      </c>
      <c r="AA599" s="336">
        <f t="shared" si="363"/>
        <v>2.4438766484729681</v>
      </c>
      <c r="AB599" s="336">
        <f t="shared" si="364"/>
        <v>-2.695864275490458E-4</v>
      </c>
      <c r="AC599" s="328">
        <f t="shared" si="365"/>
        <v>-2.695864275490458E-4</v>
      </c>
      <c r="AD599" s="328">
        <f t="shared" si="366"/>
        <v>74.187711087055391</v>
      </c>
      <c r="AE599" s="328">
        <f t="shared" si="367"/>
        <v>14647.798252412913</v>
      </c>
      <c r="AF599" s="328">
        <f t="shared" si="368"/>
        <v>2887.5553808816931</v>
      </c>
      <c r="AG599" s="328">
        <f t="shared" si="369"/>
        <v>2885.3081645617199</v>
      </c>
      <c r="AH599" s="328">
        <f t="shared" si="370"/>
        <v>2.5236879945505386</v>
      </c>
      <c r="AI599" s="328">
        <f t="shared" si="371"/>
        <v>-0.20001290056880128</v>
      </c>
      <c r="AJ599" s="328">
        <f t="shared" si="372"/>
        <v>9.1529183270847874</v>
      </c>
      <c r="AK599" s="337">
        <f t="shared" si="373"/>
        <v>572.74279807253686</v>
      </c>
      <c r="AL599" s="42">
        <f t="shared" si="378"/>
        <v>28.008100091844923</v>
      </c>
    </row>
    <row r="600" spans="2:38" ht="15" x14ac:dyDescent="0.15">
      <c r="B600" s="328">
        <f t="shared" si="344"/>
        <v>2887.5553808816931</v>
      </c>
      <c r="C600" s="328">
        <f t="shared" si="345"/>
        <v>2885.3081645617199</v>
      </c>
      <c r="D600" s="328">
        <f t="shared" si="346"/>
        <v>2.5236879945505386</v>
      </c>
      <c r="E600" s="328">
        <f t="shared" si="375"/>
        <v>185.74517602620119</v>
      </c>
      <c r="F600" s="328">
        <f t="shared" si="347"/>
        <v>185.74517602620119</v>
      </c>
      <c r="G600" s="328">
        <f t="shared" si="348"/>
        <v>863.10310856062449</v>
      </c>
      <c r="H600" s="313">
        <f t="shared" si="349"/>
        <v>0.02</v>
      </c>
      <c r="I600" s="328">
        <f t="shared" si="350"/>
        <v>1.7977730559785414</v>
      </c>
      <c r="J600" s="328">
        <f t="shared" si="374"/>
        <v>850</v>
      </c>
      <c r="K600" s="335">
        <f t="shared" si="351"/>
        <v>1</v>
      </c>
      <c r="L600" s="323">
        <f t="shared" si="352"/>
        <v>2.5436879945505386</v>
      </c>
      <c r="M600" s="323">
        <f t="shared" si="353"/>
        <v>2.5336879945505384</v>
      </c>
      <c r="N600" s="328">
        <f t="shared" si="354"/>
        <v>3.6074789953695507E-2</v>
      </c>
      <c r="O600" s="328">
        <f t="shared" si="355"/>
        <v>3.8770748504988184E-3</v>
      </c>
      <c r="P600" s="332">
        <f t="shared" si="376"/>
        <v>32.34339833392827</v>
      </c>
      <c r="Q600" s="328">
        <f t="shared" si="356"/>
        <v>2.8595471776832255</v>
      </c>
      <c r="R600" s="277">
        <f>IF(H600&gt;0, rate1(1,$L$52,$L$51,$L$54,L600,$L$53,$L$50,P600),"")</f>
        <v>1351.1681837255869</v>
      </c>
      <c r="S600" s="323">
        <f t="shared" si="357"/>
        <v>0.54586301579625274</v>
      </c>
      <c r="T600" s="323">
        <f t="shared" si="358"/>
        <v>7.9435921777977578E-2</v>
      </c>
      <c r="U600" s="328">
        <f t="shared" si="359"/>
        <v>2.5236879945505386</v>
      </c>
      <c r="V600" s="336">
        <f t="shared" si="360"/>
        <v>2.5236879945505386</v>
      </c>
      <c r="W600" s="328">
        <f t="shared" si="361"/>
        <v>3.8320598359931068E-4</v>
      </c>
      <c r="X600" s="328">
        <f t="shared" si="362"/>
        <v>-7.1988881683818136</v>
      </c>
      <c r="Y600" s="328">
        <f t="shared" si="377"/>
        <v>32.088595282531642</v>
      </c>
      <c r="Z600" s="108">
        <f>IF(H600&gt;0, rate1(1,$L$52,$L$51,$L$54,U600,$L$53,$L$50,Y600),"")</f>
        <v>1346.2557361181155</v>
      </c>
      <c r="AA600" s="336">
        <f t="shared" si="363"/>
        <v>-1.3792204082085233</v>
      </c>
      <c r="AB600" s="336">
        <f t="shared" si="364"/>
        <v>1.6106367542797456E-4</v>
      </c>
      <c r="AC600" s="328">
        <f t="shared" si="365"/>
        <v>7.9435921777977578E-2</v>
      </c>
      <c r="AD600" s="328">
        <f t="shared" si="366"/>
        <v>0.25177526177514192</v>
      </c>
      <c r="AE600" s="328">
        <f t="shared" si="367"/>
        <v>-1867.8630379441968</v>
      </c>
      <c r="AF600" s="328">
        <f t="shared" si="368"/>
        <v>2887.5120197498686</v>
      </c>
      <c r="AG600" s="328">
        <f t="shared" si="369"/>
        <v>2885.2287286399419</v>
      </c>
      <c r="AH600" s="328">
        <f t="shared" si="370"/>
        <v>2.5438638544479915</v>
      </c>
      <c r="AI600" s="328">
        <f t="shared" si="371"/>
        <v>58.790550824656243</v>
      </c>
      <c r="AJ600" s="328">
        <f t="shared" si="372"/>
        <v>9.1692490356471925</v>
      </c>
      <c r="AK600" s="337">
        <f t="shared" si="373"/>
        <v>572.74262951581341</v>
      </c>
      <c r="AL600" s="42">
        <f t="shared" si="378"/>
        <v>28.00793008087944</v>
      </c>
    </row>
    <row r="601" spans="2:38" ht="15" x14ac:dyDescent="0.15">
      <c r="B601" s="328">
        <f t="shared" si="344"/>
        <v>2887.5120197498686</v>
      </c>
      <c r="C601" s="328">
        <f t="shared" si="345"/>
        <v>2885.2287286399419</v>
      </c>
      <c r="D601" s="328">
        <f t="shared" si="346"/>
        <v>2.5438638544479915</v>
      </c>
      <c r="E601" s="328">
        <f t="shared" si="375"/>
        <v>185.74517602620119</v>
      </c>
      <c r="F601" s="328">
        <f t="shared" si="347"/>
        <v>185.74517602620119</v>
      </c>
      <c r="G601" s="328">
        <f t="shared" si="348"/>
        <v>883.80481144341434</v>
      </c>
      <c r="H601" s="313">
        <f t="shared" si="349"/>
        <v>0.02</v>
      </c>
      <c r="I601" s="328">
        <f t="shared" si="350"/>
        <v>1.8266328879413778</v>
      </c>
      <c r="J601" s="328">
        <f t="shared" si="374"/>
        <v>850</v>
      </c>
      <c r="K601" s="335">
        <f t="shared" si="351"/>
        <v>1</v>
      </c>
      <c r="L601" s="323">
        <f t="shared" si="352"/>
        <v>2.5638638544479915</v>
      </c>
      <c r="M601" s="323">
        <f t="shared" si="353"/>
        <v>2.5538638544479912</v>
      </c>
      <c r="N601" s="328">
        <f t="shared" si="354"/>
        <v>3.636571710179215E-2</v>
      </c>
      <c r="O601" s="328">
        <f t="shared" si="355"/>
        <v>3.8770748504988184E-3</v>
      </c>
      <c r="P601" s="332">
        <f t="shared" si="376"/>
        <v>32.686747045482413</v>
      </c>
      <c r="Q601" s="328">
        <f t="shared" si="356"/>
        <v>23.396282446894702</v>
      </c>
      <c r="R601" s="277">
        <f>IF(H601&gt;0, rate1(1,$L$52,$L$51,$L$54,L601,$L$53,$L$50,P601),"")</f>
        <v>1357.7219508466467</v>
      </c>
      <c r="S601" s="323">
        <f t="shared" si="357"/>
        <v>4.444591287821865</v>
      </c>
      <c r="T601" s="323">
        <f t="shared" si="358"/>
        <v>-1.0557338756084313E-2</v>
      </c>
      <c r="U601" s="328">
        <f t="shared" si="359"/>
        <v>2.5438638544479915</v>
      </c>
      <c r="V601" s="336">
        <f t="shared" si="360"/>
        <v>2.5438638544479915</v>
      </c>
      <c r="W601" s="328">
        <f t="shared" si="361"/>
        <v>3.8935762785641259E-4</v>
      </c>
      <c r="X601" s="328">
        <f t="shared" si="362"/>
        <v>13.176698778073273</v>
      </c>
      <c r="Y601" s="328">
        <f t="shared" si="377"/>
        <v>32.431269430300055</v>
      </c>
      <c r="Z601" s="108">
        <f>IF(H601&gt;0, rate1(1,$L$52,$L$51,$L$54,U601,$L$53,$L$50,Y601),"")</f>
        <v>1352.8525984260002</v>
      </c>
      <c r="AA601" s="336">
        <f t="shared" si="363"/>
        <v>2.5121869329763062</v>
      </c>
      <c r="AB601" s="336">
        <f t="shared" si="364"/>
        <v>-2.574798256522914E-4</v>
      </c>
      <c r="AC601" s="328">
        <f t="shared" si="365"/>
        <v>-2.574798256522914E-4</v>
      </c>
      <c r="AD601" s="328">
        <f t="shared" si="366"/>
        <v>-77.675988591854221</v>
      </c>
      <c r="AE601" s="328">
        <f t="shared" si="367"/>
        <v>-1968.4086206331519</v>
      </c>
      <c r="AF601" s="328">
        <f t="shared" si="368"/>
        <v>2887.548642946796</v>
      </c>
      <c r="AG601" s="328">
        <f t="shared" si="369"/>
        <v>2885.2289861197673</v>
      </c>
      <c r="AH601" s="328">
        <f t="shared" si="370"/>
        <v>2.5640417438351961</v>
      </c>
      <c r="AI601" s="328">
        <f t="shared" si="371"/>
        <v>-0.18964105683916535</v>
      </c>
      <c r="AJ601" s="328">
        <f t="shared" si="372"/>
        <v>9.1691963575758475</v>
      </c>
      <c r="AK601" s="337">
        <f t="shared" si="373"/>
        <v>572.79337182298411</v>
      </c>
      <c r="AL601" s="42">
        <f t="shared" si="378"/>
        <v>28.057902049080397</v>
      </c>
    </row>
    <row r="602" spans="2:38" ht="15" x14ac:dyDescent="0.15">
      <c r="B602" s="328">
        <f t="shared" si="344"/>
        <v>2887.548642946796</v>
      </c>
      <c r="C602" s="328">
        <f t="shared" si="345"/>
        <v>2885.2289861197673</v>
      </c>
      <c r="D602" s="328">
        <f t="shared" si="346"/>
        <v>2.5640417438351961</v>
      </c>
      <c r="E602" s="328">
        <f t="shared" si="375"/>
        <v>185.74517602620119</v>
      </c>
      <c r="F602" s="328">
        <f t="shared" si="347"/>
        <v>185.74517602620119</v>
      </c>
      <c r="G602" s="328">
        <f t="shared" si="348"/>
        <v>863.46673598118207</v>
      </c>
      <c r="H602" s="313">
        <f t="shared" si="349"/>
        <v>0.02</v>
      </c>
      <c r="I602" s="328">
        <f t="shared" si="350"/>
        <v>1.8557254616229331</v>
      </c>
      <c r="J602" s="328">
        <f t="shared" si="374"/>
        <v>850</v>
      </c>
      <c r="K602" s="335">
        <f t="shared" si="351"/>
        <v>-1</v>
      </c>
      <c r="L602" s="323">
        <f t="shared" si="352"/>
        <v>2.5440417438351961</v>
      </c>
      <c r="M602" s="323">
        <f t="shared" si="353"/>
        <v>2.5540417438351959</v>
      </c>
      <c r="N602" s="328">
        <f t="shared" si="354"/>
        <v>-3.5724458090805378E-2</v>
      </c>
      <c r="O602" s="328">
        <f t="shared" si="355"/>
        <v>3.8770748504988184E-3</v>
      </c>
      <c r="P602" s="332">
        <f t="shared" si="376"/>
        <v>32.519735491393043</v>
      </c>
      <c r="Q602" s="328">
        <f t="shared" si="356"/>
        <v>23.578804414467186</v>
      </c>
      <c r="R602" s="277">
        <f>IF(H602&gt;0, rate1(1,$L$52,$L$51,$L$54,L602,$L$53,$L$50,P602),"")</f>
        <v>1354.5434358027301</v>
      </c>
      <c r="S602" s="323">
        <f t="shared" si="357"/>
        <v>4.4897758382873008</v>
      </c>
      <c r="T602" s="323">
        <f t="shared" si="358"/>
        <v>1.0236891922645121E-2</v>
      </c>
      <c r="U602" s="328">
        <f t="shared" si="359"/>
        <v>2.5640417438351961</v>
      </c>
      <c r="V602" s="336">
        <f t="shared" si="360"/>
        <v>2.5640417438351961</v>
      </c>
      <c r="W602" s="328">
        <f t="shared" si="361"/>
        <v>3.955588823911782E-4</v>
      </c>
      <c r="X602" s="328">
        <f t="shared" si="362"/>
        <v>33.8801667373084</v>
      </c>
      <c r="Y602" s="328">
        <f t="shared" si="377"/>
        <v>32.77488714544203</v>
      </c>
      <c r="Z602" s="108">
        <f>IF(H602&gt;0, rate1(1,$L$52,$L$51,$L$54,U602,$L$53,$L$50,Y602),"")</f>
        <v>1359.3923065487006</v>
      </c>
      <c r="AA602" s="336">
        <f t="shared" si="363"/>
        <v>6.428306057484857</v>
      </c>
      <c r="AB602" s="336">
        <f t="shared" si="364"/>
        <v>-7.2869672085964853E-5</v>
      </c>
      <c r="AC602" s="328">
        <f t="shared" si="365"/>
        <v>1.0236891922645121E-2</v>
      </c>
      <c r="AD602" s="328">
        <f t="shared" si="366"/>
        <v>-1.9537179986982005</v>
      </c>
      <c r="AE602" s="328">
        <f t="shared" si="367"/>
        <v>15175.697697858168</v>
      </c>
      <c r="AF602" s="328">
        <f t="shared" si="368"/>
        <v>2887.5026815967826</v>
      </c>
      <c r="AG602" s="328">
        <f t="shared" si="369"/>
        <v>2885.2187492278449</v>
      </c>
      <c r="AH602" s="328">
        <f t="shared" si="370"/>
        <v>2.544221049615317</v>
      </c>
      <c r="AI602" s="328">
        <f t="shared" si="371"/>
        <v>7.5574482530924012</v>
      </c>
      <c r="AJ602" s="328">
        <f t="shared" si="372"/>
        <v>9.1712956487572619</v>
      </c>
      <c r="AK602" s="337">
        <f t="shared" si="373"/>
        <v>572.79320421730563</v>
      </c>
      <c r="AL602" s="42">
        <f t="shared" si="378"/>
        <v>28.057740854182082</v>
      </c>
    </row>
    <row r="603" spans="2:38" ht="15" x14ac:dyDescent="0.15">
      <c r="B603" s="328">
        <f t="shared" si="344"/>
        <v>2887.5026815967826</v>
      </c>
      <c r="C603" s="328">
        <f t="shared" si="345"/>
        <v>2885.2187492278449</v>
      </c>
      <c r="D603" s="328">
        <f t="shared" si="346"/>
        <v>2.544221049615317</v>
      </c>
      <c r="E603" s="328">
        <f t="shared" si="375"/>
        <v>185.74517602620119</v>
      </c>
      <c r="F603" s="328">
        <f t="shared" si="347"/>
        <v>185.74517602620119</v>
      </c>
      <c r="G603" s="328">
        <f t="shared" si="348"/>
        <v>843.44108800522588</v>
      </c>
      <c r="H603" s="313">
        <f t="shared" si="349"/>
        <v>0.02</v>
      </c>
      <c r="I603" s="328">
        <f t="shared" si="350"/>
        <v>1.82714589515017</v>
      </c>
      <c r="J603" s="328">
        <f t="shared" si="374"/>
        <v>850</v>
      </c>
      <c r="K603" s="335">
        <f t="shared" si="351"/>
        <v>-1</v>
      </c>
      <c r="L603" s="323">
        <f t="shared" si="352"/>
        <v>2.524221049615317</v>
      </c>
      <c r="M603" s="323">
        <f t="shared" si="353"/>
        <v>2.5342210496153168</v>
      </c>
      <c r="N603" s="328">
        <f t="shared" si="354"/>
        <v>-3.5450787535535433E-2</v>
      </c>
      <c r="O603" s="328">
        <f t="shared" si="355"/>
        <v>3.8770748504988184E-3</v>
      </c>
      <c r="P603" s="332">
        <f t="shared" si="376"/>
        <v>32.182857065905097</v>
      </c>
      <c r="Q603" s="328">
        <f t="shared" si="356"/>
        <v>3.397952169021778</v>
      </c>
      <c r="R603" s="277">
        <f>IF(H603&gt;0, rate1(1,$L$52,$L$51,$L$54,L603,$L$53,$L$50,P603),"")</f>
        <v>1348.0779342704309</v>
      </c>
      <c r="S603" s="323">
        <f t="shared" si="357"/>
        <v>0.65012680960558811</v>
      </c>
      <c r="T603" s="323">
        <f t="shared" si="358"/>
        <v>-0.10132467565054577</v>
      </c>
      <c r="U603" s="328">
        <f t="shared" si="359"/>
        <v>2.544221049615317</v>
      </c>
      <c r="V603" s="336">
        <f t="shared" si="360"/>
        <v>2.544221049615317</v>
      </c>
      <c r="W603" s="328">
        <f t="shared" si="361"/>
        <v>3.8946697838415645E-4</v>
      </c>
      <c r="X603" s="328">
        <f t="shared" si="362"/>
        <v>13.540357202367773</v>
      </c>
      <c r="Y603" s="328">
        <f t="shared" si="377"/>
        <v>32.43734436579981</v>
      </c>
      <c r="Z603" s="108">
        <f>IF(H603&gt;0, rate1(1,$L$52,$L$51,$L$54,U603,$L$53,$L$50,Y603),"")</f>
        <v>1352.9688672822035</v>
      </c>
      <c r="AA603" s="336">
        <f t="shared" si="363"/>
        <v>2.5812979267617653</v>
      </c>
      <c r="AB603" s="336">
        <f t="shared" si="364"/>
        <v>-2.4629576235625625E-4</v>
      </c>
      <c r="AC603" s="328">
        <f t="shared" si="365"/>
        <v>-2.4629576235625625E-4</v>
      </c>
      <c r="AD603" s="328">
        <f t="shared" si="366"/>
        <v>81.203183557299127</v>
      </c>
      <c r="AE603" s="328">
        <f t="shared" si="367"/>
        <v>16647.034916001041</v>
      </c>
      <c r="AF603" s="328">
        <f t="shared" si="368"/>
        <v>2887.4674771050095</v>
      </c>
      <c r="AG603" s="328">
        <f t="shared" si="369"/>
        <v>2885.2189955236072</v>
      </c>
      <c r="AH603" s="328">
        <f t="shared" si="370"/>
        <v>2.5243983569033905</v>
      </c>
      <c r="AI603" s="328">
        <f t="shared" si="371"/>
        <v>-0.18270142704290279</v>
      </c>
      <c r="AJ603" s="328">
        <f t="shared" si="372"/>
        <v>9.171244898360861</v>
      </c>
      <c r="AK603" s="337">
        <f t="shared" si="373"/>
        <v>572.79972982248103</v>
      </c>
      <c r="AL603" s="42">
        <f t="shared" si="378"/>
        <v>28.064164685197209</v>
      </c>
    </row>
    <row r="604" spans="2:38" ht="15" x14ac:dyDescent="0.15">
      <c r="B604" s="328">
        <f t="shared" si="344"/>
        <v>2887.4674771050095</v>
      </c>
      <c r="C604" s="328">
        <f t="shared" si="345"/>
        <v>2885.2189955236072</v>
      </c>
      <c r="D604" s="328">
        <f t="shared" si="346"/>
        <v>2.5243983569033905</v>
      </c>
      <c r="E604" s="328">
        <f t="shared" si="375"/>
        <v>185.74517602620119</v>
      </c>
      <c r="F604" s="328">
        <f t="shared" si="347"/>
        <v>185.74517602620119</v>
      </c>
      <c r="G604" s="328">
        <f t="shared" si="348"/>
        <v>863.8264361389173</v>
      </c>
      <c r="H604" s="313">
        <f t="shared" si="349"/>
        <v>0.02</v>
      </c>
      <c r="I604" s="328">
        <f t="shared" si="350"/>
        <v>1.7987852651218419</v>
      </c>
      <c r="J604" s="328">
        <f t="shared" si="374"/>
        <v>850</v>
      </c>
      <c r="K604" s="335">
        <f t="shared" si="351"/>
        <v>1</v>
      </c>
      <c r="L604" s="323">
        <f t="shared" si="352"/>
        <v>2.5443983569033906</v>
      </c>
      <c r="M604" s="323">
        <f t="shared" si="353"/>
        <v>2.5343983569033908</v>
      </c>
      <c r="N604" s="328">
        <f t="shared" si="354"/>
        <v>3.6085032238722725E-2</v>
      </c>
      <c r="O604" s="328">
        <f t="shared" si="355"/>
        <v>3.8770748504988184E-3</v>
      </c>
      <c r="P604" s="332">
        <f t="shared" si="376"/>
        <v>32.355471705823362</v>
      </c>
      <c r="Q604" s="328">
        <f t="shared" si="356"/>
        <v>3.5770891825533226</v>
      </c>
      <c r="R604" s="277">
        <f>IF(H604&gt;0, rate1(1,$L$52,$L$51,$L$54,L604,$L$53,$L$50,P604),"")</f>
        <v>1351.3999131459304</v>
      </c>
      <c r="S604" s="323">
        <f t="shared" si="357"/>
        <v>0.6827185383439951</v>
      </c>
      <c r="T604" s="323">
        <f t="shared" si="358"/>
        <v>0.11373192764046816</v>
      </c>
      <c r="U604" s="328">
        <f t="shared" si="359"/>
        <v>2.5243983569033905</v>
      </c>
      <c r="V604" s="336">
        <f t="shared" si="360"/>
        <v>2.5243983569033905</v>
      </c>
      <c r="W604" s="328">
        <f t="shared" si="361"/>
        <v>3.8342174197758538E-4</v>
      </c>
      <c r="X604" s="328">
        <f t="shared" si="362"/>
        <v>-6.4869982076634187</v>
      </c>
      <c r="Y604" s="328">
        <f t="shared" si="377"/>
        <v>32.100644843505215</v>
      </c>
      <c r="Z604" s="108">
        <f>IF(H604&gt;0, rate1(1,$L$52,$L$51,$L$54,U604,$L$53,$L$50,Y604),"")</f>
        <v>1346.4889905047426</v>
      </c>
      <c r="AA604" s="336">
        <f t="shared" si="363"/>
        <v>-1.2426155545102255</v>
      </c>
      <c r="AB604" s="336">
        <f t="shared" si="364"/>
        <v>1.7097078507569813E-4</v>
      </c>
      <c r="AC604" s="328">
        <f t="shared" si="365"/>
        <v>0.11373192764046816</v>
      </c>
      <c r="AD604" s="328">
        <f t="shared" si="366"/>
        <v>0.17585211483642865</v>
      </c>
      <c r="AE604" s="328">
        <f t="shared" si="367"/>
        <v>-1427.975156000176</v>
      </c>
      <c r="AF604" s="328">
        <f t="shared" si="368"/>
        <v>2887.3898302096077</v>
      </c>
      <c r="AG604" s="328">
        <f t="shared" si="369"/>
        <v>2885.1052635959668</v>
      </c>
      <c r="AH604" s="328">
        <f t="shared" si="370"/>
        <v>2.5445742883395148</v>
      </c>
      <c r="AI604" s="328">
        <f t="shared" si="371"/>
        <v>84.158602153311563</v>
      </c>
      <c r="AJ604" s="328">
        <f t="shared" si="372"/>
        <v>9.194622287847892</v>
      </c>
      <c r="AK604" s="337">
        <f t="shared" si="373"/>
        <v>572.79957572459057</v>
      </c>
      <c r="AL604" s="42">
        <f t="shared" si="378"/>
        <v>28.064009388984221</v>
      </c>
    </row>
    <row r="605" spans="2:38" ht="15" x14ac:dyDescent="0.15">
      <c r="B605" s="328">
        <f t="shared" si="344"/>
        <v>2887.3898302096077</v>
      </c>
      <c r="C605" s="328">
        <f t="shared" si="345"/>
        <v>2885.1052635959668</v>
      </c>
      <c r="D605" s="328">
        <f t="shared" si="346"/>
        <v>2.5445742883395148</v>
      </c>
      <c r="E605" s="328">
        <f t="shared" si="375"/>
        <v>185.74517602620119</v>
      </c>
      <c r="F605" s="328">
        <f t="shared" si="347"/>
        <v>185.74517602620119</v>
      </c>
      <c r="G605" s="328">
        <f t="shared" si="348"/>
        <v>884.53973160957685</v>
      </c>
      <c r="H605" s="313">
        <f t="shared" si="349"/>
        <v>0.02</v>
      </c>
      <c r="I605" s="328">
        <f t="shared" si="350"/>
        <v>1.8276532909127128</v>
      </c>
      <c r="J605" s="328">
        <f t="shared" si="374"/>
        <v>850</v>
      </c>
      <c r="K605" s="335">
        <f t="shared" si="351"/>
        <v>1</v>
      </c>
      <c r="L605" s="323">
        <f t="shared" si="352"/>
        <v>2.5645742883395148</v>
      </c>
      <c r="M605" s="323">
        <f t="shared" si="353"/>
        <v>2.5545742883395146</v>
      </c>
      <c r="N605" s="328">
        <f t="shared" si="354"/>
        <v>3.6375962143125662E-2</v>
      </c>
      <c r="O605" s="328">
        <f t="shared" si="355"/>
        <v>3.8770748504988184E-3</v>
      </c>
      <c r="P605" s="332">
        <f t="shared" si="376"/>
        <v>32.69885359623909</v>
      </c>
      <c r="Q605" s="328">
        <f t="shared" si="356"/>
        <v>24.125369405910988</v>
      </c>
      <c r="R605" s="277">
        <f>IF(H605&gt;0, rate1(1,$L$52,$L$51,$L$54,L605,$L$53,$L$50,P605),"")</f>
        <v>1357.9516736130149</v>
      </c>
      <c r="S605" s="323">
        <f t="shared" si="357"/>
        <v>4.5823206063366966</v>
      </c>
      <c r="T605" s="323">
        <f t="shared" si="358"/>
        <v>-1.0154301119442223E-2</v>
      </c>
      <c r="U605" s="328">
        <f t="shared" si="359"/>
        <v>2.5445742883395148</v>
      </c>
      <c r="V605" s="336">
        <f t="shared" si="360"/>
        <v>2.5445742883395148</v>
      </c>
      <c r="W605" s="328">
        <f t="shared" si="361"/>
        <v>3.8957513279935796E-4</v>
      </c>
      <c r="X605" s="328">
        <f t="shared" si="362"/>
        <v>13.900088028999562</v>
      </c>
      <c r="Y605" s="328">
        <f t="shared" si="377"/>
        <v>32.443352292928211</v>
      </c>
      <c r="Z605" s="108">
        <f>IF(H605&gt;0, rate1(1,$L$52,$L$51,$L$54,U605,$L$53,$L$50,Y605),"")</f>
        <v>1353.0838304798854</v>
      </c>
      <c r="AA605" s="336">
        <f t="shared" si="363"/>
        <v>2.6496509175854634</v>
      </c>
      <c r="AB605" s="336">
        <f t="shared" si="364"/>
        <v>-2.3615610348010202E-4</v>
      </c>
      <c r="AC605" s="328">
        <f t="shared" si="365"/>
        <v>-2.3615610348010202E-4</v>
      </c>
      <c r="AD605" s="328">
        <f t="shared" si="366"/>
        <v>-84.689744221178501</v>
      </c>
      <c r="AE605" s="328">
        <f t="shared" si="367"/>
        <v>-1495.4847248799465</v>
      </c>
      <c r="AF605" s="328">
        <f t="shared" si="368"/>
        <v>2887.4264423278541</v>
      </c>
      <c r="AG605" s="328">
        <f t="shared" si="369"/>
        <v>2885.10549975207</v>
      </c>
      <c r="AH605" s="328">
        <f t="shared" si="370"/>
        <v>2.5647522491005139</v>
      </c>
      <c r="AI605" s="328">
        <f t="shared" si="371"/>
        <v>-0.17390611762477276</v>
      </c>
      <c r="AJ605" s="328">
        <f t="shared" si="372"/>
        <v>9.1945739805929971</v>
      </c>
      <c r="AK605" s="337">
        <f t="shared" si="373"/>
        <v>572.87227414995914</v>
      </c>
      <c r="AL605" s="42">
        <f t="shared" si="378"/>
        <v>28.135544200814536</v>
      </c>
    </row>
    <row r="606" spans="2:38" ht="15" x14ac:dyDescent="0.15">
      <c r="B606" s="328">
        <f t="shared" si="344"/>
        <v>2887.4264423278541</v>
      </c>
      <c r="C606" s="328">
        <f t="shared" si="345"/>
        <v>2885.10549975207</v>
      </c>
      <c r="D606" s="328">
        <f t="shared" si="346"/>
        <v>2.5647522491005139</v>
      </c>
      <c r="E606" s="328">
        <f t="shared" si="375"/>
        <v>185.74517602620119</v>
      </c>
      <c r="F606" s="328">
        <f t="shared" si="347"/>
        <v>185.74517602620119</v>
      </c>
      <c r="G606" s="328">
        <f t="shared" si="348"/>
        <v>864.1904122758333</v>
      </c>
      <c r="H606" s="313">
        <f t="shared" si="349"/>
        <v>0.02</v>
      </c>
      <c r="I606" s="328">
        <f t="shared" si="350"/>
        <v>1.8567540606272814</v>
      </c>
      <c r="J606" s="328">
        <f t="shared" si="374"/>
        <v>850</v>
      </c>
      <c r="K606" s="335">
        <f t="shared" si="351"/>
        <v>-1</v>
      </c>
      <c r="L606" s="323">
        <f t="shared" si="352"/>
        <v>2.5447522491005139</v>
      </c>
      <c r="M606" s="323">
        <f t="shared" si="353"/>
        <v>2.5547522491005141</v>
      </c>
      <c r="N606" s="328">
        <f t="shared" si="354"/>
        <v>-3.5734267382638407E-2</v>
      </c>
      <c r="O606" s="328">
        <f t="shared" si="355"/>
        <v>3.8770748504988184E-3</v>
      </c>
      <c r="P606" s="332">
        <f t="shared" si="376"/>
        <v>32.531827742592604</v>
      </c>
      <c r="Q606" s="328">
        <f t="shared" si="356"/>
        <v>24.308066210356628</v>
      </c>
      <c r="R606" s="277">
        <f>IF(H606&gt;0, rate1(1,$L$52,$L$51,$L$54,L606,$L$53,$L$50,P606),"")</f>
        <v>1354.7741658843104</v>
      </c>
      <c r="S606" s="323">
        <f t="shared" si="357"/>
        <v>4.6278504752275511</v>
      </c>
      <c r="T606" s="323">
        <f t="shared" si="358"/>
        <v>9.8499835168639454E-3</v>
      </c>
      <c r="U606" s="328">
        <f t="shared" si="359"/>
        <v>2.5647522491005139</v>
      </c>
      <c r="V606" s="336">
        <f t="shared" si="360"/>
        <v>2.5647522491005139</v>
      </c>
      <c r="W606" s="328">
        <f t="shared" si="361"/>
        <v>3.9577813436686426E-4</v>
      </c>
      <c r="X606" s="328">
        <f t="shared" si="362"/>
        <v>34.615149564469107</v>
      </c>
      <c r="Y606" s="328">
        <f t="shared" si="377"/>
        <v>32.787003147533554</v>
      </c>
      <c r="Z606" s="108">
        <f>IF(H606&gt;0, rate1(1,$L$52,$L$51,$L$54,U606,$L$53,$L$50,Y606),"")</f>
        <v>1359.6215368052726</v>
      </c>
      <c r="AA606" s="336">
        <f t="shared" si="363"/>
        <v>6.5666518508973732</v>
      </c>
      <c r="AB606" s="336">
        <f t="shared" si="364"/>
        <v>-7.1098057677715688E-5</v>
      </c>
      <c r="AC606" s="328">
        <f t="shared" si="365"/>
        <v>9.8499835168639454E-3</v>
      </c>
      <c r="AD606" s="328">
        <f t="shared" si="366"/>
        <v>-2.0304602505941691</v>
      </c>
      <c r="AE606" s="328">
        <f t="shared" si="367"/>
        <v>17195.915927409016</v>
      </c>
      <c r="AF606" s="328">
        <f t="shared" si="368"/>
        <v>2887.3808580769546</v>
      </c>
      <c r="AG606" s="328">
        <f t="shared" si="369"/>
        <v>2885.0956497685534</v>
      </c>
      <c r="AH606" s="328">
        <f t="shared" si="370"/>
        <v>2.544931626430575</v>
      </c>
      <c r="AI606" s="328">
        <f t="shared" si="371"/>
        <v>7.2705722952980159</v>
      </c>
      <c r="AJ606" s="328">
        <f t="shared" si="372"/>
        <v>9.1965935840083581</v>
      </c>
      <c r="AK606" s="337">
        <f t="shared" si="373"/>
        <v>572.87212032308855</v>
      </c>
      <c r="AL606" s="42">
        <f t="shared" si="378"/>
        <v>28.135396380614555</v>
      </c>
    </row>
    <row r="607" spans="2:38" ht="15" x14ac:dyDescent="0.15">
      <c r="B607" s="328">
        <f t="shared" si="344"/>
        <v>2887.3808580769546</v>
      </c>
      <c r="C607" s="328">
        <f t="shared" si="345"/>
        <v>2885.0956497685534</v>
      </c>
      <c r="D607" s="328">
        <f t="shared" si="346"/>
        <v>2.544931626430575</v>
      </c>
      <c r="E607" s="328">
        <f t="shared" si="375"/>
        <v>185.74517602620119</v>
      </c>
      <c r="F607" s="328">
        <f t="shared" si="347"/>
        <v>185.74517602620119</v>
      </c>
      <c r="G607" s="328">
        <f t="shared" si="348"/>
        <v>844.15360502787212</v>
      </c>
      <c r="H607" s="313">
        <f t="shared" si="349"/>
        <v>0.02</v>
      </c>
      <c r="I607" s="328">
        <f t="shared" si="350"/>
        <v>1.8281666467210016</v>
      </c>
      <c r="J607" s="328">
        <f t="shared" si="374"/>
        <v>850</v>
      </c>
      <c r="K607" s="335">
        <f t="shared" si="351"/>
        <v>-1</v>
      </c>
      <c r="L607" s="323">
        <f t="shared" si="352"/>
        <v>2.524931626430575</v>
      </c>
      <c r="M607" s="323">
        <f t="shared" si="353"/>
        <v>2.5349316264305752</v>
      </c>
      <c r="N607" s="328">
        <f t="shared" si="354"/>
        <v>-3.546059950999858E-2</v>
      </c>
      <c r="O607" s="328">
        <f t="shared" si="355"/>
        <v>3.8770748504988184E-3</v>
      </c>
      <c r="P607" s="332">
        <f t="shared" si="376"/>
        <v>32.1949190490596</v>
      </c>
      <c r="Q607" s="328">
        <f t="shared" si="356"/>
        <v>4.1160128682644199</v>
      </c>
      <c r="R607" s="277">
        <f>IF(H607&gt;0, rate1(1,$L$52,$L$51,$L$54,L607,$L$53,$L$50,P607),"")</f>
        <v>1348.3106921797048</v>
      </c>
      <c r="S607" s="323">
        <f t="shared" si="357"/>
        <v>0.78737670141383287</v>
      </c>
      <c r="T607" s="323">
        <f t="shared" si="358"/>
        <v>-0.16677664087516691</v>
      </c>
      <c r="U607" s="328">
        <f t="shared" si="359"/>
        <v>2.544931626430575</v>
      </c>
      <c r="V607" s="336">
        <f t="shared" si="360"/>
        <v>2.544931626430575</v>
      </c>
      <c r="W607" s="328">
        <f t="shared" si="361"/>
        <v>3.8968455763210841E-4</v>
      </c>
      <c r="X607" s="328">
        <f t="shared" si="362"/>
        <v>14.264095199339749</v>
      </c>
      <c r="Y607" s="328">
        <f t="shared" si="377"/>
        <v>32.44943022602407</v>
      </c>
      <c r="Z607" s="108">
        <f>IF(H607&gt;0, rate1(1,$L$52,$L$51,$L$54,U607,$L$53,$L$50,Y607),"")</f>
        <v>1353.2001098126264</v>
      </c>
      <c r="AA607" s="336">
        <f t="shared" si="363"/>
        <v>2.7188047423423813</v>
      </c>
      <c r="AB607" s="336">
        <f t="shared" si="364"/>
        <v>-2.2671833980458279E-4</v>
      </c>
      <c r="AC607" s="328">
        <f t="shared" si="365"/>
        <v>-2.2671833980458279E-4</v>
      </c>
      <c r="AD607" s="328">
        <f t="shared" si="366"/>
        <v>88.215183726375045</v>
      </c>
      <c r="AE607" s="328">
        <f t="shared" si="367"/>
        <v>18755.722162183232</v>
      </c>
      <c r="AF607" s="328">
        <f t="shared" si="368"/>
        <v>2887.3456241957842</v>
      </c>
      <c r="AG607" s="328">
        <f t="shared" si="369"/>
        <v>2885.0958764868933</v>
      </c>
      <c r="AH607" s="328">
        <f t="shared" si="370"/>
        <v>2.5251090054485816</v>
      </c>
      <c r="AI607" s="328">
        <f t="shared" si="371"/>
        <v>-0.16814992354474739</v>
      </c>
      <c r="AJ607" s="328">
        <f t="shared" si="372"/>
        <v>9.1965468756962618</v>
      </c>
      <c r="AK607" s="337">
        <f t="shared" si="373"/>
        <v>572.87840348195789</v>
      </c>
      <c r="AL607" s="42">
        <f t="shared" si="378"/>
        <v>28.141576367065557</v>
      </c>
    </row>
    <row r="608" spans="2:38" ht="15" x14ac:dyDescent="0.15">
      <c r="B608" s="328">
        <f t="shared" ref="B608:B641" si="379">IF(H608&gt;0, AF607,"")</f>
        <v>2887.3456241957842</v>
      </c>
      <c r="C608" s="328">
        <f t="shared" ref="C608:C641" si="380">IF(H608&gt;0, AG607,"")</f>
        <v>2885.0958764868933</v>
      </c>
      <c r="D608" s="328">
        <f t="shared" ref="D608:D641" si="381">IF(H608&gt;0, AH607,"")</f>
        <v>2.5251090054485816</v>
      </c>
      <c r="E608" s="328">
        <f t="shared" si="375"/>
        <v>185.74517602620119</v>
      </c>
      <c r="F608" s="328">
        <f t="shared" ref="F608:F641" si="382">IF(H608&gt;0, (E608+E607)/2,"")</f>
        <v>185.74517602620119</v>
      </c>
      <c r="G608" s="328">
        <f t="shared" ref="G608:G641" si="383">IF(H608&gt;0, F608*$S$53*$C$55*(B608-C608+N608)^1.5,"")</f>
        <v>864.55045938347587</v>
      </c>
      <c r="H608" s="313">
        <f t="shared" ref="H608:H641" si="384">dv(S607)</f>
        <v>0.02</v>
      </c>
      <c r="I608" s="328">
        <f t="shared" ref="I608:I641" si="385">IF(H608&gt;0, (B608-C608)*B$19,"")</f>
        <v>1.7997981671127492</v>
      </c>
      <c r="J608" s="328">
        <f t="shared" si="374"/>
        <v>850</v>
      </c>
      <c r="K608" s="335">
        <f t="shared" ref="K608:K641" si="386">IF(H608&gt;0, IF((1-S607-0.015)&gt;0,1,-1),"")</f>
        <v>1</v>
      </c>
      <c r="L608" s="323">
        <f t="shared" ref="L608:L641" si="387">IF(H608&gt;0, D608+K608*H608,"")</f>
        <v>2.5451090054485817</v>
      </c>
      <c r="M608" s="323">
        <f t="shared" ref="M608:M641" si="388">IF(H608&gt;0, (D608+L608)/2,"")</f>
        <v>2.5351090054485814</v>
      </c>
      <c r="N608" s="328">
        <f t="shared" ref="N608:N641" si="389">IF(H608&gt;0, 2*($P$53*M608/$S$52/$S$51)^2-(B608-C608)*2,"")</f>
        <v>3.6095278710945422E-2</v>
      </c>
      <c r="O608" s="328">
        <f t="shared" ref="O608:O641" si="390">IF(wh(B607,$F$51,$F$52,$F$53)&gt;0,wh(B607,$F$51,$F$52,$F$53),O607)</f>
        <v>3.8770748504988184E-3</v>
      </c>
      <c r="P608" s="332">
        <f t="shared" si="376"/>
        <v>32.367551070668476</v>
      </c>
      <c r="Q608" s="328">
        <f t="shared" ref="Q608:Q641" si="391">IF(H608&gt;0, M608/$S$54*(B608-C608+N608/2)*E608-J608,"")</f>
        <v>4.295322865617095</v>
      </c>
      <c r="R608" s="277">
        <f>IF(H608&gt;0, rate1(1,$L$52,$L$51,$L$54,L608,$L$53,$L$50,P608),"")</f>
        <v>1351.6316640571024</v>
      </c>
      <c r="S608" s="323">
        <f t="shared" ref="S608:S641" si="392">IF(H608&gt;0, Q608/O608/R608,"")</f>
        <v>0.8196591118429154</v>
      </c>
      <c r="T608" s="323">
        <f t="shared" ref="T608:T641" si="393">IF(H608&gt;0, N608/(1-S608),"")</f>
        <v>0.20015027695496818</v>
      </c>
      <c r="U608" s="328">
        <f t="shared" ref="U608:U641" si="394">L608-K608*H608</f>
        <v>2.5251090054485816</v>
      </c>
      <c r="V608" s="336">
        <f t="shared" ref="V608:V641" si="395">IF(H608&gt;0, (D608+U608)/2,"")</f>
        <v>2.5251090054485816</v>
      </c>
      <c r="W608" s="328">
        <f t="shared" ref="W608:W641" si="396">IF(H608&gt;0, 2*($P$53*V608/$S$52/$S$51)^2-(B608-C608)*2,"")</f>
        <v>3.8363764804216771E-4</v>
      </c>
      <c r="X608" s="328">
        <f t="shared" ref="X608:X641" si="397">IF(H608&gt;0, V608/$S$54*(B608-C608+W608/2)*F608-J608,"")</f>
        <v>-5.774420434375088</v>
      </c>
      <c r="Y608" s="328">
        <f t="shared" si="377"/>
        <v>32.112700392274</v>
      </c>
      <c r="Z608" s="108">
        <f>IF(H608&gt;0, rate1(1,$L$52,$L$51,$L$54,U608,$L$53,$L$50,Y608),"")</f>
        <v>1346.722266436529</v>
      </c>
      <c r="AA608" s="336">
        <f t="shared" ref="AA608:AA641" si="398">IF(H608&gt;0, X608/O608/Z608,"")</f>
        <v>-1.1059262724953751</v>
      </c>
      <c r="AB608" s="336">
        <f t="shared" ref="AB608:AB641" si="399">IF(H608&gt;0, W608/(1-AA608),"")</f>
        <v>1.8217050285791061E-4</v>
      </c>
      <c r="AC608" s="328">
        <f t="shared" ref="AC608:AC641" si="400">IF(H608&gt;0, delta_z(N608,S608,H608,AE607,AB608),"")</f>
        <v>0.20015027695496818</v>
      </c>
      <c r="AD608" s="328">
        <f t="shared" ref="AD608:AD641" si="401">IF(H608&gt;0, H608/AC608*K608,"")</f>
        <v>9.9924917938034138E-2</v>
      </c>
      <c r="AE608" s="328">
        <f t="shared" ref="AE608:AE641" si="402">IF(H608&gt;0, (AD608-AD607)/(AC608+AC607)*2,"")</f>
        <v>-881.48949947466303</v>
      </c>
      <c r="AF608" s="328">
        <f t="shared" ref="AF608:AF641" si="403">IF(H608&gt;0, B608-(AC608-N608),"")</f>
        <v>2887.1815691975403</v>
      </c>
      <c r="AG608" s="328">
        <f t="shared" ref="AG608:AG641" si="404">IF(H608&gt;0, C608-AC608,"")</f>
        <v>2884.8957262099384</v>
      </c>
      <c r="AH608" s="328">
        <f t="shared" ref="AH608:AH641" si="405">IF(H608&gt;0, $S$54*$S$53*$C$55*SQRT(AF608-AG608),"")</f>
        <v>2.5452850084461356</v>
      </c>
      <c r="AI608" s="328">
        <f t="shared" ref="AI608:AI641" si="406">IF(H608&gt;0, AC608/R608*1000000,"")</f>
        <v>148.08048840332023</v>
      </c>
      <c r="AJ608" s="328">
        <f t="shared" ref="AJ608:AJ641" si="407">IF(H608&gt;0, AJ607+AI608/3600,"")</f>
        <v>9.2376803446971838</v>
      </c>
      <c r="AK608" s="337">
        <f t="shared" ref="AK608:AK641" si="408">IF(H608&gt;0, AK607+AI607*G607/1000000,"")</f>
        <v>572.87826153759374</v>
      </c>
      <c r="AL608" s="42">
        <f t="shared" si="378"/>
        <v>28.141433439630543</v>
      </c>
    </row>
    <row r="609" spans="2:38" ht="15" x14ac:dyDescent="0.15">
      <c r="B609" s="328">
        <f t="shared" si="379"/>
        <v>2887.1815691975403</v>
      </c>
      <c r="C609" s="328">
        <f t="shared" si="380"/>
        <v>2884.8957262099384</v>
      </c>
      <c r="D609" s="328">
        <f t="shared" si="381"/>
        <v>2.5452850084461356</v>
      </c>
      <c r="E609" s="328">
        <f t="shared" si="375"/>
        <v>185.74517602620119</v>
      </c>
      <c r="F609" s="328">
        <f t="shared" si="382"/>
        <v>185.74517602620119</v>
      </c>
      <c r="G609" s="328">
        <f t="shared" si="383"/>
        <v>874.99341347918619</v>
      </c>
      <c r="H609" s="313">
        <f t="shared" si="384"/>
        <v>0.01</v>
      </c>
      <c r="I609" s="328">
        <f t="shared" si="385"/>
        <v>1.8286743900815055</v>
      </c>
      <c r="J609" s="328">
        <f t="shared" si="374"/>
        <v>850</v>
      </c>
      <c r="K609" s="335">
        <f t="shared" si="386"/>
        <v>1</v>
      </c>
      <c r="L609" s="323">
        <f t="shared" si="387"/>
        <v>2.5552850084461354</v>
      </c>
      <c r="M609" s="323">
        <f t="shared" si="388"/>
        <v>2.5502850084461355</v>
      </c>
      <c r="N609" s="328">
        <f t="shared" si="389"/>
        <v>1.8370358748145854E-2</v>
      </c>
      <c r="O609" s="328">
        <f t="shared" si="390"/>
        <v>3.8770748504988184E-3</v>
      </c>
      <c r="P609" s="332">
        <f t="shared" si="376"/>
        <v>32.583078405847694</v>
      </c>
      <c r="Q609" s="328">
        <f t="shared" si="391"/>
        <v>19.729635248560044</v>
      </c>
      <c r="R609" s="277">
        <f>IF(H609&gt;0, rate1(1,$L$52,$L$51,$L$54,L609,$L$53,$L$50,P609),"")</f>
        <v>1355.751039658634</v>
      </c>
      <c r="S609" s="323">
        <f t="shared" si="392"/>
        <v>3.75348707408881</v>
      </c>
      <c r="T609" s="323">
        <f t="shared" si="393"/>
        <v>-6.6716705958116814E-3</v>
      </c>
      <c r="U609" s="328">
        <f t="shared" si="394"/>
        <v>2.5452850084461356</v>
      </c>
      <c r="V609" s="336">
        <f t="shared" si="395"/>
        <v>2.5452850084461356</v>
      </c>
      <c r="W609" s="328">
        <f t="shared" si="396"/>
        <v>3.8979278614004187E-4</v>
      </c>
      <c r="X609" s="328">
        <f t="shared" si="397"/>
        <v>14.624173005572516</v>
      </c>
      <c r="Y609" s="328">
        <f t="shared" si="377"/>
        <v>32.455441150899844</v>
      </c>
      <c r="Z609" s="108">
        <f>IF(H609&gt;0, rate1(1,$L$52,$L$51,$L$54,U609,$L$53,$L$50,Y609),"")</f>
        <v>1353.315083997707</v>
      </c>
      <c r="AA609" s="336">
        <f t="shared" si="398"/>
        <v>2.7872004802235359</v>
      </c>
      <c r="AB609" s="336">
        <f t="shared" si="399"/>
        <v>-2.1810244035481017E-4</v>
      </c>
      <c r="AC609" s="328">
        <f t="shared" si="400"/>
        <v>-2.1810244035481017E-4</v>
      </c>
      <c r="AD609" s="328">
        <f t="shared" si="401"/>
        <v>-45.850014258125441</v>
      </c>
      <c r="AE609" s="328">
        <f t="shared" si="402"/>
        <v>-459.65527347080314</v>
      </c>
      <c r="AF609" s="328">
        <f t="shared" si="403"/>
        <v>2887.2001576587286</v>
      </c>
      <c r="AG609" s="328">
        <f t="shared" si="404"/>
        <v>2884.8959443123786</v>
      </c>
      <c r="AH609" s="328">
        <f t="shared" si="405"/>
        <v>2.5554922342680935</v>
      </c>
      <c r="AI609" s="328">
        <f t="shared" si="406"/>
        <v>-0.16087204359417376</v>
      </c>
      <c r="AJ609" s="328">
        <f t="shared" si="407"/>
        <v>9.2376356580184069</v>
      </c>
      <c r="AK609" s="337">
        <f t="shared" si="408"/>
        <v>573.00628459186851</v>
      </c>
      <c r="AL609" s="42">
        <f t="shared" si="378"/>
        <v>28.267301854773365</v>
      </c>
    </row>
    <row r="610" spans="2:38" ht="15" x14ac:dyDescent="0.15">
      <c r="B610" s="328">
        <f t="shared" si="379"/>
        <v>2887.2001576587286</v>
      </c>
      <c r="C610" s="328">
        <f t="shared" si="380"/>
        <v>2884.8959443123786</v>
      </c>
      <c r="D610" s="328">
        <f t="shared" si="381"/>
        <v>2.5554922342680935</v>
      </c>
      <c r="E610" s="328">
        <f t="shared" si="375"/>
        <v>185.74517602620119</v>
      </c>
      <c r="F610" s="328">
        <f t="shared" si="382"/>
        <v>185.74517602620119</v>
      </c>
      <c r="G610" s="328">
        <f t="shared" si="383"/>
        <v>854.79039458498266</v>
      </c>
      <c r="H610" s="313">
        <f t="shared" si="384"/>
        <v>0.02</v>
      </c>
      <c r="I610" s="328">
        <f t="shared" si="385"/>
        <v>1.84337067708002</v>
      </c>
      <c r="J610" s="328">
        <f t="shared" si="374"/>
        <v>850</v>
      </c>
      <c r="K610" s="335">
        <f t="shared" si="386"/>
        <v>-1</v>
      </c>
      <c r="L610" s="323">
        <f t="shared" si="387"/>
        <v>2.5354922342680934</v>
      </c>
      <c r="M610" s="323">
        <f t="shared" si="388"/>
        <v>2.5454922342680932</v>
      </c>
      <c r="N610" s="328">
        <f t="shared" si="389"/>
        <v>-3.5606418122783978E-2</v>
      </c>
      <c r="O610" s="328">
        <f t="shared" si="390"/>
        <v>3.8770748504988184E-3</v>
      </c>
      <c r="P610" s="332">
        <f t="shared" si="376"/>
        <v>32.374317769515173</v>
      </c>
      <c r="Q610" s="328">
        <f t="shared" si="391"/>
        <v>14.835371801185374</v>
      </c>
      <c r="R610" s="277">
        <f>IF(H610&gt;0, rate1(1,$L$52,$L$51,$L$54,L610,$L$53,$L$50,P610),"")</f>
        <v>1351.7614469587518</v>
      </c>
      <c r="S610" s="323">
        <f t="shared" si="392"/>
        <v>2.830702272140166</v>
      </c>
      <c r="T610" s="323">
        <f t="shared" si="393"/>
        <v>1.944959519887339E-2</v>
      </c>
      <c r="U610" s="328">
        <f t="shared" si="394"/>
        <v>2.5554922342680935</v>
      </c>
      <c r="V610" s="336">
        <f t="shared" si="395"/>
        <v>2.5554922342680935</v>
      </c>
      <c r="W610" s="328">
        <f t="shared" si="396"/>
        <v>3.9292538682911271E-4</v>
      </c>
      <c r="X610" s="328">
        <f t="shared" si="397"/>
        <v>25.068017492308741</v>
      </c>
      <c r="Y610" s="328">
        <f t="shared" si="377"/>
        <v>32.629183282763861</v>
      </c>
      <c r="Z610" s="108">
        <f>IF(H610&gt;0, rate1(1,$L$52,$L$51,$L$54,U610,$L$53,$L$50,Y610),"")</f>
        <v>1356.6284082606637</v>
      </c>
      <c r="AA610" s="336">
        <f t="shared" si="398"/>
        <v>4.7660094204603274</v>
      </c>
      <c r="AB610" s="336">
        <f t="shared" si="399"/>
        <v>-1.0433467975262914E-4</v>
      </c>
      <c r="AC610" s="328">
        <f t="shared" si="400"/>
        <v>1.944959519887339E-2</v>
      </c>
      <c r="AD610" s="328">
        <f t="shared" si="401"/>
        <v>-1.0282990363294806</v>
      </c>
      <c r="AE610" s="328">
        <f t="shared" si="402"/>
        <v>4661.2830095513209</v>
      </c>
      <c r="AF610" s="328">
        <f t="shared" si="403"/>
        <v>2887.1451016454071</v>
      </c>
      <c r="AG610" s="328">
        <f t="shared" si="404"/>
        <v>2884.8764947171799</v>
      </c>
      <c r="AH610" s="328">
        <f t="shared" si="405"/>
        <v>2.5356706786052299</v>
      </c>
      <c r="AI610" s="328">
        <f t="shared" si="406"/>
        <v>14.388334008660985</v>
      </c>
      <c r="AJ610" s="328">
        <f t="shared" si="407"/>
        <v>9.241632417465258</v>
      </c>
      <c r="AK610" s="337">
        <f t="shared" si="408"/>
        <v>573.00614382988999</v>
      </c>
      <c r="AL610" s="42">
        <f t="shared" si="378"/>
        <v>28.267165113536311</v>
      </c>
    </row>
    <row r="611" spans="2:38" ht="15" x14ac:dyDescent="0.15">
      <c r="B611" s="328">
        <f t="shared" si="379"/>
        <v>2887.1451016454071</v>
      </c>
      <c r="C611" s="328">
        <f t="shared" si="380"/>
        <v>2884.8764947171799</v>
      </c>
      <c r="D611" s="328">
        <f t="shared" si="381"/>
        <v>2.5356706786052299</v>
      </c>
      <c r="E611" s="328">
        <f t="shared" si="375"/>
        <v>185.74517602620119</v>
      </c>
      <c r="F611" s="328">
        <f t="shared" si="382"/>
        <v>185.74517602620119</v>
      </c>
      <c r="G611" s="328">
        <f t="shared" si="383"/>
        <v>834.89878508727656</v>
      </c>
      <c r="H611" s="313">
        <f t="shared" si="384"/>
        <v>0.02</v>
      </c>
      <c r="I611" s="328">
        <f t="shared" si="385"/>
        <v>1.8148855425817603</v>
      </c>
      <c r="J611" s="328">
        <f t="shared" si="374"/>
        <v>850</v>
      </c>
      <c r="K611" s="335">
        <f t="shared" si="386"/>
        <v>-1</v>
      </c>
      <c r="L611" s="323">
        <f t="shared" si="387"/>
        <v>2.5156706786052299</v>
      </c>
      <c r="M611" s="323">
        <f t="shared" si="388"/>
        <v>2.5256706786052296</v>
      </c>
      <c r="N611" s="328">
        <f t="shared" si="389"/>
        <v>-3.533271527980375E-2</v>
      </c>
      <c r="O611" s="328">
        <f t="shared" si="390"/>
        <v>3.8770748504988184E-3</v>
      </c>
      <c r="P611" s="332">
        <f t="shared" si="376"/>
        <v>32.037804030032852</v>
      </c>
      <c r="Q611" s="328">
        <f t="shared" si="391"/>
        <v>-5.2109386277680869</v>
      </c>
      <c r="R611" s="277">
        <f>IF(H611&gt;0, rate1(1,$L$52,$L$51,$L$54,L611,$L$53,$L$50,P611),"")</f>
        <v>1345.271485570408</v>
      </c>
      <c r="S611" s="323">
        <f t="shared" si="392"/>
        <v>-0.99908361306981841</v>
      </c>
      <c r="T611" s="323">
        <f t="shared" si="393"/>
        <v>-1.7674455960121838E-2</v>
      </c>
      <c r="U611" s="328">
        <f t="shared" si="394"/>
        <v>2.5356706786052299</v>
      </c>
      <c r="V611" s="336">
        <f t="shared" si="395"/>
        <v>2.5356706786052299</v>
      </c>
      <c r="W611" s="328">
        <f t="shared" si="396"/>
        <v>3.8685361155810227E-4</v>
      </c>
      <c r="X611" s="328">
        <f t="shared" si="397"/>
        <v>4.8632760407892874</v>
      </c>
      <c r="Y611" s="328">
        <f t="shared" si="377"/>
        <v>32.292003666205403</v>
      </c>
      <c r="Z611" s="108">
        <f>IF(H611&gt;0, rate1(1,$L$52,$L$51,$L$54,U611,$L$53,$L$50,Y611),"")</f>
        <v>1350.1806966730287</v>
      </c>
      <c r="AA611" s="336">
        <f t="shared" si="398"/>
        <v>0.92903663656173874</v>
      </c>
      <c r="AB611" s="336">
        <f t="shared" si="399"/>
        <v>5.4514554104339802E-3</v>
      </c>
      <c r="AC611" s="328">
        <f t="shared" si="400"/>
        <v>5.4514554104339802E-3</v>
      </c>
      <c r="AD611" s="328">
        <f t="shared" si="401"/>
        <v>-3.6687450404015753</v>
      </c>
      <c r="AE611" s="328">
        <f t="shared" si="402"/>
        <v>-212.07506827725285</v>
      </c>
      <c r="AF611" s="328">
        <f t="shared" si="403"/>
        <v>2887.1043174747169</v>
      </c>
      <c r="AG611" s="328">
        <f t="shared" si="404"/>
        <v>2884.8710432617695</v>
      </c>
      <c r="AH611" s="328">
        <f t="shared" si="405"/>
        <v>2.5158471222701815</v>
      </c>
      <c r="AI611" s="328">
        <f t="shared" si="406"/>
        <v>4.0523087487597431</v>
      </c>
      <c r="AJ611" s="328">
        <f t="shared" si="407"/>
        <v>9.2427580587843572</v>
      </c>
      <c r="AK611" s="337">
        <f t="shared" si="408"/>
        <v>573.01844283959463</v>
      </c>
      <c r="AL611" s="42">
        <f t="shared" si="378"/>
        <v>28.279395197443673</v>
      </c>
    </row>
    <row r="612" spans="2:38" ht="15" x14ac:dyDescent="0.15">
      <c r="B612" s="328">
        <f t="shared" si="379"/>
        <v>2887.1043174747169</v>
      </c>
      <c r="C612" s="328">
        <f t="shared" si="380"/>
        <v>2884.8710432617695</v>
      </c>
      <c r="D612" s="328">
        <f t="shared" si="381"/>
        <v>2.5158471222701815</v>
      </c>
      <c r="E612" s="328">
        <f t="shared" si="375"/>
        <v>185.74517602620119</v>
      </c>
      <c r="F612" s="328">
        <f t="shared" si="382"/>
        <v>185.74517602620119</v>
      </c>
      <c r="G612" s="328">
        <f t="shared" si="383"/>
        <v>916.67781150308065</v>
      </c>
      <c r="H612" s="313">
        <f t="shared" si="384"/>
        <v>0.08</v>
      </c>
      <c r="I612" s="328">
        <f t="shared" si="385"/>
        <v>1.7866193703579485</v>
      </c>
      <c r="J612" s="328">
        <f t="shared" si="374"/>
        <v>850</v>
      </c>
      <c r="K612" s="335">
        <f t="shared" si="386"/>
        <v>1</v>
      </c>
      <c r="L612" s="323">
        <f t="shared" si="387"/>
        <v>2.5958471222701816</v>
      </c>
      <c r="M612" s="323">
        <f t="shared" si="388"/>
        <v>2.5558471222701815</v>
      </c>
      <c r="N612" s="328">
        <f t="shared" si="389"/>
        <v>0.14355135914802553</v>
      </c>
      <c r="O612" s="328">
        <f t="shared" si="390"/>
        <v>3.8770748504988184E-3</v>
      </c>
      <c r="P612" s="332">
        <f t="shared" si="376"/>
        <v>32.979887530821522</v>
      </c>
      <c r="Q612" s="328">
        <f t="shared" si="391"/>
        <v>25.432637190987407</v>
      </c>
      <c r="R612" s="277">
        <f>IF(H612&gt;0, rate1(1,$L$52,$L$51,$L$54,L612,$L$53,$L$50,P612),"")</f>
        <v>1363.2584681153071</v>
      </c>
      <c r="S612" s="323">
        <f t="shared" si="392"/>
        <v>4.8118159376150436</v>
      </c>
      <c r="T612" s="323">
        <f t="shared" si="393"/>
        <v>-3.7659572628221387E-2</v>
      </c>
      <c r="U612" s="328">
        <f t="shared" si="394"/>
        <v>2.5158471222701815</v>
      </c>
      <c r="V612" s="336">
        <f t="shared" si="395"/>
        <v>2.5158471222701815</v>
      </c>
      <c r="W612" s="328">
        <f t="shared" si="396"/>
        <v>3.8082850939602508E-4</v>
      </c>
      <c r="X612" s="328">
        <f t="shared" si="397"/>
        <v>-15.030029462661787</v>
      </c>
      <c r="Y612" s="328">
        <f t="shared" si="377"/>
        <v>31.955669353698894</v>
      </c>
      <c r="Z612" s="108">
        <f>IF(H612&gt;0, rate1(1,$L$52,$L$51,$L$54,U612,$L$53,$L$50,Y612),"")</f>
        <v>1343.6762928189473</v>
      </c>
      <c r="AA612" s="336">
        <f t="shared" si="398"/>
        <v>-2.8851008028833154</v>
      </c>
      <c r="AB612" s="336">
        <f t="shared" si="399"/>
        <v>9.8022812976537033E-5</v>
      </c>
      <c r="AC612" s="328">
        <f t="shared" si="400"/>
        <v>9.8022812976537033E-5</v>
      </c>
      <c r="AD612" s="328">
        <f t="shared" si="401"/>
        <v>816.1365458788556</v>
      </c>
      <c r="AE612" s="328">
        <f t="shared" si="402"/>
        <v>295453.10673025157</v>
      </c>
      <c r="AF612" s="328">
        <f t="shared" si="403"/>
        <v>2887.2477708110519</v>
      </c>
      <c r="AG612" s="328">
        <f t="shared" si="404"/>
        <v>2884.8709452389567</v>
      </c>
      <c r="AH612" s="328">
        <f t="shared" si="405"/>
        <v>2.5954452816938187</v>
      </c>
      <c r="AI612" s="328">
        <f t="shared" si="406"/>
        <v>7.190332227464738E-2</v>
      </c>
      <c r="AJ612" s="328">
        <f t="shared" si="407"/>
        <v>9.2427780319294328</v>
      </c>
      <c r="AK612" s="337">
        <f t="shared" si="408"/>
        <v>573.02182610724572</v>
      </c>
      <c r="AL612" s="42">
        <f t="shared" si="378"/>
        <v>28.282839659880118</v>
      </c>
    </row>
    <row r="613" spans="2:38" ht="15" x14ac:dyDescent="0.15">
      <c r="B613" s="328">
        <f t="shared" si="379"/>
        <v>2887.2477708110519</v>
      </c>
      <c r="C613" s="328">
        <f t="shared" si="380"/>
        <v>2884.8709452389567</v>
      </c>
      <c r="D613" s="328">
        <f t="shared" si="381"/>
        <v>2.5954452816938187</v>
      </c>
      <c r="E613" s="328">
        <f t="shared" si="375"/>
        <v>185.74517602620119</v>
      </c>
      <c r="F613" s="328">
        <f t="shared" si="382"/>
        <v>185.74517602620119</v>
      </c>
      <c r="G613" s="328">
        <f t="shared" si="383"/>
        <v>895.83983668405722</v>
      </c>
      <c r="H613" s="313">
        <f t="shared" si="384"/>
        <v>0.02</v>
      </c>
      <c r="I613" s="328">
        <f t="shared" si="385"/>
        <v>1.9014604576761487</v>
      </c>
      <c r="J613" s="328">
        <f t="shared" si="374"/>
        <v>850</v>
      </c>
      <c r="K613" s="335">
        <f t="shared" si="386"/>
        <v>-1</v>
      </c>
      <c r="L613" s="323">
        <f t="shared" si="387"/>
        <v>2.5754452816938187</v>
      </c>
      <c r="M613" s="323">
        <f t="shared" si="388"/>
        <v>2.5854452816938185</v>
      </c>
      <c r="N613" s="328">
        <f t="shared" si="389"/>
        <v>-3.615795982244574E-2</v>
      </c>
      <c r="O613" s="328">
        <f t="shared" si="390"/>
        <v>3.8770748504988184E-3</v>
      </c>
      <c r="P613" s="332">
        <f t="shared" si="376"/>
        <v>33.05527117279901</v>
      </c>
      <c r="Q613" s="328">
        <f t="shared" si="391"/>
        <v>56.200227917548546</v>
      </c>
      <c r="R613" s="277">
        <f>IF(H613&gt;0, rate1(1,$L$52,$L$51,$L$54,L613,$L$53,$L$50,P613),"")</f>
        <v>1364.673567329643</v>
      </c>
      <c r="S613" s="323">
        <f t="shared" si="392"/>
        <v>10.621971005635299</v>
      </c>
      <c r="T613" s="323">
        <f t="shared" si="393"/>
        <v>3.7578537496391448E-3</v>
      </c>
      <c r="U613" s="328">
        <f t="shared" si="394"/>
        <v>2.5954452816938187</v>
      </c>
      <c r="V613" s="336">
        <f t="shared" si="395"/>
        <v>2.5954452816938187</v>
      </c>
      <c r="W613" s="328">
        <f t="shared" si="396"/>
        <v>4.0530756790246869E-4</v>
      </c>
      <c r="X613" s="328">
        <f t="shared" si="397"/>
        <v>66.755969626658384</v>
      </c>
      <c r="Y613" s="328">
        <f t="shared" si="377"/>
        <v>33.311468409618861</v>
      </c>
      <c r="Z613" s="108">
        <f>IF(H613&gt;0, rate1(1,$L$52,$L$51,$L$54,U613,$L$53,$L$50,Y613),"")</f>
        <v>1369.4566699671166</v>
      </c>
      <c r="AA613" s="336">
        <f t="shared" si="398"/>
        <v>12.572962703154589</v>
      </c>
      <c r="AB613" s="336">
        <f t="shared" si="399"/>
        <v>-3.5021936758855092E-5</v>
      </c>
      <c r="AC613" s="328">
        <f t="shared" si="400"/>
        <v>3.7578537496391448E-3</v>
      </c>
      <c r="AD613" s="328">
        <f t="shared" si="401"/>
        <v>-5.322186900413711</v>
      </c>
      <c r="AE613" s="328">
        <f t="shared" si="402"/>
        <v>-426081.44707932381</v>
      </c>
      <c r="AF613" s="328">
        <f t="shared" si="403"/>
        <v>2887.2078549974799</v>
      </c>
      <c r="AG613" s="328">
        <f t="shared" si="404"/>
        <v>2884.8671873852072</v>
      </c>
      <c r="AH613" s="328">
        <f t="shared" si="405"/>
        <v>2.5756277441225945</v>
      </c>
      <c r="AI613" s="328">
        <f t="shared" si="406"/>
        <v>2.7536649346791506</v>
      </c>
      <c r="AJ613" s="328">
        <f t="shared" si="407"/>
        <v>9.2435429388557324</v>
      </c>
      <c r="AK613" s="337">
        <f t="shared" si="408"/>
        <v>573.02189201942576</v>
      </c>
      <c r="AL613" s="42">
        <f t="shared" si="378"/>
        <v>28.28290077770405</v>
      </c>
    </row>
    <row r="614" spans="2:38" ht="15" x14ac:dyDescent="0.15">
      <c r="B614" s="328">
        <f t="shared" si="379"/>
        <v>2887.2078549974799</v>
      </c>
      <c r="C614" s="328">
        <f t="shared" si="380"/>
        <v>2884.8671873852072</v>
      </c>
      <c r="D614" s="328">
        <f t="shared" si="381"/>
        <v>2.5756277441225945</v>
      </c>
      <c r="E614" s="328">
        <f t="shared" si="375"/>
        <v>185.74517602620119</v>
      </c>
      <c r="F614" s="328">
        <f t="shared" si="382"/>
        <v>185.74517602620119</v>
      </c>
      <c r="G614" s="328">
        <f t="shared" si="383"/>
        <v>875.31802728740706</v>
      </c>
      <c r="H614" s="313">
        <f t="shared" si="384"/>
        <v>0.02</v>
      </c>
      <c r="I614" s="328">
        <f t="shared" si="385"/>
        <v>1.8725340898181457</v>
      </c>
      <c r="J614" s="328">
        <f t="shared" si="374"/>
        <v>850</v>
      </c>
      <c r="K614" s="335">
        <f t="shared" si="386"/>
        <v>-1</v>
      </c>
      <c r="L614" s="323">
        <f t="shared" si="387"/>
        <v>2.5556277441225945</v>
      </c>
      <c r="M614" s="323">
        <f t="shared" si="388"/>
        <v>2.5656277441225948</v>
      </c>
      <c r="N614" s="328">
        <f t="shared" si="389"/>
        <v>-3.5884407744983804E-2</v>
      </c>
      <c r="O614" s="328">
        <f t="shared" si="390"/>
        <v>3.8770748504988184E-3</v>
      </c>
      <c r="P614" s="332">
        <f t="shared" si="376"/>
        <v>32.717060614807899</v>
      </c>
      <c r="Q614" s="328">
        <f t="shared" si="391"/>
        <v>35.521366407960386</v>
      </c>
      <c r="R614" s="277">
        <f>IF(H614&gt;0, rate1(1,$L$52,$L$51,$L$54,L614,$L$53,$L$50,P614),"")</f>
        <v>1358.2969793265902</v>
      </c>
      <c r="S614" s="323">
        <f t="shared" si="392"/>
        <v>6.7451365042675198</v>
      </c>
      <c r="T614" s="323">
        <f t="shared" si="393"/>
        <v>6.2460496314280202E-3</v>
      </c>
      <c r="U614" s="328">
        <f t="shared" si="394"/>
        <v>2.5756277441225945</v>
      </c>
      <c r="V614" s="336">
        <f t="shared" si="395"/>
        <v>2.5756277441225945</v>
      </c>
      <c r="W614" s="328">
        <f t="shared" si="396"/>
        <v>3.9914174112354317E-4</v>
      </c>
      <c r="X614" s="328">
        <f t="shared" si="397"/>
        <v>45.916218112618594</v>
      </c>
      <c r="Y614" s="328">
        <f t="shared" si="377"/>
        <v>32.972599018866404</v>
      </c>
      <c r="Z614" s="108">
        <f>IF(H614&gt;0, rate1(1,$L$52,$L$51,$L$54,U614,$L$53,$L$50,Y614),"")</f>
        <v>1363.1214613654822</v>
      </c>
      <c r="AA614" s="336">
        <f t="shared" si="398"/>
        <v>8.6881511765076489</v>
      </c>
      <c r="AB614" s="336">
        <f t="shared" si="399"/>
        <v>-5.1916479262684547E-5</v>
      </c>
      <c r="AC614" s="328">
        <f t="shared" si="400"/>
        <v>6.2460496314280202E-3</v>
      </c>
      <c r="AD614" s="328">
        <f t="shared" si="401"/>
        <v>-3.2020238679127253</v>
      </c>
      <c r="AE614" s="328">
        <f t="shared" si="402"/>
        <v>423.86715499741609</v>
      </c>
      <c r="AF614" s="328">
        <f t="shared" si="403"/>
        <v>2887.1657245401034</v>
      </c>
      <c r="AG614" s="328">
        <f t="shared" si="404"/>
        <v>2884.8609413355757</v>
      </c>
      <c r="AH614" s="328">
        <f t="shared" si="405"/>
        <v>2.5558082158856625</v>
      </c>
      <c r="AI614" s="328">
        <f t="shared" si="406"/>
        <v>4.598441818316239</v>
      </c>
      <c r="AJ614" s="328">
        <f t="shared" si="407"/>
        <v>9.2448202838052644</v>
      </c>
      <c r="AK614" s="337">
        <f t="shared" si="408"/>
        <v>573.02435886217108</v>
      </c>
      <c r="AL614" s="42">
        <f t="shared" si="378"/>
        <v>28.285241392898527</v>
      </c>
    </row>
    <row r="615" spans="2:38" ht="15" x14ac:dyDescent="0.15">
      <c r="B615" s="328">
        <f t="shared" si="379"/>
        <v>2887.1657245401034</v>
      </c>
      <c r="C615" s="328">
        <f t="shared" si="380"/>
        <v>2884.8609413355757</v>
      </c>
      <c r="D615" s="328">
        <f t="shared" si="381"/>
        <v>2.5558082158856625</v>
      </c>
      <c r="E615" s="328">
        <f t="shared" si="375"/>
        <v>185.74517602620119</v>
      </c>
      <c r="F615" s="328">
        <f t="shared" si="382"/>
        <v>185.74517602620119</v>
      </c>
      <c r="G615" s="328">
        <f t="shared" si="383"/>
        <v>855.11002475071029</v>
      </c>
      <c r="H615" s="313">
        <f t="shared" si="384"/>
        <v>0.02</v>
      </c>
      <c r="I615" s="328">
        <f t="shared" si="385"/>
        <v>1.8438265636221332</v>
      </c>
      <c r="J615" s="328">
        <f t="shared" si="374"/>
        <v>850</v>
      </c>
      <c r="K615" s="335">
        <f t="shared" si="386"/>
        <v>-1</v>
      </c>
      <c r="L615" s="323">
        <f t="shared" si="387"/>
        <v>2.5358082158856625</v>
      </c>
      <c r="M615" s="323">
        <f t="shared" si="388"/>
        <v>2.5458082158856623</v>
      </c>
      <c r="N615" s="328">
        <f t="shared" si="389"/>
        <v>-3.5610780922548102E-2</v>
      </c>
      <c r="O615" s="328">
        <f t="shared" si="390"/>
        <v>3.8770748504988184E-3</v>
      </c>
      <c r="P615" s="332">
        <f t="shared" si="376"/>
        <v>32.379689363056443</v>
      </c>
      <c r="Q615" s="328">
        <f t="shared" si="391"/>
        <v>15.157477678867622</v>
      </c>
      <c r="R615" s="277">
        <f>IF(H615&gt;0, rate1(1,$L$52,$L$51,$L$54,L615,$L$53,$L$50,P615),"")</f>
        <v>1351.864451347401</v>
      </c>
      <c r="S615" s="323">
        <f t="shared" si="392"/>
        <v>2.8919421679296211</v>
      </c>
      <c r="T615" s="323">
        <f t="shared" si="393"/>
        <v>1.8822341150901815E-2</v>
      </c>
      <c r="U615" s="328">
        <f t="shared" si="394"/>
        <v>2.5558082158856625</v>
      </c>
      <c r="V615" s="336">
        <f t="shared" si="395"/>
        <v>2.5558082158856625</v>
      </c>
      <c r="W615" s="328">
        <f t="shared" si="396"/>
        <v>3.930225617470029E-4</v>
      </c>
      <c r="X615" s="328">
        <f t="shared" si="397"/>
        <v>25.392658977855831</v>
      </c>
      <c r="Y615" s="328">
        <f t="shared" si="377"/>
        <v>32.634565463196033</v>
      </c>
      <c r="Z615" s="108">
        <f>IF(H615&gt;0, rate1(1,$L$52,$L$51,$L$54,U615,$L$53,$L$50,Y615),"")</f>
        <v>1356.7307426196194</v>
      </c>
      <c r="AA615" s="336">
        <f t="shared" si="398"/>
        <v>4.8273671268795164</v>
      </c>
      <c r="AB615" s="336">
        <f t="shared" si="399"/>
        <v>-1.0268744772008255E-4</v>
      </c>
      <c r="AC615" s="328">
        <f t="shared" si="400"/>
        <v>1.8822341150901815E-2</v>
      </c>
      <c r="AD615" s="328">
        <f t="shared" si="401"/>
        <v>-1.0625670759900003</v>
      </c>
      <c r="AE615" s="328">
        <f t="shared" si="402"/>
        <v>170.68959954388308</v>
      </c>
      <c r="AF615" s="328">
        <f t="shared" si="403"/>
        <v>2887.1112914180299</v>
      </c>
      <c r="AG615" s="328">
        <f t="shared" si="404"/>
        <v>2884.8421189944247</v>
      </c>
      <c r="AH615" s="328">
        <f t="shared" si="405"/>
        <v>2.5359866920768415</v>
      </c>
      <c r="AI615" s="328">
        <f t="shared" si="406"/>
        <v>13.923245878787345</v>
      </c>
      <c r="AJ615" s="328">
        <f t="shared" si="407"/>
        <v>9.2486878521049274</v>
      </c>
      <c r="AK615" s="337">
        <f t="shared" si="408"/>
        <v>573.02838396119205</v>
      </c>
      <c r="AL615" s="42">
        <f t="shared" si="378"/>
        <v>28.289150068444094</v>
      </c>
    </row>
    <row r="616" spans="2:38" ht="15" x14ac:dyDescent="0.15">
      <c r="B616" s="328">
        <f t="shared" si="379"/>
        <v>2887.1112914180299</v>
      </c>
      <c r="C616" s="328">
        <f t="shared" si="380"/>
        <v>2884.8421189944247</v>
      </c>
      <c r="D616" s="328">
        <f t="shared" si="381"/>
        <v>2.5359866920768415</v>
      </c>
      <c r="E616" s="328">
        <f t="shared" si="375"/>
        <v>185.74517602620119</v>
      </c>
      <c r="F616" s="328">
        <f t="shared" si="382"/>
        <v>185.74517602620119</v>
      </c>
      <c r="G616" s="328">
        <f t="shared" si="383"/>
        <v>835.21346924160844</v>
      </c>
      <c r="H616" s="313">
        <f t="shared" si="384"/>
        <v>0.02</v>
      </c>
      <c r="I616" s="328">
        <f t="shared" si="385"/>
        <v>1.8153379388841131</v>
      </c>
      <c r="J616" s="328">
        <f t="shared" si="374"/>
        <v>850</v>
      </c>
      <c r="K616" s="335">
        <f t="shared" si="386"/>
        <v>-1</v>
      </c>
      <c r="L616" s="323">
        <f t="shared" si="387"/>
        <v>2.5159866920768414</v>
      </c>
      <c r="M616" s="323">
        <f t="shared" si="388"/>
        <v>2.5259866920768417</v>
      </c>
      <c r="N616" s="328">
        <f t="shared" si="389"/>
        <v>-3.5337079273137562E-2</v>
      </c>
      <c r="O616" s="328">
        <f t="shared" si="390"/>
        <v>3.8770748504988184E-3</v>
      </c>
      <c r="P616" s="332">
        <f t="shared" si="376"/>
        <v>32.043162129636286</v>
      </c>
      <c r="Q616" s="328">
        <f t="shared" si="391"/>
        <v>-4.8937973664270658</v>
      </c>
      <c r="R616" s="277">
        <f>IF(H616&gt;0, rate1(1,$L$52,$L$51,$L$54,L616,$L$53,$L$50,P616),"")</f>
        <v>1345.3753959133248</v>
      </c>
      <c r="S616" s="323">
        <f t="shared" si="392"/>
        <v>-0.93820623819328708</v>
      </c>
      <c r="T616" s="323">
        <f t="shared" si="393"/>
        <v>-1.8231846836937887E-2</v>
      </c>
      <c r="U616" s="328">
        <f t="shared" si="394"/>
        <v>2.5359866920768415</v>
      </c>
      <c r="V616" s="336">
        <f t="shared" si="395"/>
        <v>2.5359866920768415</v>
      </c>
      <c r="W616" s="328">
        <f t="shared" si="396"/>
        <v>3.8695004251021459E-4</v>
      </c>
      <c r="X616" s="328">
        <f t="shared" si="397"/>
        <v>5.1829334589785958</v>
      </c>
      <c r="Y616" s="328">
        <f t="shared" si="377"/>
        <v>32.2973724091379</v>
      </c>
      <c r="Z616" s="108">
        <f>IF(H616&gt;0, rate1(1,$L$52,$L$51,$L$54,U616,$L$53,$L$50,Y616),"")</f>
        <v>1350.2839300428188</v>
      </c>
      <c r="AA616" s="336">
        <f t="shared" si="398"/>
        <v>0.99002542647134151</v>
      </c>
      <c r="AB616" s="336">
        <f t="shared" si="399"/>
        <v>3.8793642795699211E-2</v>
      </c>
      <c r="AC616" s="328">
        <f t="shared" si="400"/>
        <v>3.8793642795699211E-2</v>
      </c>
      <c r="AD616" s="328">
        <f t="shared" si="401"/>
        <v>-0.51554838779454004</v>
      </c>
      <c r="AE616" s="328">
        <f t="shared" si="402"/>
        <v>18.988435178072866</v>
      </c>
      <c r="AF616" s="328">
        <f t="shared" si="403"/>
        <v>2887.0371606959611</v>
      </c>
      <c r="AG616" s="328">
        <f t="shared" si="404"/>
        <v>2884.8033253516292</v>
      </c>
      <c r="AH616" s="328">
        <f t="shared" si="405"/>
        <v>2.5161631676767127</v>
      </c>
      <c r="AI616" s="328">
        <f t="shared" si="406"/>
        <v>28.834809164444145</v>
      </c>
      <c r="AJ616" s="328">
        <f t="shared" si="407"/>
        <v>9.2566975213172729</v>
      </c>
      <c r="AK616" s="337">
        <f t="shared" si="408"/>
        <v>573.04028986832009</v>
      </c>
      <c r="AL616" s="42">
        <f t="shared" si="378"/>
        <v>28.300984827441063</v>
      </c>
    </row>
    <row r="617" spans="2:38" ht="15" x14ac:dyDescent="0.15">
      <c r="B617" s="328">
        <f t="shared" si="379"/>
        <v>2887.0371606959611</v>
      </c>
      <c r="C617" s="328">
        <f t="shared" si="380"/>
        <v>2884.8033253516292</v>
      </c>
      <c r="D617" s="328">
        <f t="shared" si="381"/>
        <v>2.5161631676767127</v>
      </c>
      <c r="E617" s="328">
        <f t="shared" si="375"/>
        <v>185.74517602620119</v>
      </c>
      <c r="F617" s="328">
        <f t="shared" si="382"/>
        <v>185.74517602620119</v>
      </c>
      <c r="G617" s="328">
        <f t="shared" si="383"/>
        <v>917.01282986559841</v>
      </c>
      <c r="H617" s="313">
        <f t="shared" si="384"/>
        <v>0.08</v>
      </c>
      <c r="I617" s="328">
        <f t="shared" si="385"/>
        <v>1.7870682754655718</v>
      </c>
      <c r="J617" s="328">
        <f t="shared" si="374"/>
        <v>850</v>
      </c>
      <c r="K617" s="335">
        <f t="shared" si="386"/>
        <v>1</v>
      </c>
      <c r="L617" s="323">
        <f t="shared" si="387"/>
        <v>2.5961631676767127</v>
      </c>
      <c r="M617" s="323">
        <f t="shared" si="388"/>
        <v>2.5561631676767127</v>
      </c>
      <c r="N617" s="328">
        <f t="shared" si="389"/>
        <v>0.14356929833497833</v>
      </c>
      <c r="O617" s="328">
        <f t="shared" si="390"/>
        <v>3.8770748504988184E-3</v>
      </c>
      <c r="P617" s="332">
        <f t="shared" si="376"/>
        <v>32.985284717773965</v>
      </c>
      <c r="Q617" s="328">
        <f t="shared" si="391"/>
        <v>25.757434408359245</v>
      </c>
      <c r="R617" s="277">
        <f>IF(H617&gt;0, rate1(1,$L$52,$L$51,$L$54,L617,$L$53,$L$50,P617),"")</f>
        <v>1363.3599011596054</v>
      </c>
      <c r="S617" s="323">
        <f t="shared" si="392"/>
        <v>4.8729045050981767</v>
      </c>
      <c r="T617" s="323">
        <f t="shared" si="393"/>
        <v>-3.7070188058080947E-2</v>
      </c>
      <c r="U617" s="328">
        <f t="shared" si="394"/>
        <v>2.5161631676767127</v>
      </c>
      <c r="V617" s="336">
        <f t="shared" si="395"/>
        <v>2.5161631676767127</v>
      </c>
      <c r="W617" s="328">
        <f t="shared" si="396"/>
        <v>3.8092419617807849E-4</v>
      </c>
      <c r="X617" s="328">
        <f t="shared" si="397"/>
        <v>-14.715318477657206</v>
      </c>
      <c r="Y617" s="328">
        <f t="shared" si="377"/>
        <v>31.961024583285194</v>
      </c>
      <c r="Z617" s="108">
        <f>IF(H617&gt;0, rate1(1,$L$52,$L$51,$L$54,U617,$L$53,$L$50,Y617),"")</f>
        <v>1343.7804346323694</v>
      </c>
      <c r="AA617" s="336">
        <f t="shared" si="398"/>
        <v>-2.8244713039835871</v>
      </c>
      <c r="AB617" s="336">
        <f t="shared" si="399"/>
        <v>9.9601792221922568E-5</v>
      </c>
      <c r="AC617" s="328">
        <f t="shared" si="400"/>
        <v>9.9601792221922568E-5</v>
      </c>
      <c r="AD617" s="328">
        <f t="shared" si="401"/>
        <v>803.1983984962053</v>
      </c>
      <c r="AE617" s="328">
        <f t="shared" si="402"/>
        <v>41329.231099099656</v>
      </c>
      <c r="AF617" s="328">
        <f t="shared" si="403"/>
        <v>2887.1806303925041</v>
      </c>
      <c r="AG617" s="328">
        <f t="shared" si="404"/>
        <v>2884.8032257498371</v>
      </c>
      <c r="AH617" s="328">
        <f t="shared" si="405"/>
        <v>2.5957614290945252</v>
      </c>
      <c r="AI617" s="328">
        <f t="shared" si="406"/>
        <v>7.3056125632862082E-2</v>
      </c>
      <c r="AJ617" s="328">
        <f t="shared" si="407"/>
        <v>9.2567178146855049</v>
      </c>
      <c r="AK617" s="337">
        <f t="shared" si="408"/>
        <v>573.0643730893172</v>
      </c>
      <c r="AL617" s="42">
        <f t="shared" si="378"/>
        <v>28.325494415230839</v>
      </c>
    </row>
    <row r="618" spans="2:38" ht="15" x14ac:dyDescent="0.15">
      <c r="B618" s="328">
        <f t="shared" si="379"/>
        <v>2887.1806303925041</v>
      </c>
      <c r="C618" s="328">
        <f t="shared" si="380"/>
        <v>2884.8032257498371</v>
      </c>
      <c r="D618" s="328">
        <f t="shared" si="381"/>
        <v>2.5957614290945252</v>
      </c>
      <c r="E618" s="328">
        <f t="shared" si="375"/>
        <v>185.74517602620119</v>
      </c>
      <c r="F618" s="328">
        <f t="shared" si="382"/>
        <v>185.74517602620119</v>
      </c>
      <c r="G618" s="328">
        <f t="shared" si="383"/>
        <v>896.16979192399435</v>
      </c>
      <c r="H618" s="313">
        <f t="shared" si="384"/>
        <v>0.02</v>
      </c>
      <c r="I618" s="328">
        <f t="shared" si="385"/>
        <v>1.9019237141335907</v>
      </c>
      <c r="J618" s="328">
        <f t="shared" si="374"/>
        <v>850</v>
      </c>
      <c r="K618" s="335">
        <f t="shared" si="386"/>
        <v>-1</v>
      </c>
      <c r="L618" s="323">
        <f t="shared" si="387"/>
        <v>2.5757614290945252</v>
      </c>
      <c r="M618" s="323">
        <f t="shared" si="388"/>
        <v>2.585761429094525</v>
      </c>
      <c r="N618" s="328">
        <f t="shared" si="389"/>
        <v>-3.6162323391240925E-2</v>
      </c>
      <c r="O618" s="328">
        <f t="shared" si="390"/>
        <v>3.8770748504988184E-3</v>
      </c>
      <c r="P618" s="332">
        <f t="shared" si="376"/>
        <v>33.060673666817941</v>
      </c>
      <c r="Q618" s="328">
        <f t="shared" si="391"/>
        <v>56.532698168167144</v>
      </c>
      <c r="R618" s="277">
        <f>IF(H618&gt;0, rate1(1,$L$52,$L$51,$L$54,L618,$L$53,$L$50,P618),"")</f>
        <v>1364.7748474821028</v>
      </c>
      <c r="S618" s="323">
        <f t="shared" si="392"/>
        <v>10.684015718506732</v>
      </c>
      <c r="T618" s="323">
        <f t="shared" si="393"/>
        <v>3.7342280766988604E-3</v>
      </c>
      <c r="U618" s="328">
        <f t="shared" si="394"/>
        <v>2.5957614290945252</v>
      </c>
      <c r="V618" s="336">
        <f t="shared" si="395"/>
        <v>2.5957614290945252</v>
      </c>
      <c r="W618" s="328">
        <f t="shared" si="396"/>
        <v>4.0540631376462244E-4</v>
      </c>
      <c r="X618" s="328">
        <f t="shared" si="397"/>
        <v>67.091016553822215</v>
      </c>
      <c r="Y618" s="328">
        <f t="shared" si="377"/>
        <v>33.316881386586793</v>
      </c>
      <c r="Z618" s="108">
        <f>IF(H618&gt;0, rate1(1,$L$52,$L$51,$L$54,U618,$L$53,$L$50,Y618),"")</f>
        <v>1369.5572934267086</v>
      </c>
      <c r="AA618" s="336">
        <f t="shared" si="398"/>
        <v>12.635137770036385</v>
      </c>
      <c r="AB618" s="336">
        <f t="shared" si="399"/>
        <v>-3.4843275754641511E-5</v>
      </c>
      <c r="AC618" s="328">
        <f t="shared" si="400"/>
        <v>3.7342280766988604E-3</v>
      </c>
      <c r="AD618" s="328">
        <f t="shared" si="401"/>
        <v>-5.3558592536962655</v>
      </c>
      <c r="AE618" s="328">
        <f t="shared" si="402"/>
        <v>-421799.75919354416</v>
      </c>
      <c r="AF618" s="328">
        <f t="shared" si="403"/>
        <v>2887.1407338410363</v>
      </c>
      <c r="AG618" s="328">
        <f t="shared" si="404"/>
        <v>2884.7994915217605</v>
      </c>
      <c r="AH618" s="328">
        <f t="shared" si="405"/>
        <v>2.575943923242737</v>
      </c>
      <c r="AI618" s="328">
        <f t="shared" si="406"/>
        <v>2.7361495440718326</v>
      </c>
      <c r="AJ618" s="328">
        <f t="shared" si="407"/>
        <v>9.257477856225524</v>
      </c>
      <c r="AK618" s="337">
        <f t="shared" si="408"/>
        <v>573.06444008272172</v>
      </c>
      <c r="AL618" s="42">
        <f t="shared" si="378"/>
        <v>28.325556512937627</v>
      </c>
    </row>
    <row r="619" spans="2:38" ht="15" x14ac:dyDescent="0.15">
      <c r="B619" s="328">
        <f t="shared" si="379"/>
        <v>2887.1407338410363</v>
      </c>
      <c r="C619" s="328">
        <f t="shared" si="380"/>
        <v>2884.7994915217605</v>
      </c>
      <c r="D619" s="328">
        <f t="shared" si="381"/>
        <v>2.575943923242737</v>
      </c>
      <c r="E619" s="328">
        <f t="shared" si="375"/>
        <v>185.74517602620119</v>
      </c>
      <c r="F619" s="328">
        <f t="shared" si="382"/>
        <v>185.74517602620119</v>
      </c>
      <c r="G619" s="328">
        <f t="shared" si="383"/>
        <v>875.64295702220625</v>
      </c>
      <c r="H619" s="313">
        <f t="shared" si="384"/>
        <v>0.02</v>
      </c>
      <c r="I619" s="328">
        <f t="shared" si="385"/>
        <v>1.8729938554206456</v>
      </c>
      <c r="J619" s="328">
        <f t="shared" si="374"/>
        <v>850</v>
      </c>
      <c r="K619" s="335">
        <f t="shared" si="386"/>
        <v>-1</v>
      </c>
      <c r="L619" s="323">
        <f t="shared" si="387"/>
        <v>2.555943923242737</v>
      </c>
      <c r="M619" s="323">
        <f t="shared" si="388"/>
        <v>2.5659439232427372</v>
      </c>
      <c r="N619" s="328">
        <f t="shared" si="389"/>
        <v>-3.588877250558653E-2</v>
      </c>
      <c r="O619" s="328">
        <f t="shared" si="390"/>
        <v>3.8770748504988184E-3</v>
      </c>
      <c r="P619" s="332">
        <f t="shared" si="376"/>
        <v>32.722449756628748</v>
      </c>
      <c r="Q619" s="328">
        <f t="shared" si="391"/>
        <v>35.848792558626997</v>
      </c>
      <c r="R619" s="277">
        <f>IF(H619&gt;0, rate1(1,$L$52,$L$51,$L$54,L619,$L$53,$L$50,P619),"")</f>
        <v>1358.3991471978832</v>
      </c>
      <c r="S619" s="323">
        <f t="shared" si="392"/>
        <v>6.8067993194482117</v>
      </c>
      <c r="T619" s="323">
        <f t="shared" si="393"/>
        <v>6.1804740496864364E-3</v>
      </c>
      <c r="U619" s="328">
        <f t="shared" si="394"/>
        <v>2.575943923242737</v>
      </c>
      <c r="V619" s="336">
        <f t="shared" si="395"/>
        <v>2.575943923242737</v>
      </c>
      <c r="W619" s="328">
        <f t="shared" si="396"/>
        <v>3.9923974288935682E-4</v>
      </c>
      <c r="X619" s="328">
        <f t="shared" si="397"/>
        <v>46.246201485389861</v>
      </c>
      <c r="Y619" s="328">
        <f t="shared" si="377"/>
        <v>32.977998698650069</v>
      </c>
      <c r="Z619" s="108">
        <f>IF(H619&gt;0, rate1(1,$L$52,$L$51,$L$54,U619,$L$53,$L$50,Y619),"")</f>
        <v>1363.222965717373</v>
      </c>
      <c r="AA619" s="336">
        <f t="shared" si="398"/>
        <v>8.7499382384014837</v>
      </c>
      <c r="AB619" s="336">
        <f t="shared" si="399"/>
        <v>-5.1515216071154747E-5</v>
      </c>
      <c r="AC619" s="328">
        <f t="shared" si="400"/>
        <v>6.1804740496864364E-3</v>
      </c>
      <c r="AD619" s="328">
        <f t="shared" si="401"/>
        <v>-3.2359977307913286</v>
      </c>
      <c r="AE619" s="328">
        <f t="shared" si="402"/>
        <v>427.61981063727552</v>
      </c>
      <c r="AF619" s="328">
        <f t="shared" si="403"/>
        <v>2887.0986645944809</v>
      </c>
      <c r="AG619" s="328">
        <f t="shared" si="404"/>
        <v>2884.7933110477106</v>
      </c>
      <c r="AH619" s="328">
        <f t="shared" si="405"/>
        <v>2.5561244268025676</v>
      </c>
      <c r="AI619" s="328">
        <f t="shared" si="406"/>
        <v>4.549821797544241</v>
      </c>
      <c r="AJ619" s="328">
        <f t="shared" si="407"/>
        <v>9.2587416956137307</v>
      </c>
      <c r="AK619" s="337">
        <f t="shared" si="408"/>
        <v>573.0668921372893</v>
      </c>
      <c r="AL619" s="42">
        <f t="shared" si="378"/>
        <v>28.327882240050087</v>
      </c>
    </row>
    <row r="620" spans="2:38" ht="15" x14ac:dyDescent="0.15">
      <c r="B620" s="328">
        <f t="shared" si="379"/>
        <v>2887.0986645944809</v>
      </c>
      <c r="C620" s="328">
        <f t="shared" si="380"/>
        <v>2884.7933110477106</v>
      </c>
      <c r="D620" s="328">
        <f t="shared" si="381"/>
        <v>2.5561244268025676</v>
      </c>
      <c r="E620" s="328">
        <f t="shared" si="375"/>
        <v>185.74517602620119</v>
      </c>
      <c r="F620" s="328">
        <f t="shared" si="382"/>
        <v>185.74517602620119</v>
      </c>
      <c r="G620" s="328">
        <f t="shared" si="383"/>
        <v>855.42996661813788</v>
      </c>
      <c r="H620" s="313">
        <f t="shared" si="384"/>
        <v>0.02</v>
      </c>
      <c r="I620" s="328">
        <f t="shared" si="385"/>
        <v>1.8442828374161764</v>
      </c>
      <c r="J620" s="328">
        <f t="shared" si="374"/>
        <v>850</v>
      </c>
      <c r="K620" s="335">
        <f t="shared" si="386"/>
        <v>-1</v>
      </c>
      <c r="L620" s="323">
        <f t="shared" si="387"/>
        <v>2.5361244268025676</v>
      </c>
      <c r="M620" s="323">
        <f t="shared" si="388"/>
        <v>2.5461244268025673</v>
      </c>
      <c r="N620" s="328">
        <f t="shared" si="389"/>
        <v>-3.5615146876252446E-2</v>
      </c>
      <c r="O620" s="328">
        <f t="shared" si="390"/>
        <v>3.8770748504988184E-3</v>
      </c>
      <c r="P620" s="332">
        <f t="shared" si="376"/>
        <v>32.385065077990738</v>
      </c>
      <c r="Q620" s="328">
        <f t="shared" si="391"/>
        <v>15.479897355616913</v>
      </c>
      <c r="R620" s="277">
        <f>IF(H620&gt;0, rate1(1,$L$52,$L$51,$L$54,L620,$L$53,$L$50,P620),"")</f>
        <v>1351.9675162669673</v>
      </c>
      <c r="S620" s="323">
        <f t="shared" si="392"/>
        <v>2.9532324660781089</v>
      </c>
      <c r="T620" s="323">
        <f t="shared" si="393"/>
        <v>1.8233951920614968E-2</v>
      </c>
      <c r="U620" s="328">
        <f t="shared" si="394"/>
        <v>2.5561244268025676</v>
      </c>
      <c r="V620" s="336">
        <f t="shared" si="395"/>
        <v>2.5561244268025676</v>
      </c>
      <c r="W620" s="328">
        <f t="shared" si="396"/>
        <v>3.9311981920953087E-4</v>
      </c>
      <c r="X620" s="328">
        <f t="shared" si="397"/>
        <v>25.71761641695241</v>
      </c>
      <c r="Y620" s="328">
        <f t="shared" si="377"/>
        <v>32.639951771826141</v>
      </c>
      <c r="Z620" s="108">
        <f>IF(H620&gt;0, rate1(1,$L$52,$L$51,$L$54,U620,$L$53,$L$50,Y620),"")</f>
        <v>1356.8331371325205</v>
      </c>
      <c r="AA620" s="336">
        <f t="shared" si="398"/>
        <v>4.8887754221912365</v>
      </c>
      <c r="AB620" s="336">
        <f t="shared" si="399"/>
        <v>-1.010909030555477E-4</v>
      </c>
      <c r="AC620" s="328">
        <f t="shared" si="400"/>
        <v>1.8233951920614968E-2</v>
      </c>
      <c r="AD620" s="328">
        <f t="shared" si="401"/>
        <v>-1.0968549268460213</v>
      </c>
      <c r="AE620" s="328">
        <f t="shared" si="402"/>
        <v>175.23596963102375</v>
      </c>
      <c r="AF620" s="328">
        <f t="shared" si="403"/>
        <v>2887.0448154956839</v>
      </c>
      <c r="AG620" s="328">
        <f t="shared" si="404"/>
        <v>2884.77507709579</v>
      </c>
      <c r="AH620" s="328">
        <f t="shared" si="405"/>
        <v>2.5363029348695725</v>
      </c>
      <c r="AI620" s="328">
        <f t="shared" si="406"/>
        <v>13.486974872711651</v>
      </c>
      <c r="AJ620" s="328">
        <f t="shared" si="407"/>
        <v>9.2624880775228178</v>
      </c>
      <c r="AK620" s="337">
        <f t="shared" si="408"/>
        <v>573.07087615670207</v>
      </c>
      <c r="AL620" s="42">
        <f t="shared" si="378"/>
        <v>28.331749588577999</v>
      </c>
    </row>
    <row r="621" spans="2:38" ht="15" x14ac:dyDescent="0.15">
      <c r="B621" s="328">
        <f t="shared" si="379"/>
        <v>2887.0448154956839</v>
      </c>
      <c r="C621" s="328">
        <f t="shared" si="380"/>
        <v>2884.77507709579</v>
      </c>
      <c r="D621" s="328">
        <f t="shared" si="381"/>
        <v>2.5363029348695725</v>
      </c>
      <c r="E621" s="328">
        <f t="shared" si="375"/>
        <v>185.74517602620119</v>
      </c>
      <c r="F621" s="328">
        <f t="shared" si="382"/>
        <v>185.74517602620119</v>
      </c>
      <c r="G621" s="328">
        <f t="shared" si="383"/>
        <v>835.52846089966511</v>
      </c>
      <c r="H621" s="313">
        <f t="shared" si="384"/>
        <v>0.02</v>
      </c>
      <c r="I621" s="328">
        <f t="shared" si="385"/>
        <v>1.8157907199150942</v>
      </c>
      <c r="J621" s="328">
        <f t="shared" si="374"/>
        <v>850</v>
      </c>
      <c r="K621" s="335">
        <f t="shared" si="386"/>
        <v>-1</v>
      </c>
      <c r="L621" s="323">
        <f t="shared" si="387"/>
        <v>2.5163029348695725</v>
      </c>
      <c r="M621" s="323">
        <f t="shared" si="388"/>
        <v>2.5263029348695722</v>
      </c>
      <c r="N621" s="328">
        <f t="shared" si="389"/>
        <v>-3.534144642126158E-2</v>
      </c>
      <c r="O621" s="328">
        <f t="shared" si="390"/>
        <v>3.8770748504988184E-3</v>
      </c>
      <c r="P621" s="332">
        <f t="shared" si="376"/>
        <v>32.048524342031442</v>
      </c>
      <c r="Q621" s="328">
        <f t="shared" si="391"/>
        <v>-4.5763465173373561</v>
      </c>
      <c r="R621" s="277">
        <f>IF(H621&gt;0, rate1(1,$L$52,$L$51,$L$54,L621,$L$53,$L$50,P621),"")</f>
        <v>1345.4793672951887</v>
      </c>
      <c r="S621" s="323">
        <f t="shared" si="392"/>
        <v>-0.87727887902724111</v>
      </c>
      <c r="T621" s="323">
        <f t="shared" si="393"/>
        <v>-1.8825890397048854E-2</v>
      </c>
      <c r="U621" s="328">
        <f t="shared" si="394"/>
        <v>2.5363029348695725</v>
      </c>
      <c r="V621" s="336">
        <f t="shared" si="395"/>
        <v>2.5363029348695725</v>
      </c>
      <c r="W621" s="328">
        <f t="shared" si="396"/>
        <v>3.8704655547139311E-4</v>
      </c>
      <c r="X621" s="328">
        <f t="shared" si="397"/>
        <v>5.5029026053388179</v>
      </c>
      <c r="Y621" s="328">
        <f t="shared" si="377"/>
        <v>32.302745271696253</v>
      </c>
      <c r="Z621" s="108">
        <f>IF(H621&gt;0, rate1(1,$L$52,$L$51,$L$54,U621,$L$53,$L$50,Y621),"")</f>
        <v>1350.3872240704918</v>
      </c>
      <c r="AA621" s="336">
        <f t="shared" si="398"/>
        <v>1.05106438496823</v>
      </c>
      <c r="AB621" s="336">
        <f t="shared" si="399"/>
        <v>-7.579579303896378E-3</v>
      </c>
      <c r="AC621" s="328">
        <f t="shared" si="400"/>
        <v>-7.579579303896378E-3</v>
      </c>
      <c r="AD621" s="328">
        <f t="shared" si="401"/>
        <v>2.6386688756879617</v>
      </c>
      <c r="AE621" s="328">
        <f t="shared" si="402"/>
        <v>701.21891488425831</v>
      </c>
      <c r="AF621" s="328">
        <f t="shared" si="403"/>
        <v>2887.0170536285664</v>
      </c>
      <c r="AG621" s="328">
        <f t="shared" si="404"/>
        <v>2884.7826566750941</v>
      </c>
      <c r="AH621" s="328">
        <f t="shared" si="405"/>
        <v>2.5164794424261401</v>
      </c>
      <c r="AI621" s="328">
        <f t="shared" si="406"/>
        <v>-5.6333671761415207</v>
      </c>
      <c r="AJ621" s="328">
        <f t="shared" si="407"/>
        <v>9.2609232533072223</v>
      </c>
      <c r="AK621" s="337">
        <f t="shared" si="408"/>
        <v>573.08241331916724</v>
      </c>
      <c r="AL621" s="42">
        <f t="shared" si="378"/>
        <v>28.343213517219805</v>
      </c>
    </row>
    <row r="622" spans="2:38" ht="15" x14ac:dyDescent="0.15">
      <c r="B622" s="328">
        <f t="shared" si="379"/>
        <v>2887.0170536285664</v>
      </c>
      <c r="C622" s="328">
        <f t="shared" si="380"/>
        <v>2884.7826566750941</v>
      </c>
      <c r="D622" s="328">
        <f t="shared" si="381"/>
        <v>2.5164794424261401</v>
      </c>
      <c r="E622" s="328">
        <f t="shared" si="375"/>
        <v>185.74517602620119</v>
      </c>
      <c r="F622" s="328">
        <f t="shared" si="382"/>
        <v>185.74517602620119</v>
      </c>
      <c r="G622" s="328">
        <f t="shared" si="383"/>
        <v>917.34817302467457</v>
      </c>
      <c r="H622" s="313">
        <f t="shared" si="384"/>
        <v>0.08</v>
      </c>
      <c r="I622" s="328">
        <f t="shared" si="385"/>
        <v>1.7875175627777935</v>
      </c>
      <c r="J622" s="328">
        <f t="shared" si="374"/>
        <v>850</v>
      </c>
      <c r="K622" s="335">
        <f t="shared" si="386"/>
        <v>1</v>
      </c>
      <c r="L622" s="323">
        <f t="shared" si="387"/>
        <v>2.5964794424261401</v>
      </c>
      <c r="M622" s="323">
        <f t="shared" si="388"/>
        <v>2.5564794424261401</v>
      </c>
      <c r="N622" s="328">
        <f t="shared" si="389"/>
        <v>0.14358725055179544</v>
      </c>
      <c r="O622" s="328">
        <f t="shared" si="390"/>
        <v>3.8770748504988184E-3</v>
      </c>
      <c r="P622" s="332">
        <f t="shared" si="376"/>
        <v>32.990686042758384</v>
      </c>
      <c r="Q622" s="328">
        <f t="shared" si="391"/>
        <v>26.08254773310432</v>
      </c>
      <c r="R622" s="277">
        <f>IF(H622&gt;0, rate1(1,$L$52,$L$51,$L$54,L622,$L$53,$L$50,P622),"")</f>
        <v>1363.4613938515517</v>
      </c>
      <c r="S622" s="323">
        <f t="shared" si="392"/>
        <v>4.9340435656430452</v>
      </c>
      <c r="T622" s="323">
        <f t="shared" si="393"/>
        <v>-3.6498642721137523E-2</v>
      </c>
      <c r="U622" s="328">
        <f t="shared" si="394"/>
        <v>2.5164794424261401</v>
      </c>
      <c r="V622" s="336">
        <f t="shared" si="395"/>
        <v>2.5164794424261401</v>
      </c>
      <c r="W622" s="328">
        <f t="shared" si="396"/>
        <v>3.8101996443185016E-4</v>
      </c>
      <c r="X622" s="328">
        <f t="shared" si="397"/>
        <v>-14.400299962847384</v>
      </c>
      <c r="Y622" s="328">
        <f t="shared" si="377"/>
        <v>31.966383923885115</v>
      </c>
      <c r="Z622" s="108">
        <f>IF(H622&gt;0, rate1(1,$L$52,$L$51,$L$54,U622,$L$53,$L$50,Y622),"")</f>
        <v>1343.884637613116</v>
      </c>
      <c r="AA622" s="336">
        <f t="shared" si="398"/>
        <v>-2.7637920530576467</v>
      </c>
      <c r="AB622" s="336">
        <f t="shared" si="399"/>
        <v>1.0123300093646656E-4</v>
      </c>
      <c r="AC622" s="328">
        <f t="shared" si="400"/>
        <v>1.0123300093646656E-4</v>
      </c>
      <c r="AD622" s="328">
        <f t="shared" si="401"/>
        <v>790.25613446160401</v>
      </c>
      <c r="AE622" s="328">
        <f t="shared" si="402"/>
        <v>-210639.47393668542</v>
      </c>
      <c r="AF622" s="328">
        <f t="shared" si="403"/>
        <v>2887.1605396461173</v>
      </c>
      <c r="AG622" s="328">
        <f t="shared" si="404"/>
        <v>2884.7825554420933</v>
      </c>
      <c r="AH622" s="328">
        <f t="shared" si="405"/>
        <v>2.5960778058936036</v>
      </c>
      <c r="AI622" s="328">
        <f t="shared" si="406"/>
        <v>7.424706074771957E-2</v>
      </c>
      <c r="AJ622" s="328">
        <f t="shared" si="407"/>
        <v>9.2609438774907638</v>
      </c>
      <c r="AK622" s="337">
        <f t="shared" si="408"/>
        <v>573.07770648056089</v>
      </c>
      <c r="AL622" s="42">
        <f t="shared" si="378"/>
        <v>28.338425155120085</v>
      </c>
    </row>
    <row r="623" spans="2:38" ht="15" x14ac:dyDescent="0.15">
      <c r="B623" s="328">
        <f t="shared" si="379"/>
        <v>2887.1605396461173</v>
      </c>
      <c r="C623" s="328">
        <f t="shared" si="380"/>
        <v>2884.7825554420933</v>
      </c>
      <c r="D623" s="328">
        <f t="shared" si="381"/>
        <v>2.5960778058936036</v>
      </c>
      <c r="E623" s="328">
        <f t="shared" si="375"/>
        <v>185.74517602620119</v>
      </c>
      <c r="F623" s="328">
        <f t="shared" si="382"/>
        <v>185.74517602620119</v>
      </c>
      <c r="G623" s="328">
        <f t="shared" si="383"/>
        <v>896.50006767766752</v>
      </c>
      <c r="H623" s="313">
        <f t="shared" si="384"/>
        <v>0.02</v>
      </c>
      <c r="I623" s="328">
        <f t="shared" si="385"/>
        <v>1.9023873632191681</v>
      </c>
      <c r="J623" s="328">
        <f t="shared" si="374"/>
        <v>850</v>
      </c>
      <c r="K623" s="335">
        <f t="shared" si="386"/>
        <v>-1</v>
      </c>
      <c r="L623" s="323">
        <f t="shared" si="387"/>
        <v>2.5760778058936036</v>
      </c>
      <c r="M623" s="323">
        <f t="shared" si="388"/>
        <v>2.5860778058936038</v>
      </c>
      <c r="N623" s="328">
        <f t="shared" si="389"/>
        <v>-3.6166690114227684E-2</v>
      </c>
      <c r="O623" s="328">
        <f t="shared" si="390"/>
        <v>3.8770748504988184E-3</v>
      </c>
      <c r="P623" s="332">
        <f t="shared" si="376"/>
        <v>33.066080302212903</v>
      </c>
      <c r="Q623" s="328">
        <f t="shared" si="391"/>
        <v>56.865491058338307</v>
      </c>
      <c r="R623" s="277">
        <f>IF(H623&gt;0, rate1(1,$L$52,$L$51,$L$54,L623,$L$53,$L$50,P623),"")</f>
        <v>1364.8761871834706</v>
      </c>
      <c r="S623" s="323">
        <f t="shared" si="392"/>
        <v>10.746111725078109</v>
      </c>
      <c r="T623" s="323">
        <f t="shared" si="393"/>
        <v>3.710884005276251E-3</v>
      </c>
      <c r="U623" s="328">
        <f t="shared" si="394"/>
        <v>2.5960778058936036</v>
      </c>
      <c r="V623" s="336">
        <f t="shared" si="395"/>
        <v>2.5960778058936036</v>
      </c>
      <c r="W623" s="328">
        <f t="shared" si="396"/>
        <v>4.0550514331272325E-4</v>
      </c>
      <c r="X623" s="328">
        <f t="shared" si="397"/>
        <v>67.426388304979469</v>
      </c>
      <c r="Y623" s="328">
        <f t="shared" si="377"/>
        <v>33.32229851168114</v>
      </c>
      <c r="Z623" s="108">
        <f>IF(H623&gt;0, rate1(1,$L$52,$L$51,$L$54,U623,$L$53,$L$50,Y623),"")</f>
        <v>1369.65797606619</v>
      </c>
      <c r="AA623" s="336">
        <f t="shared" si="398"/>
        <v>12.697364321830266</v>
      </c>
      <c r="AB623" s="336">
        <f t="shared" si="399"/>
        <v>-3.4666368607152569E-5</v>
      </c>
      <c r="AC623" s="328">
        <f t="shared" si="400"/>
        <v>3.710884005276251E-3</v>
      </c>
      <c r="AD623" s="328">
        <f t="shared" si="401"/>
        <v>-5.3895513768588224</v>
      </c>
      <c r="AE623" s="328">
        <f t="shared" si="402"/>
        <v>-417429.83467809402</v>
      </c>
      <c r="AF623" s="328">
        <f t="shared" si="403"/>
        <v>2887.1206620719977</v>
      </c>
      <c r="AG623" s="328">
        <f t="shared" si="404"/>
        <v>2884.7788445580882</v>
      </c>
      <c r="AH623" s="328">
        <f t="shared" si="405"/>
        <v>2.5762603317828816</v>
      </c>
      <c r="AI623" s="328">
        <f t="shared" si="406"/>
        <v>2.7188429544909507</v>
      </c>
      <c r="AJ623" s="328">
        <f t="shared" si="407"/>
        <v>9.2616991116447895</v>
      </c>
      <c r="AK623" s="337">
        <f t="shared" si="408"/>
        <v>573.07777459096644</v>
      </c>
      <c r="AL623" s="42">
        <f t="shared" si="378"/>
        <v>28.338488265121722</v>
      </c>
    </row>
    <row r="624" spans="2:38" ht="15" x14ac:dyDescent="0.15">
      <c r="B624" s="328">
        <f t="shared" si="379"/>
        <v>2887.1206620719977</v>
      </c>
      <c r="C624" s="328">
        <f t="shared" si="380"/>
        <v>2884.7788445580882</v>
      </c>
      <c r="D624" s="328">
        <f t="shared" si="381"/>
        <v>2.5762603317828816</v>
      </c>
      <c r="E624" s="328">
        <f t="shared" si="375"/>
        <v>185.74517602620119</v>
      </c>
      <c r="F624" s="328">
        <f t="shared" si="382"/>
        <v>185.74517602620119</v>
      </c>
      <c r="G624" s="328">
        <f t="shared" si="383"/>
        <v>875.9682030149886</v>
      </c>
      <c r="H624" s="313">
        <f t="shared" si="384"/>
        <v>0.02</v>
      </c>
      <c r="I624" s="328">
        <f t="shared" si="385"/>
        <v>1.8734540111276148</v>
      </c>
      <c r="J624" s="328">
        <f t="shared" si="374"/>
        <v>850</v>
      </c>
      <c r="K624" s="335">
        <f t="shared" si="386"/>
        <v>-1</v>
      </c>
      <c r="L624" s="323">
        <f t="shared" si="387"/>
        <v>2.5562603317828816</v>
      </c>
      <c r="M624" s="323">
        <f t="shared" si="388"/>
        <v>2.5662603317828818</v>
      </c>
      <c r="N624" s="328">
        <f t="shared" si="389"/>
        <v>-3.5893140421221048E-2</v>
      </c>
      <c r="O624" s="328">
        <f t="shared" si="390"/>
        <v>3.8770748504988184E-3</v>
      </c>
      <c r="P624" s="332">
        <f t="shared" si="376"/>
        <v>32.727843031297319</v>
      </c>
      <c r="Q624" s="328">
        <f t="shared" si="391"/>
        <v>36.176537079756258</v>
      </c>
      <c r="R624" s="277">
        <f>IF(H624&gt;0, rate1(1,$L$52,$L$51,$L$54,L624,$L$53,$L$50,P624),"")</f>
        <v>1358.5013751152576</v>
      </c>
      <c r="S624" s="323">
        <f t="shared" si="392"/>
        <v>6.8685130023060275</v>
      </c>
      <c r="T624" s="323">
        <f t="shared" si="393"/>
        <v>6.1162240600160329E-3</v>
      </c>
      <c r="U624" s="328">
        <f t="shared" si="394"/>
        <v>2.5762603317828816</v>
      </c>
      <c r="V624" s="336">
        <f t="shared" si="395"/>
        <v>2.5762603317828816</v>
      </c>
      <c r="W624" s="328">
        <f t="shared" si="396"/>
        <v>3.9933782780821048E-4</v>
      </c>
      <c r="X624" s="328">
        <f t="shared" si="397"/>
        <v>46.576505399000098</v>
      </c>
      <c r="Y624" s="328">
        <f t="shared" si="377"/>
        <v>32.983402518060466</v>
      </c>
      <c r="Z624" s="108">
        <f>IF(H624&gt;0, rate1(1,$L$52,$L$51,$L$54,U624,$L$53,$L$50,Y624),"")</f>
        <v>1363.3245297423352</v>
      </c>
      <c r="AA624" s="336">
        <f t="shared" si="398"/>
        <v>8.8117763569677994</v>
      </c>
      <c r="AB624" s="336">
        <f t="shared" si="399"/>
        <v>-5.1119977014193029E-5</v>
      </c>
      <c r="AC624" s="328">
        <f t="shared" si="400"/>
        <v>6.1162240600160329E-3</v>
      </c>
      <c r="AD624" s="328">
        <f t="shared" si="401"/>
        <v>-3.2699913874554118</v>
      </c>
      <c r="AE624" s="328">
        <f t="shared" si="402"/>
        <v>431.37003792384149</v>
      </c>
      <c r="AF624" s="328">
        <f t="shared" si="403"/>
        <v>2887.0786527075165</v>
      </c>
      <c r="AG624" s="328">
        <f t="shared" si="404"/>
        <v>2884.7727283340282</v>
      </c>
      <c r="AH624" s="328">
        <f t="shared" si="405"/>
        <v>2.5564408671613457</v>
      </c>
      <c r="AI624" s="328">
        <f t="shared" si="406"/>
        <v>4.5021846661709288</v>
      </c>
      <c r="AJ624" s="328">
        <f t="shared" si="407"/>
        <v>9.2629497184965039</v>
      </c>
      <c r="AK624" s="337">
        <f t="shared" si="408"/>
        <v>573.0802120338592</v>
      </c>
      <c r="AL624" s="42">
        <f t="shared" si="378"/>
        <v>28.340799281633039</v>
      </c>
    </row>
    <row r="625" spans="2:38" ht="15" x14ac:dyDescent="0.15">
      <c r="B625" s="328">
        <f t="shared" si="379"/>
        <v>2887.0786527075165</v>
      </c>
      <c r="C625" s="328">
        <f t="shared" si="380"/>
        <v>2884.7727283340282</v>
      </c>
      <c r="D625" s="328">
        <f t="shared" si="381"/>
        <v>2.5564408671613457</v>
      </c>
      <c r="E625" s="328">
        <f t="shared" si="375"/>
        <v>185.74517602620119</v>
      </c>
      <c r="F625" s="328">
        <f t="shared" si="382"/>
        <v>185.74517602620119</v>
      </c>
      <c r="G625" s="328">
        <f t="shared" si="383"/>
        <v>855.75022051506562</v>
      </c>
      <c r="H625" s="313">
        <f t="shared" si="384"/>
        <v>0.02</v>
      </c>
      <c r="I625" s="328">
        <f t="shared" si="385"/>
        <v>1.8447394987906591</v>
      </c>
      <c r="J625" s="328">
        <f t="shared" si="374"/>
        <v>850</v>
      </c>
      <c r="K625" s="335">
        <f t="shared" si="386"/>
        <v>-1</v>
      </c>
      <c r="L625" s="323">
        <f t="shared" si="387"/>
        <v>2.5364408671613456</v>
      </c>
      <c r="M625" s="323">
        <f t="shared" si="388"/>
        <v>2.5464408671613459</v>
      </c>
      <c r="N625" s="328">
        <f t="shared" si="389"/>
        <v>-3.5619515985833239E-2</v>
      </c>
      <c r="O625" s="328">
        <f t="shared" si="390"/>
        <v>3.8770748504988184E-3</v>
      </c>
      <c r="P625" s="332">
        <f t="shared" si="376"/>
        <v>32.390444917208995</v>
      </c>
      <c r="Q625" s="328">
        <f t="shared" si="391"/>
        <v>15.802631161001273</v>
      </c>
      <c r="R625" s="277">
        <f>IF(H625&gt;0, rate1(1,$L$52,$L$51,$L$54,L625,$L$53,$L$50,P625),"")</f>
        <v>1352.0706417352847</v>
      </c>
      <c r="S625" s="323">
        <f t="shared" si="392"/>
        <v>3.0145732096577254</v>
      </c>
      <c r="T625" s="323">
        <f t="shared" si="393"/>
        <v>1.7680924086092144E-2</v>
      </c>
      <c r="U625" s="328">
        <f t="shared" si="394"/>
        <v>2.5564408671613457</v>
      </c>
      <c r="V625" s="336">
        <f t="shared" si="395"/>
        <v>2.5564408671613457</v>
      </c>
      <c r="W625" s="328">
        <f t="shared" si="396"/>
        <v>3.9321715929041545E-4</v>
      </c>
      <c r="X625" s="328">
        <f t="shared" si="397"/>
        <v>26.042890140995041</v>
      </c>
      <c r="Y625" s="328">
        <f t="shared" si="377"/>
        <v>32.645342211548126</v>
      </c>
      <c r="Z625" s="108">
        <f>IF(H625&gt;0, rate1(1,$L$52,$L$51,$L$54,U625,$L$53,$L$50,Y625),"")</f>
        <v>1356.9355918171209</v>
      </c>
      <c r="AA625" s="336">
        <f t="shared" si="398"/>
        <v>4.9502343497034467</v>
      </c>
      <c r="AB625" s="336">
        <f t="shared" si="399"/>
        <v>-9.9542742146408405E-5</v>
      </c>
      <c r="AC625" s="328">
        <f t="shared" si="400"/>
        <v>1.7680924086092144E-2</v>
      </c>
      <c r="AD625" s="328">
        <f t="shared" si="401"/>
        <v>-1.1311625966276302</v>
      </c>
      <c r="AE625" s="328">
        <f t="shared" si="402"/>
        <v>179.75505112595343</v>
      </c>
      <c r="AF625" s="328">
        <f t="shared" si="403"/>
        <v>2887.0253522674448</v>
      </c>
      <c r="AG625" s="328">
        <f t="shared" si="404"/>
        <v>2884.7550474099421</v>
      </c>
      <c r="AH625" s="328">
        <f t="shared" si="405"/>
        <v>2.5366194071262957</v>
      </c>
      <c r="AI625" s="328">
        <f t="shared" si="406"/>
        <v>13.076923305871031</v>
      </c>
      <c r="AJ625" s="328">
        <f t="shared" si="407"/>
        <v>9.2665821971925784</v>
      </c>
      <c r="AK625" s="337">
        <f t="shared" si="408"/>
        <v>573.08415580447081</v>
      </c>
      <c r="AL625" s="42">
        <f t="shared" si="378"/>
        <v>28.344626138599285</v>
      </c>
    </row>
    <row r="626" spans="2:38" ht="15" x14ac:dyDescent="0.15">
      <c r="B626" s="328">
        <f t="shared" si="379"/>
        <v>2887.0253522674448</v>
      </c>
      <c r="C626" s="328">
        <f t="shared" si="380"/>
        <v>2884.7550474099421</v>
      </c>
      <c r="D626" s="328">
        <f t="shared" si="381"/>
        <v>2.5366194071262957</v>
      </c>
      <c r="E626" s="328">
        <f t="shared" si="375"/>
        <v>185.74517602620119</v>
      </c>
      <c r="F626" s="328">
        <f t="shared" si="382"/>
        <v>185.74517602620119</v>
      </c>
      <c r="G626" s="328">
        <f t="shared" si="383"/>
        <v>835.84376038601499</v>
      </c>
      <c r="H626" s="313">
        <f t="shared" si="384"/>
        <v>0.02</v>
      </c>
      <c r="I626" s="328">
        <f t="shared" si="385"/>
        <v>1.8162438860021213</v>
      </c>
      <c r="J626" s="328">
        <f t="shared" si="374"/>
        <v>850</v>
      </c>
      <c r="K626" s="335">
        <f t="shared" si="386"/>
        <v>-1</v>
      </c>
      <c r="L626" s="323">
        <f t="shared" si="387"/>
        <v>2.5166194071262957</v>
      </c>
      <c r="M626" s="323">
        <f t="shared" si="388"/>
        <v>2.5266194071262955</v>
      </c>
      <c r="N626" s="328">
        <f t="shared" si="389"/>
        <v>-3.5345816726115586E-2</v>
      </c>
      <c r="O626" s="328">
        <f t="shared" si="390"/>
        <v>3.8770748504988184E-3</v>
      </c>
      <c r="P626" s="332">
        <f t="shared" si="376"/>
        <v>32.053890670111024</v>
      </c>
      <c r="Q626" s="328">
        <f t="shared" si="391"/>
        <v>-4.2585857541678251</v>
      </c>
      <c r="R626" s="277">
        <f>IF(H626&gt;0, rate1(1,$L$52,$L$51,$L$54,L626,$L$53,$L$50,P626),"")</f>
        <v>1345.583399734044</v>
      </c>
      <c r="S626" s="323">
        <f t="shared" si="392"/>
        <v>-0.81630149288646647</v>
      </c>
      <c r="T626" s="323">
        <f t="shared" si="393"/>
        <v>-1.9460324656752889E-2</v>
      </c>
      <c r="U626" s="328">
        <f t="shared" si="394"/>
        <v>2.5366194071262957</v>
      </c>
      <c r="V626" s="336">
        <f t="shared" si="395"/>
        <v>2.5366194071262957</v>
      </c>
      <c r="W626" s="328">
        <f t="shared" si="396"/>
        <v>3.8714315051002757E-4</v>
      </c>
      <c r="X626" s="328">
        <f t="shared" si="397"/>
        <v>5.8231838080209855</v>
      </c>
      <c r="Y626" s="328">
        <f t="shared" si="377"/>
        <v>32.308122256776187</v>
      </c>
      <c r="Z626" s="108">
        <f>IF(H626&gt;0, rate1(1,$L$52,$L$51,$L$54,U626,$L$53,$L$50,Y626),"")</f>
        <v>1350.4905787740108</v>
      </c>
      <c r="AA626" s="336">
        <f t="shared" si="398"/>
        <v>1.112153554973853</v>
      </c>
      <c r="AB626" s="336">
        <f t="shared" si="399"/>
        <v>-3.4519026222600284E-3</v>
      </c>
      <c r="AC626" s="328">
        <f t="shared" si="400"/>
        <v>-3.4519026222600284E-3</v>
      </c>
      <c r="AD626" s="328">
        <f t="shared" si="401"/>
        <v>5.7939061985779912</v>
      </c>
      <c r="AE626" s="328">
        <f t="shared" si="402"/>
        <v>973.37245752394608</v>
      </c>
      <c r="AF626" s="328">
        <f t="shared" si="403"/>
        <v>2886.9934583533409</v>
      </c>
      <c r="AG626" s="328">
        <f t="shared" si="404"/>
        <v>2884.7584993125643</v>
      </c>
      <c r="AH626" s="328">
        <f t="shared" si="405"/>
        <v>2.5167959466619321</v>
      </c>
      <c r="AI626" s="328">
        <f t="shared" si="406"/>
        <v>-2.5653576158432845</v>
      </c>
      <c r="AJ626" s="328">
        <f t="shared" si="407"/>
        <v>9.2658695978548433</v>
      </c>
      <c r="AK626" s="337">
        <f t="shared" si="408"/>
        <v>573.09534638447349</v>
      </c>
      <c r="AL626" s="42">
        <f t="shared" si="378"/>
        <v>28.355741523409275</v>
      </c>
    </row>
    <row r="627" spans="2:38" ht="15" x14ac:dyDescent="0.15">
      <c r="B627" s="328">
        <f t="shared" si="379"/>
        <v>2886.9934583533409</v>
      </c>
      <c r="C627" s="328">
        <f t="shared" si="380"/>
        <v>2884.7584993125643</v>
      </c>
      <c r="D627" s="328">
        <f t="shared" si="381"/>
        <v>2.5167959466619321</v>
      </c>
      <c r="E627" s="328">
        <f t="shared" si="375"/>
        <v>185.74517602620119</v>
      </c>
      <c r="F627" s="328">
        <f t="shared" si="382"/>
        <v>185.74517602620119</v>
      </c>
      <c r="G627" s="328">
        <f t="shared" si="383"/>
        <v>917.68384132021151</v>
      </c>
      <c r="H627" s="313">
        <f t="shared" si="384"/>
        <v>0.08</v>
      </c>
      <c r="I627" s="328">
        <f t="shared" si="385"/>
        <v>1.7879672326213041</v>
      </c>
      <c r="J627" s="328">
        <f t="shared" si="374"/>
        <v>850</v>
      </c>
      <c r="K627" s="335">
        <f t="shared" si="386"/>
        <v>1</v>
      </c>
      <c r="L627" s="323">
        <f t="shared" si="387"/>
        <v>2.5967959466619321</v>
      </c>
      <c r="M627" s="323">
        <f t="shared" si="388"/>
        <v>2.5567959466619321</v>
      </c>
      <c r="N627" s="328">
        <f t="shared" si="389"/>
        <v>0.14360521580664454</v>
      </c>
      <c r="O627" s="328">
        <f t="shared" si="390"/>
        <v>3.8770748504988184E-3</v>
      </c>
      <c r="P627" s="332">
        <f t="shared" si="376"/>
        <v>32.996091508688949</v>
      </c>
      <c r="Q627" s="328">
        <f t="shared" si="391"/>
        <v>26.407977497715365</v>
      </c>
      <c r="R627" s="277">
        <f>IF(H627&gt;0, rate1(1,$L$52,$L$51,$L$54,L627,$L$53,$L$50,P627),"")</f>
        <v>1363.562946209086</v>
      </c>
      <c r="S627" s="323">
        <f t="shared" si="392"/>
        <v>4.9952331627787059</v>
      </c>
      <c r="T627" s="323">
        <f t="shared" si="393"/>
        <v>-3.5944138916479747E-2</v>
      </c>
      <c r="U627" s="328">
        <f t="shared" si="394"/>
        <v>2.5167959466619321</v>
      </c>
      <c r="V627" s="336">
        <f t="shared" si="395"/>
        <v>2.5167959466619321</v>
      </c>
      <c r="W627" s="328">
        <f t="shared" si="396"/>
        <v>3.8111581422484164E-4</v>
      </c>
      <c r="X627" s="328">
        <f t="shared" si="397"/>
        <v>-14.084973593058407</v>
      </c>
      <c r="Y627" s="328">
        <f t="shared" si="377"/>
        <v>31.971747378400536</v>
      </c>
      <c r="Z627" s="108">
        <f>IF(H627&gt;0, rate1(1,$L$52,$L$51,$L$54,U627,$L$53,$L$50,Y627),"")</f>
        <v>1343.9889017794485</v>
      </c>
      <c r="AA627" s="336">
        <f t="shared" si="398"/>
        <v>-2.7030630075213544</v>
      </c>
      <c r="AB627" s="336">
        <f t="shared" si="399"/>
        <v>1.0291907360224517E-4</v>
      </c>
      <c r="AC627" s="328">
        <f t="shared" si="400"/>
        <v>1.0291907360224517E-4</v>
      </c>
      <c r="AD627" s="328">
        <f t="shared" si="401"/>
        <v>777.30975610195162</v>
      </c>
      <c r="AE627" s="328">
        <f t="shared" si="402"/>
        <v>-460746.27641129162</v>
      </c>
      <c r="AF627" s="328">
        <f t="shared" si="403"/>
        <v>2887.1369606500739</v>
      </c>
      <c r="AG627" s="328">
        <f t="shared" si="404"/>
        <v>2884.7583963934908</v>
      </c>
      <c r="AH627" s="328">
        <f t="shared" si="405"/>
        <v>2.5963944122347931</v>
      </c>
      <c r="AI627" s="328">
        <f t="shared" si="406"/>
        <v>7.5478051004814972E-2</v>
      </c>
      <c r="AJ627" s="328">
        <f t="shared" si="407"/>
        <v>9.2658905639801219</v>
      </c>
      <c r="AK627" s="337">
        <f t="shared" si="408"/>
        <v>573.09320214631714</v>
      </c>
      <c r="AL627" s="42">
        <f t="shared" si="378"/>
        <v>28.353560969435808</v>
      </c>
    </row>
    <row r="628" spans="2:38" ht="15" x14ac:dyDescent="0.15">
      <c r="B628" s="328">
        <f t="shared" si="379"/>
        <v>2887.1369606500739</v>
      </c>
      <c r="C628" s="328">
        <f t="shared" si="380"/>
        <v>2884.7583963934908</v>
      </c>
      <c r="D628" s="328">
        <f t="shared" si="381"/>
        <v>2.5963944122347931</v>
      </c>
      <c r="E628" s="328">
        <f t="shared" si="375"/>
        <v>185.74517602620119</v>
      </c>
      <c r="F628" s="328">
        <f t="shared" si="382"/>
        <v>185.74517602620119</v>
      </c>
      <c r="G628" s="328">
        <f t="shared" si="383"/>
        <v>896.83066428162931</v>
      </c>
      <c r="H628" s="313">
        <f t="shared" si="384"/>
        <v>0.02</v>
      </c>
      <c r="I628" s="328">
        <f t="shared" si="385"/>
        <v>1.9028514052664833</v>
      </c>
      <c r="J628" s="328">
        <f t="shared" si="374"/>
        <v>850</v>
      </c>
      <c r="K628" s="335">
        <f t="shared" si="386"/>
        <v>-1</v>
      </c>
      <c r="L628" s="323">
        <f t="shared" si="387"/>
        <v>2.576394412234793</v>
      </c>
      <c r="M628" s="323">
        <f t="shared" si="388"/>
        <v>2.5863944122347933</v>
      </c>
      <c r="N628" s="328">
        <f t="shared" si="389"/>
        <v>-3.6171059993361787E-2</v>
      </c>
      <c r="O628" s="328">
        <f t="shared" si="390"/>
        <v>3.8770748504988184E-3</v>
      </c>
      <c r="P628" s="332">
        <f t="shared" si="376"/>
        <v>33.071491081903908</v>
      </c>
      <c r="Q628" s="328">
        <f t="shared" si="391"/>
        <v>57.198606926410889</v>
      </c>
      <c r="R628" s="277">
        <f>IF(H628&gt;0, rate1(1,$L$52,$L$51,$L$54,L628,$L$53,$L$50,P628),"")</f>
        <v>1364.9775864517312</v>
      </c>
      <c r="S628" s="323">
        <f t="shared" si="392"/>
        <v>10.808259069589866</v>
      </c>
      <c r="T628" s="323">
        <f t="shared" si="393"/>
        <v>3.6878165367296204E-3</v>
      </c>
      <c r="U628" s="328">
        <f t="shared" si="394"/>
        <v>2.5963944122347931</v>
      </c>
      <c r="V628" s="336">
        <f t="shared" si="395"/>
        <v>2.5963944122347931</v>
      </c>
      <c r="W628" s="328">
        <f t="shared" si="396"/>
        <v>4.0560405662670718E-4</v>
      </c>
      <c r="X628" s="328">
        <f t="shared" si="397"/>
        <v>67.762085220337553</v>
      </c>
      <c r="Y628" s="328">
        <f t="shared" si="377"/>
        <v>33.327719787824996</v>
      </c>
      <c r="Z628" s="108">
        <f>IF(H628&gt;0, rate1(1,$L$52,$L$51,$L$54,U628,$L$53,$L$50,Y628),"")</f>
        <v>1369.7587179034665</v>
      </c>
      <c r="AA628" s="336">
        <f t="shared" si="398"/>
        <v>12.759642403012251</v>
      </c>
      <c r="AB628" s="336">
        <f t="shared" si="399"/>
        <v>-3.4491189674510092E-5</v>
      </c>
      <c r="AC628" s="328">
        <f t="shared" si="400"/>
        <v>3.6878165367296204E-3</v>
      </c>
      <c r="AD628" s="328">
        <f t="shared" si="401"/>
        <v>-5.4232632780957513</v>
      </c>
      <c r="AE628" s="328">
        <f t="shared" si="402"/>
        <v>-412971.5706084402</v>
      </c>
      <c r="AF628" s="328">
        <f t="shared" si="403"/>
        <v>2887.0971017735437</v>
      </c>
      <c r="AG628" s="328">
        <f t="shared" si="404"/>
        <v>2884.7547085769543</v>
      </c>
      <c r="AH628" s="328">
        <f t="shared" si="405"/>
        <v>2.5765769698871046</v>
      </c>
      <c r="AI628" s="328">
        <f t="shared" si="406"/>
        <v>2.7017414595913807</v>
      </c>
      <c r="AJ628" s="328">
        <f t="shared" si="407"/>
        <v>9.2666410477188972</v>
      </c>
      <c r="AK628" s="337">
        <f t="shared" si="408"/>
        <v>573.09327141130495</v>
      </c>
      <c r="AL628" s="42">
        <f t="shared" si="378"/>
        <v>28.35362512577916</v>
      </c>
    </row>
    <row r="629" spans="2:38" ht="15" x14ac:dyDescent="0.15">
      <c r="B629" s="328">
        <f t="shared" si="379"/>
        <v>2887.0971017735437</v>
      </c>
      <c r="C629" s="328">
        <f t="shared" si="380"/>
        <v>2884.7547085769543</v>
      </c>
      <c r="D629" s="328">
        <f t="shared" si="381"/>
        <v>2.5765769698871046</v>
      </c>
      <c r="E629" s="328">
        <f t="shared" si="375"/>
        <v>185.74517602620119</v>
      </c>
      <c r="F629" s="328">
        <f t="shared" si="382"/>
        <v>185.74517602620119</v>
      </c>
      <c r="G629" s="328">
        <f t="shared" si="383"/>
        <v>876.29376559903051</v>
      </c>
      <c r="H629" s="313">
        <f t="shared" si="384"/>
        <v>0.02</v>
      </c>
      <c r="I629" s="328">
        <f t="shared" si="385"/>
        <v>1.8739145572715643</v>
      </c>
      <c r="J629" s="328">
        <f t="shared" si="374"/>
        <v>850</v>
      </c>
      <c r="K629" s="335">
        <f t="shared" si="386"/>
        <v>-1</v>
      </c>
      <c r="L629" s="323">
        <f t="shared" si="387"/>
        <v>2.5565769698871046</v>
      </c>
      <c r="M629" s="323">
        <f t="shared" si="388"/>
        <v>2.5665769698871044</v>
      </c>
      <c r="N629" s="328">
        <f t="shared" si="389"/>
        <v>-3.5897511493854672E-2</v>
      </c>
      <c r="O629" s="328">
        <f t="shared" si="390"/>
        <v>3.8770748504988184E-3</v>
      </c>
      <c r="P629" s="332">
        <f t="shared" si="376"/>
        <v>32.733240441735369</v>
      </c>
      <c r="Q629" s="328">
        <f t="shared" si="391"/>
        <v>36.504600306416819</v>
      </c>
      <c r="R629" s="277">
        <f>IF(H629&gt;0, rate1(1,$L$52,$L$51,$L$54,L629,$L$53,$L$50,P629),"")</f>
        <v>1358.6036630969068</v>
      </c>
      <c r="S629" s="323">
        <f t="shared" si="392"/>
        <v>6.9302775966945829</v>
      </c>
      <c r="T629" s="323">
        <f t="shared" si="393"/>
        <v>6.0532598868328225E-3</v>
      </c>
      <c r="U629" s="328">
        <f t="shared" si="394"/>
        <v>2.5765769698871046</v>
      </c>
      <c r="V629" s="336">
        <f t="shared" si="395"/>
        <v>2.5765769698871046</v>
      </c>
      <c r="W629" s="328">
        <f t="shared" si="396"/>
        <v>3.9943599594938206E-4</v>
      </c>
      <c r="X629" s="328">
        <f t="shared" si="397"/>
        <v>46.907130190370367</v>
      </c>
      <c r="Y629" s="328">
        <f t="shared" si="377"/>
        <v>32.988810480022458</v>
      </c>
      <c r="Z629" s="108">
        <f>IF(H629&gt;0, rate1(1,$L$52,$L$51,$L$54,U629,$L$53,$L$50,Y629),"")</f>
        <v>1363.4261534584821</v>
      </c>
      <c r="AA629" s="336">
        <f t="shared" si="398"/>
        <v>8.8736655762965082</v>
      </c>
      <c r="AB629" s="336">
        <f t="shared" si="399"/>
        <v>-5.0730627568419348E-5</v>
      </c>
      <c r="AC629" s="328">
        <f t="shared" si="400"/>
        <v>6.0532598868328225E-3</v>
      </c>
      <c r="AD629" s="328">
        <f t="shared" si="401"/>
        <v>-3.3040048459681071</v>
      </c>
      <c r="AE629" s="328">
        <f t="shared" si="402"/>
        <v>435.11791510051671</v>
      </c>
      <c r="AF629" s="328">
        <f t="shared" si="403"/>
        <v>2887.0551510021633</v>
      </c>
      <c r="AG629" s="328">
        <f t="shared" si="404"/>
        <v>2884.7486553170675</v>
      </c>
      <c r="AH629" s="328">
        <f t="shared" si="405"/>
        <v>2.5567575371061659</v>
      </c>
      <c r="AI629" s="328">
        <f t="shared" si="406"/>
        <v>4.455500931768837</v>
      </c>
      <c r="AJ629" s="328">
        <f t="shared" si="407"/>
        <v>9.2678786868666112</v>
      </c>
      <c r="AK629" s="337">
        <f t="shared" si="408"/>
        <v>573.09569441589292</v>
      </c>
      <c r="AL629" s="42">
        <f t="shared" si="378"/>
        <v>28.355921606019812</v>
      </c>
    </row>
    <row r="630" spans="2:38" ht="15" x14ac:dyDescent="0.15">
      <c r="B630" s="328">
        <f t="shared" si="379"/>
        <v>2887.0551510021633</v>
      </c>
      <c r="C630" s="328">
        <f t="shared" si="380"/>
        <v>2884.7486553170675</v>
      </c>
      <c r="D630" s="328">
        <f t="shared" si="381"/>
        <v>2.5567575371061659</v>
      </c>
      <c r="E630" s="328">
        <f t="shared" si="375"/>
        <v>185.74517602620119</v>
      </c>
      <c r="F630" s="328">
        <f t="shared" si="382"/>
        <v>185.74517602620119</v>
      </c>
      <c r="G630" s="328">
        <f t="shared" si="383"/>
        <v>856.07078677125355</v>
      </c>
      <c r="H630" s="313">
        <f t="shared" si="384"/>
        <v>0.02</v>
      </c>
      <c r="I630" s="328">
        <f t="shared" si="385"/>
        <v>1.8451965480766377</v>
      </c>
      <c r="J630" s="328">
        <f t="shared" si="374"/>
        <v>850</v>
      </c>
      <c r="K630" s="335">
        <f t="shared" si="386"/>
        <v>-1</v>
      </c>
      <c r="L630" s="323">
        <f t="shared" si="387"/>
        <v>2.5367575371061659</v>
      </c>
      <c r="M630" s="323">
        <f t="shared" si="388"/>
        <v>2.5467575371061661</v>
      </c>
      <c r="N630" s="328">
        <f t="shared" si="389"/>
        <v>-3.5623888253258684E-2</v>
      </c>
      <c r="O630" s="328">
        <f t="shared" si="390"/>
        <v>3.8770748504988184E-3</v>
      </c>
      <c r="P630" s="332">
        <f t="shared" si="376"/>
        <v>32.395828883630507</v>
      </c>
      <c r="Q630" s="328">
        <f t="shared" si="391"/>
        <v>16.125679426566421</v>
      </c>
      <c r="R630" s="277">
        <f>IF(H630&gt;0, rate1(1,$L$52,$L$51,$L$54,L630,$L$53,$L$50,P630),"")</f>
        <v>1352.1738277706791</v>
      </c>
      <c r="S630" s="323">
        <f t="shared" si="392"/>
        <v>3.0759644420867676</v>
      </c>
      <c r="T630" s="323">
        <f t="shared" si="393"/>
        <v>1.7160163021602341E-2</v>
      </c>
      <c r="U630" s="328">
        <f t="shared" si="394"/>
        <v>2.5567575371061659</v>
      </c>
      <c r="V630" s="336">
        <f t="shared" si="395"/>
        <v>2.5567575371061659</v>
      </c>
      <c r="W630" s="328">
        <f t="shared" si="396"/>
        <v>3.9331458205627001E-4</v>
      </c>
      <c r="X630" s="328">
        <f t="shared" si="397"/>
        <v>26.368480483371741</v>
      </c>
      <c r="Y630" s="328">
        <f t="shared" si="377"/>
        <v>32.650736785284444</v>
      </c>
      <c r="Z630" s="108">
        <f>IF(H630&gt;0, rate1(1,$L$52,$L$51,$L$54,U630,$L$53,$L$50,Y630),"")</f>
        <v>1357.0381066916655</v>
      </c>
      <c r="AA630" s="336">
        <f t="shared" si="398"/>
        <v>5.0117439530710408</v>
      </c>
      <c r="AB630" s="336">
        <f t="shared" si="399"/>
        <v>-9.8040798878797522E-5</v>
      </c>
      <c r="AC630" s="328">
        <f t="shared" si="400"/>
        <v>1.7160163021602341E-2</v>
      </c>
      <c r="AD630" s="328">
        <f t="shared" si="401"/>
        <v>-1.1654900932364505</v>
      </c>
      <c r="AE630" s="328">
        <f t="shared" si="402"/>
        <v>184.2481189583269</v>
      </c>
      <c r="AF630" s="328">
        <f t="shared" si="403"/>
        <v>2887.0023669508882</v>
      </c>
      <c r="AG630" s="328">
        <f t="shared" si="404"/>
        <v>2884.7314951540457</v>
      </c>
      <c r="AH630" s="328">
        <f t="shared" si="405"/>
        <v>2.5369361089907652</v>
      </c>
      <c r="AI630" s="328">
        <f t="shared" si="406"/>
        <v>12.690796604083218</v>
      </c>
      <c r="AJ630" s="328">
        <f t="shared" si="407"/>
        <v>9.2714039081455226</v>
      </c>
      <c r="AK630" s="337">
        <f t="shared" si="408"/>
        <v>573.09959874358208</v>
      </c>
      <c r="AL630" s="42">
        <f t="shared" si="378"/>
        <v>28.359708781811815</v>
      </c>
    </row>
    <row r="631" spans="2:38" ht="15" x14ac:dyDescent="0.15">
      <c r="B631" s="328">
        <f t="shared" si="379"/>
        <v>2887.0023669508882</v>
      </c>
      <c r="C631" s="328">
        <f t="shared" si="380"/>
        <v>2884.7314951540457</v>
      </c>
      <c r="D631" s="328">
        <f t="shared" si="381"/>
        <v>2.5369361089907652</v>
      </c>
      <c r="E631" s="328">
        <f t="shared" si="375"/>
        <v>185.74517602620119</v>
      </c>
      <c r="F631" s="328">
        <f t="shared" si="382"/>
        <v>185.74517602620119</v>
      </c>
      <c r="G631" s="328">
        <f t="shared" si="383"/>
        <v>836.15936802641556</v>
      </c>
      <c r="H631" s="313">
        <f t="shared" si="384"/>
        <v>0.02</v>
      </c>
      <c r="I631" s="328">
        <f t="shared" si="385"/>
        <v>1.8166974374740676</v>
      </c>
      <c r="J631" s="328">
        <f t="shared" si="374"/>
        <v>850</v>
      </c>
      <c r="K631" s="335">
        <f t="shared" si="386"/>
        <v>-1</v>
      </c>
      <c r="L631" s="323">
        <f t="shared" si="387"/>
        <v>2.5169361089907651</v>
      </c>
      <c r="M631" s="323">
        <f t="shared" si="388"/>
        <v>2.5269361089907649</v>
      </c>
      <c r="N631" s="328">
        <f t="shared" si="389"/>
        <v>-3.5350190189655351E-2</v>
      </c>
      <c r="O631" s="328">
        <f t="shared" si="390"/>
        <v>3.8770748504988184E-3</v>
      </c>
      <c r="P631" s="332">
        <f t="shared" si="376"/>
        <v>32.059261116783311</v>
      </c>
      <c r="Q631" s="328">
        <f t="shared" si="391"/>
        <v>-3.9405147493902177</v>
      </c>
      <c r="R631" s="277">
        <f>IF(H631&gt;0, rate1(1,$L$52,$L$51,$L$54,L631,$L$53,$L$50,P631),"")</f>
        <v>1345.6874932481858</v>
      </c>
      <c r="S631" s="323">
        <f t="shared" si="392"/>
        <v>-0.75527403688624206</v>
      </c>
      <c r="T631" s="323">
        <f t="shared" si="393"/>
        <v>-2.0139413816183716E-2</v>
      </c>
      <c r="U631" s="328">
        <f t="shared" si="394"/>
        <v>2.5369361089907652</v>
      </c>
      <c r="V631" s="336">
        <f t="shared" si="395"/>
        <v>2.5369361089907652</v>
      </c>
      <c r="W631" s="328">
        <f t="shared" si="396"/>
        <v>3.8723982769628407E-4</v>
      </c>
      <c r="X631" s="328">
        <f t="shared" si="397"/>
        <v>6.143777396383598</v>
      </c>
      <c r="Y631" s="328">
        <f t="shared" si="377"/>
        <v>32.313503367289066</v>
      </c>
      <c r="Z631" s="108">
        <f>IF(H631&gt;0, rate1(1,$L$52,$L$51,$L$54,U631,$L$53,$L$50,Y631),"")</f>
        <v>1350.5939941715878</v>
      </c>
      <c r="AA631" s="336">
        <f t="shared" si="398"/>
        <v>1.1732929796101181</v>
      </c>
      <c r="AB631" s="336">
        <f t="shared" si="399"/>
        <v>-2.2345961652198063E-3</v>
      </c>
      <c r="AC631" s="328">
        <f t="shared" si="400"/>
        <v>-2.2345961652198063E-3</v>
      </c>
      <c r="AD631" s="328">
        <f t="shared" si="401"/>
        <v>8.9501630367439109</v>
      </c>
      <c r="AE631" s="328">
        <f t="shared" si="402"/>
        <v>1355.4799261315375</v>
      </c>
      <c r="AF631" s="328">
        <f t="shared" si="403"/>
        <v>2886.9692513568639</v>
      </c>
      <c r="AG631" s="328">
        <f t="shared" si="404"/>
        <v>2884.7337297502108</v>
      </c>
      <c r="AH631" s="328">
        <f t="shared" si="405"/>
        <v>2.5171126805271653</v>
      </c>
      <c r="AI631" s="328">
        <f t="shared" si="406"/>
        <v>-1.6605609968373829</v>
      </c>
      <c r="AJ631" s="328">
        <f t="shared" si="407"/>
        <v>9.2709426412019571</v>
      </c>
      <c r="AK631" s="337">
        <f t="shared" si="408"/>
        <v>573.11046296381573</v>
      </c>
      <c r="AL631" s="42">
        <f t="shared" si="378"/>
        <v>28.370495958925286</v>
      </c>
    </row>
    <row r="632" spans="2:38" ht="15" x14ac:dyDescent="0.15">
      <c r="B632" s="328">
        <f t="shared" si="379"/>
        <v>2886.9692513568639</v>
      </c>
      <c r="C632" s="328">
        <f t="shared" si="380"/>
        <v>2884.7337297502108</v>
      </c>
      <c r="D632" s="328">
        <f t="shared" si="381"/>
        <v>2.5171126805271653</v>
      </c>
      <c r="E632" s="328">
        <f t="shared" si="375"/>
        <v>185.74517602620119</v>
      </c>
      <c r="F632" s="328">
        <f t="shared" si="382"/>
        <v>185.74517602620119</v>
      </c>
      <c r="G632" s="328">
        <f t="shared" si="383"/>
        <v>918.01983509201921</v>
      </c>
      <c r="H632" s="313">
        <f t="shared" si="384"/>
        <v>0.08</v>
      </c>
      <c r="I632" s="328">
        <f t="shared" si="385"/>
        <v>1.7884172853224301</v>
      </c>
      <c r="J632" s="328">
        <f t="shared" si="374"/>
        <v>850</v>
      </c>
      <c r="K632" s="335">
        <f t="shared" si="386"/>
        <v>1</v>
      </c>
      <c r="L632" s="323">
        <f t="shared" si="387"/>
        <v>2.5971126805271654</v>
      </c>
      <c r="M632" s="323">
        <f t="shared" si="388"/>
        <v>2.5571126805271653</v>
      </c>
      <c r="N632" s="328">
        <f t="shared" si="389"/>
        <v>0.14362319410767288</v>
      </c>
      <c r="O632" s="328">
        <f t="shared" si="390"/>
        <v>3.8770748504988184E-3</v>
      </c>
      <c r="P632" s="332">
        <f t="shared" si="376"/>
        <v>33.001501118473776</v>
      </c>
      <c r="Q632" s="328">
        <f t="shared" si="391"/>
        <v>26.733724034598367</v>
      </c>
      <c r="R632" s="277">
        <f>IF(H632&gt;0, rate1(1,$L$52,$L$51,$L$54,L632,$L$53,$L$50,P632),"")</f>
        <v>1363.6645582499837</v>
      </c>
      <c r="S632" s="323">
        <f t="shared" si="392"/>
        <v>5.0564733399889699</v>
      </c>
      <c r="T632" s="323">
        <f t="shared" si="393"/>
        <v>-3.540592580550854E-2</v>
      </c>
      <c r="U632" s="328">
        <f t="shared" si="394"/>
        <v>2.5171126805271653</v>
      </c>
      <c r="V632" s="336">
        <f t="shared" si="395"/>
        <v>2.5171126805271653</v>
      </c>
      <c r="W632" s="328">
        <f t="shared" si="396"/>
        <v>3.8121174562721905E-4</v>
      </c>
      <c r="X632" s="328">
        <f t="shared" si="397"/>
        <v>-13.769339043193895</v>
      </c>
      <c r="Y632" s="328">
        <f t="shared" si="377"/>
        <v>31.977114949727333</v>
      </c>
      <c r="Z632" s="108">
        <f>IF(H632&gt;0, rate1(1,$L$52,$L$51,$L$54,U632,$L$53,$L$50,Y632),"")</f>
        <v>1344.0932271494587</v>
      </c>
      <c r="AA632" s="336">
        <f t="shared" si="398"/>
        <v>-2.6422841248358897</v>
      </c>
      <c r="AB632" s="336">
        <f t="shared" si="399"/>
        <v>1.0466282490918945E-4</v>
      </c>
      <c r="AC632" s="328">
        <f t="shared" si="400"/>
        <v>1.0466282490918945E-4</v>
      </c>
      <c r="AD632" s="328">
        <f t="shared" si="401"/>
        <v>764.35926576042527</v>
      </c>
      <c r="AE632" s="328">
        <f t="shared" si="402"/>
        <v>-709326.52062577405</v>
      </c>
      <c r="AF632" s="328">
        <f t="shared" si="403"/>
        <v>2887.1127698881464</v>
      </c>
      <c r="AG632" s="328">
        <f t="shared" si="404"/>
        <v>2884.7336250873859</v>
      </c>
      <c r="AH632" s="328">
        <f t="shared" si="405"/>
        <v>2.596711248261204</v>
      </c>
      <c r="AI632" s="328">
        <f t="shared" si="406"/>
        <v>7.6751151356096864E-2</v>
      </c>
      <c r="AJ632" s="328">
        <f t="shared" si="407"/>
        <v>9.2709639609662222</v>
      </c>
      <c r="AK632" s="337">
        <f t="shared" si="408"/>
        <v>573.10907447018201</v>
      </c>
      <c r="AL632" s="42">
        <f t="shared" si="378"/>
        <v>28.369084482077973</v>
      </c>
    </row>
    <row r="633" spans="2:38" ht="15" x14ac:dyDescent="0.15">
      <c r="B633" s="328">
        <f t="shared" si="379"/>
        <v>2887.1127698881464</v>
      </c>
      <c r="C633" s="328">
        <f t="shared" si="380"/>
        <v>2884.7336250873859</v>
      </c>
      <c r="D633" s="328">
        <f t="shared" si="381"/>
        <v>2.596711248261204</v>
      </c>
      <c r="E633" s="328">
        <f t="shared" si="375"/>
        <v>185.74517602620119</v>
      </c>
      <c r="F633" s="328">
        <f t="shared" si="382"/>
        <v>185.74517602620119</v>
      </c>
      <c r="G633" s="328">
        <f t="shared" si="383"/>
        <v>897.16158207209207</v>
      </c>
      <c r="H633" s="313">
        <f t="shared" si="384"/>
        <v>0.02</v>
      </c>
      <c r="I633" s="328">
        <f t="shared" si="385"/>
        <v>1.9033158406084114</v>
      </c>
      <c r="J633" s="328">
        <f t="shared" si="374"/>
        <v>850</v>
      </c>
      <c r="K633" s="335">
        <f t="shared" si="386"/>
        <v>-1</v>
      </c>
      <c r="L633" s="323">
        <f t="shared" si="387"/>
        <v>2.576711248261204</v>
      </c>
      <c r="M633" s="323">
        <f t="shared" si="388"/>
        <v>2.5867112482612038</v>
      </c>
      <c r="N633" s="328">
        <f t="shared" si="389"/>
        <v>-3.6175433030596338E-2</v>
      </c>
      <c r="O633" s="328">
        <f t="shared" si="390"/>
        <v>3.8770748504988184E-3</v>
      </c>
      <c r="P633" s="332">
        <f t="shared" si="376"/>
        <v>33.076906008800869</v>
      </c>
      <c r="Q633" s="328">
        <f t="shared" si="391"/>
        <v>57.532046110392344</v>
      </c>
      <c r="R633" s="277">
        <f>IF(H633&gt;0, rate1(1,$L$52,$L$51,$L$54,L633,$L$53,$L$50,P633),"")</f>
        <v>1365.0790453046295</v>
      </c>
      <c r="S633" s="323">
        <f t="shared" si="392"/>
        <v>10.870457796189994</v>
      </c>
      <c r="T633" s="323">
        <f t="shared" si="393"/>
        <v>3.6650207900752172E-3</v>
      </c>
      <c r="U633" s="328">
        <f t="shared" si="394"/>
        <v>2.596711248261204</v>
      </c>
      <c r="V633" s="336">
        <f t="shared" si="395"/>
        <v>2.596711248261204</v>
      </c>
      <c r="W633" s="328">
        <f t="shared" si="396"/>
        <v>4.0570305377407578E-4</v>
      </c>
      <c r="X633" s="328">
        <f t="shared" si="397"/>
        <v>68.098107639756108</v>
      </c>
      <c r="Y633" s="328">
        <f t="shared" si="377"/>
        <v>33.333145217931332</v>
      </c>
      <c r="Z633" s="108">
        <f>IF(H633&gt;0, rate1(1,$L$52,$L$51,$L$54,U633,$L$53,$L$50,Y633),"")</f>
        <v>1369.8595189562041</v>
      </c>
      <c r="AA633" s="336">
        <f t="shared" si="398"/>
        <v>12.821972057965429</v>
      </c>
      <c r="AB633" s="336">
        <f t="shared" si="399"/>
        <v>-3.4317713811607299E-5</v>
      </c>
      <c r="AC633" s="328">
        <f t="shared" si="400"/>
        <v>3.6650207900752172E-3</v>
      </c>
      <c r="AD633" s="328">
        <f t="shared" si="401"/>
        <v>-5.4569949655291152</v>
      </c>
      <c r="AE633" s="328">
        <f t="shared" si="402"/>
        <v>-408424.86497591063</v>
      </c>
      <c r="AF633" s="328">
        <f t="shared" si="403"/>
        <v>2887.0729294343259</v>
      </c>
      <c r="AG633" s="328">
        <f t="shared" si="404"/>
        <v>2884.729960066596</v>
      </c>
      <c r="AH633" s="328">
        <f t="shared" si="405"/>
        <v>2.5768938376986004</v>
      </c>
      <c r="AI633" s="328">
        <f t="shared" si="406"/>
        <v>2.6848414402679044</v>
      </c>
      <c r="AJ633" s="328">
        <f t="shared" si="407"/>
        <v>9.2717097502551855</v>
      </c>
      <c r="AK633" s="337">
        <f t="shared" si="408"/>
        <v>573.10914492926133</v>
      </c>
      <c r="AL633" s="42">
        <f t="shared" si="378"/>
        <v>28.369149720556624</v>
      </c>
    </row>
    <row r="634" spans="2:38" ht="15" x14ac:dyDescent="0.15">
      <c r="B634" s="328">
        <f t="shared" si="379"/>
        <v>2887.0729294343259</v>
      </c>
      <c r="C634" s="328">
        <f t="shared" si="380"/>
        <v>2884.729960066596</v>
      </c>
      <c r="D634" s="328">
        <f t="shared" si="381"/>
        <v>2.5768938376986004</v>
      </c>
      <c r="E634" s="328">
        <f t="shared" si="375"/>
        <v>185.74517602620119</v>
      </c>
      <c r="F634" s="328">
        <f t="shared" si="382"/>
        <v>185.74517602620119</v>
      </c>
      <c r="G634" s="328">
        <f t="shared" si="383"/>
        <v>876.61964510702319</v>
      </c>
      <c r="H634" s="313">
        <f t="shared" si="384"/>
        <v>0.02</v>
      </c>
      <c r="I634" s="328">
        <f t="shared" si="385"/>
        <v>1.8743754941839144</v>
      </c>
      <c r="J634" s="328">
        <f t="shared" si="374"/>
        <v>850</v>
      </c>
      <c r="K634" s="335">
        <f t="shared" si="386"/>
        <v>-1</v>
      </c>
      <c r="L634" s="323">
        <f t="shared" si="387"/>
        <v>2.5568938376986003</v>
      </c>
      <c r="M634" s="323">
        <f t="shared" si="388"/>
        <v>2.5668938376986006</v>
      </c>
      <c r="N634" s="328">
        <f t="shared" si="389"/>
        <v>-3.5901885725432514E-2</v>
      </c>
      <c r="O634" s="328">
        <f t="shared" si="390"/>
        <v>3.8770748504988184E-3</v>
      </c>
      <c r="P634" s="332">
        <f t="shared" si="376"/>
        <v>32.738641990850304</v>
      </c>
      <c r="Q634" s="328">
        <f t="shared" si="391"/>
        <v>36.832982573084109</v>
      </c>
      <c r="R634" s="277">
        <f>IF(H634&gt;0, rate1(1,$L$52,$L$51,$L$54,L634,$L$53,$L$50,P634),"")</f>
        <v>1358.7060111607013</v>
      </c>
      <c r="S634" s="323">
        <f t="shared" si="392"/>
        <v>6.9920931463265328</v>
      </c>
      <c r="T634" s="323">
        <f t="shared" si="393"/>
        <v>5.9915433303039112E-3</v>
      </c>
      <c r="U634" s="328">
        <f t="shared" si="394"/>
        <v>2.5768938376986004</v>
      </c>
      <c r="V634" s="336">
        <f t="shared" si="395"/>
        <v>2.5768938376986004</v>
      </c>
      <c r="W634" s="328">
        <f t="shared" si="396"/>
        <v>3.9953424738214949E-4</v>
      </c>
      <c r="X634" s="328">
        <f t="shared" si="397"/>
        <v>47.238076195818849</v>
      </c>
      <c r="Y634" s="328">
        <f t="shared" si="377"/>
        <v>32.994222587446515</v>
      </c>
      <c r="Z634" s="108">
        <f>IF(H634&gt;0, rate1(1,$L$52,$L$51,$L$54,U634,$L$53,$L$50,Y634),"")</f>
        <v>1363.5278368836052</v>
      </c>
      <c r="AA634" s="336">
        <f t="shared" si="398"/>
        <v>8.9356059403357317</v>
      </c>
      <c r="AB634" s="336">
        <f t="shared" si="399"/>
        <v>-5.0347037187338764E-5</v>
      </c>
      <c r="AC634" s="328">
        <f t="shared" si="400"/>
        <v>5.9915433303039112E-3</v>
      </c>
      <c r="AD634" s="328">
        <f t="shared" si="401"/>
        <v>-3.3380381142942572</v>
      </c>
      <c r="AE634" s="328">
        <f t="shared" si="402"/>
        <v>438.8635180836277</v>
      </c>
      <c r="AF634" s="328">
        <f t="shared" si="403"/>
        <v>2887.0310360052704</v>
      </c>
      <c r="AG634" s="328">
        <f t="shared" si="404"/>
        <v>2884.7239685232657</v>
      </c>
      <c r="AH634" s="328">
        <f t="shared" si="405"/>
        <v>2.5570744367800549</v>
      </c>
      <c r="AI634" s="328">
        <f t="shared" si="406"/>
        <v>4.409742270283707</v>
      </c>
      <c r="AJ634" s="328">
        <f t="shared" si="407"/>
        <v>9.2729346786635976</v>
      </c>
      <c r="AK634" s="337">
        <f t="shared" si="408"/>
        <v>573.11155366585547</v>
      </c>
      <c r="AL634" s="42">
        <f t="shared" si="378"/>
        <v>28.371431835780854</v>
      </c>
    </row>
    <row r="635" spans="2:38" ht="15" x14ac:dyDescent="0.15">
      <c r="B635" s="328">
        <f t="shared" si="379"/>
        <v>2887.0310360052704</v>
      </c>
      <c r="C635" s="328">
        <f t="shared" si="380"/>
        <v>2884.7239685232657</v>
      </c>
      <c r="D635" s="328">
        <f t="shared" si="381"/>
        <v>2.5570744367800549</v>
      </c>
      <c r="E635" s="328">
        <f t="shared" si="375"/>
        <v>185.74517602620119</v>
      </c>
      <c r="F635" s="328">
        <f t="shared" si="382"/>
        <v>185.74517602620119</v>
      </c>
      <c r="G635" s="328">
        <f t="shared" si="383"/>
        <v>856.39166571562339</v>
      </c>
      <c r="H635" s="313">
        <f t="shared" si="384"/>
        <v>0.02</v>
      </c>
      <c r="I635" s="328">
        <f t="shared" si="385"/>
        <v>1.8456539856037126</v>
      </c>
      <c r="J635" s="328">
        <f t="shared" si="374"/>
        <v>850</v>
      </c>
      <c r="K635" s="335">
        <f t="shared" si="386"/>
        <v>-1</v>
      </c>
      <c r="L635" s="323">
        <f t="shared" si="387"/>
        <v>2.5370744367800548</v>
      </c>
      <c r="M635" s="323">
        <f t="shared" si="388"/>
        <v>2.5470744367800551</v>
      </c>
      <c r="N635" s="328">
        <f t="shared" si="389"/>
        <v>-3.5628263680478334E-2</v>
      </c>
      <c r="O635" s="328">
        <f t="shared" si="390"/>
        <v>3.8770748504988184E-3</v>
      </c>
      <c r="P635" s="332">
        <f t="shared" si="376"/>
        <v>32.401216980155894</v>
      </c>
      <c r="Q635" s="328">
        <f t="shared" si="391"/>
        <v>16.449042483009976</v>
      </c>
      <c r="R635" s="277">
        <f>IF(H635&gt;0, rate1(1,$L$52,$L$51,$L$54,L635,$L$53,$L$50,P635),"")</f>
        <v>1352.2770743910673</v>
      </c>
      <c r="S635" s="323">
        <f t="shared" si="392"/>
        <v>3.1374062065925759</v>
      </c>
      <c r="T635" s="323">
        <f t="shared" si="393"/>
        <v>1.6668924966432297E-2</v>
      </c>
      <c r="U635" s="328">
        <f t="shared" si="394"/>
        <v>2.5570744367800549</v>
      </c>
      <c r="V635" s="336">
        <f t="shared" si="395"/>
        <v>2.5570744367800549</v>
      </c>
      <c r="W635" s="328">
        <f t="shared" si="396"/>
        <v>3.9341208757548429E-4</v>
      </c>
      <c r="X635" s="328">
        <f t="shared" si="397"/>
        <v>26.694387776614462</v>
      </c>
      <c r="Y635" s="328">
        <f t="shared" si="377"/>
        <v>32.656135495938713</v>
      </c>
      <c r="Z635" s="108">
        <f>IF(H635&gt;0, rate1(1,$L$52,$L$51,$L$54,U635,$L$53,$L$50,Y635),"")</f>
        <v>1357.1406817739899</v>
      </c>
      <c r="AA635" s="336">
        <f t="shared" si="398"/>
        <v>5.0733042757577671</v>
      </c>
      <c r="AB635" s="336">
        <f t="shared" si="399"/>
        <v>-9.6583034544429376E-5</v>
      </c>
      <c r="AC635" s="328">
        <f t="shared" si="400"/>
        <v>1.6668924966432297E-2</v>
      </c>
      <c r="AD635" s="328">
        <f t="shared" si="401"/>
        <v>-1.1998374244455348</v>
      </c>
      <c r="AE635" s="328">
        <f t="shared" si="402"/>
        <v>188.71637265825507</v>
      </c>
      <c r="AF635" s="328">
        <f t="shared" si="403"/>
        <v>2886.9787388166233</v>
      </c>
      <c r="AG635" s="328">
        <f t="shared" si="404"/>
        <v>2884.7072995982994</v>
      </c>
      <c r="AH635" s="328">
        <f t="shared" si="405"/>
        <v>2.537253040606092</v>
      </c>
      <c r="AI635" s="328">
        <f t="shared" si="406"/>
        <v>12.326560349282222</v>
      </c>
      <c r="AJ635" s="328">
        <f t="shared" si="407"/>
        <v>9.2763587232050657</v>
      </c>
      <c r="AK635" s="337">
        <f t="shared" si="408"/>
        <v>573.11541933255944</v>
      </c>
      <c r="AL635" s="42">
        <f t="shared" si="378"/>
        <v>28.375180116710595</v>
      </c>
    </row>
    <row r="636" spans="2:38" ht="15" x14ac:dyDescent="0.15">
      <c r="B636" s="328">
        <f t="shared" si="379"/>
        <v>2886.9787388166233</v>
      </c>
      <c r="C636" s="328">
        <f t="shared" si="380"/>
        <v>2884.7072995982994</v>
      </c>
      <c r="D636" s="328">
        <f t="shared" si="381"/>
        <v>2.537253040606092</v>
      </c>
      <c r="E636" s="328">
        <f t="shared" si="375"/>
        <v>185.74517602620119</v>
      </c>
      <c r="F636" s="328">
        <f t="shared" si="382"/>
        <v>185.74517602620119</v>
      </c>
      <c r="G636" s="328">
        <f t="shared" si="383"/>
        <v>836.47528414629073</v>
      </c>
      <c r="H636" s="313">
        <f t="shared" si="384"/>
        <v>0.02</v>
      </c>
      <c r="I636" s="328">
        <f t="shared" si="385"/>
        <v>1.8171513746590791</v>
      </c>
      <c r="J636" s="328">
        <f t="shared" si="374"/>
        <v>850</v>
      </c>
      <c r="K636" s="335">
        <f t="shared" si="386"/>
        <v>-1</v>
      </c>
      <c r="L636" s="323">
        <f t="shared" si="387"/>
        <v>2.517253040606092</v>
      </c>
      <c r="M636" s="323">
        <f t="shared" si="388"/>
        <v>2.5272530406060918</v>
      </c>
      <c r="N636" s="328">
        <f t="shared" si="389"/>
        <v>-3.5354566813839305E-2</v>
      </c>
      <c r="O636" s="328">
        <f t="shared" si="390"/>
        <v>3.8770748504988184E-3</v>
      </c>
      <c r="P636" s="332">
        <f t="shared" si="376"/>
        <v>32.064635684946367</v>
      </c>
      <c r="Q636" s="328">
        <f t="shared" si="391"/>
        <v>-3.6221331758094948</v>
      </c>
      <c r="R636" s="277">
        <f>IF(H636&gt;0, rate1(1,$L$52,$L$51,$L$54,L636,$L$53,$L$50,P636),"")</f>
        <v>1345.7916478556583</v>
      </c>
      <c r="S636" s="323">
        <f t="shared" si="392"/>
        <v>-0.69419646823605319</v>
      </c>
      <c r="T636" s="323">
        <f t="shared" si="393"/>
        <v>-2.0868044218419025E-2</v>
      </c>
      <c r="U636" s="328">
        <f t="shared" si="394"/>
        <v>2.537253040606092</v>
      </c>
      <c r="V636" s="336">
        <f t="shared" si="395"/>
        <v>2.537253040606092</v>
      </c>
      <c r="W636" s="328">
        <f t="shared" si="396"/>
        <v>3.8733658709588781E-4</v>
      </c>
      <c r="X636" s="328">
        <f t="shared" si="397"/>
        <v>6.4646836994493242</v>
      </c>
      <c r="Y636" s="328">
        <f t="shared" si="377"/>
        <v>32.318888606136056</v>
      </c>
      <c r="Z636" s="108">
        <f>IF(H636&gt;0, rate1(1,$L$52,$L$51,$L$54,U636,$L$53,$L$50,Y636),"")</f>
        <v>1350.6974702811876</v>
      </c>
      <c r="AA636" s="336">
        <f t="shared" si="398"/>
        <v>1.2344827019049813</v>
      </c>
      <c r="AB636" s="336">
        <f t="shared" si="399"/>
        <v>-1.6518770209874457E-3</v>
      </c>
      <c r="AC636" s="328">
        <f t="shared" si="400"/>
        <v>-1.6518770209874457E-3</v>
      </c>
      <c r="AD636" s="328">
        <f t="shared" si="401"/>
        <v>12.107438838300785</v>
      </c>
      <c r="AE636" s="328">
        <f t="shared" si="402"/>
        <v>1772.2892423451096</v>
      </c>
      <c r="AF636" s="328">
        <f t="shared" si="403"/>
        <v>2886.9450361268305</v>
      </c>
      <c r="AG636" s="328">
        <f t="shared" si="404"/>
        <v>2884.7089514753202</v>
      </c>
      <c r="AH636" s="328">
        <f t="shared" si="405"/>
        <v>2.5174296441652939</v>
      </c>
      <c r="AI636" s="328">
        <f t="shared" si="406"/>
        <v>-1.2274389008279951</v>
      </c>
      <c r="AJ636" s="328">
        <f t="shared" si="407"/>
        <v>9.2760177679548352</v>
      </c>
      <c r="AK636" s="337">
        <f t="shared" si="408"/>
        <v>573.12597569610955</v>
      </c>
      <c r="AL636" s="42">
        <f t="shared" si="378"/>
        <v>28.385657693007484</v>
      </c>
    </row>
    <row r="637" spans="2:38" ht="15" x14ac:dyDescent="0.15">
      <c r="B637" s="328">
        <f t="shared" si="379"/>
        <v>2886.9450361268305</v>
      </c>
      <c r="C637" s="328">
        <f t="shared" si="380"/>
        <v>2884.7089514753202</v>
      </c>
      <c r="D637" s="328">
        <f t="shared" si="381"/>
        <v>2.5174296441652939</v>
      </c>
      <c r="E637" s="328">
        <f t="shared" si="375"/>
        <v>185.74517602620119</v>
      </c>
      <c r="F637" s="328">
        <f t="shared" si="382"/>
        <v>185.74517602620119</v>
      </c>
      <c r="G637" s="328">
        <f t="shared" si="383"/>
        <v>918.35615468062633</v>
      </c>
      <c r="H637" s="313">
        <f t="shared" si="384"/>
        <v>0.08</v>
      </c>
      <c r="I637" s="328">
        <f t="shared" si="385"/>
        <v>1.7888677212082258</v>
      </c>
      <c r="J637" s="328">
        <f t="shared" si="374"/>
        <v>850</v>
      </c>
      <c r="K637" s="335">
        <f t="shared" si="386"/>
        <v>1</v>
      </c>
      <c r="L637" s="323">
        <f t="shared" si="387"/>
        <v>2.597429644165294</v>
      </c>
      <c r="M637" s="323">
        <f t="shared" si="388"/>
        <v>2.5574296441652939</v>
      </c>
      <c r="N637" s="328">
        <f t="shared" si="389"/>
        <v>0.1436411854630455</v>
      </c>
      <c r="O637" s="328">
        <f t="shared" si="390"/>
        <v>3.8770748504988184E-3</v>
      </c>
      <c r="P637" s="332">
        <f t="shared" si="376"/>
        <v>33.006914875028095</v>
      </c>
      <c r="Q637" s="328">
        <f t="shared" si="391"/>
        <v>27.059787676864516</v>
      </c>
      <c r="R637" s="277">
        <f>IF(H637&gt;0, rate1(1,$L$52,$L$51,$L$54,L637,$L$53,$L$50,P637),"")</f>
        <v>1363.7662299921039</v>
      </c>
      <c r="S637" s="323">
        <f t="shared" si="392"/>
        <v>5.1177641408612784</v>
      </c>
      <c r="T637" s="323">
        <f t="shared" si="393"/>
        <v>-3.4883296019232728E-2</v>
      </c>
      <c r="U637" s="328">
        <f t="shared" si="394"/>
        <v>2.5174296441652939</v>
      </c>
      <c r="V637" s="336">
        <f t="shared" si="395"/>
        <v>2.5174296441652939</v>
      </c>
      <c r="W637" s="328">
        <f t="shared" si="396"/>
        <v>3.8130775870381939E-4</v>
      </c>
      <c r="X637" s="328">
        <f t="shared" si="397"/>
        <v>-13.453395987469662</v>
      </c>
      <c r="Y637" s="328">
        <f t="shared" si="377"/>
        <v>31.982486640768514</v>
      </c>
      <c r="Z637" s="108">
        <f>IF(H637&gt;0, rate1(1,$L$52,$L$51,$L$54,U637,$L$53,$L$50,Y637),"")</f>
        <v>1344.1976137413249</v>
      </c>
      <c r="AA637" s="336">
        <f t="shared" si="398"/>
        <v>-2.5814553623603795</v>
      </c>
      <c r="AB637" s="336">
        <f t="shared" si="399"/>
        <v>1.0646726543382526E-4</v>
      </c>
      <c r="AC637" s="328">
        <f t="shared" si="400"/>
        <v>1.0646726543382526E-4</v>
      </c>
      <c r="AD637" s="328">
        <f t="shared" si="401"/>
        <v>751.40466578174687</v>
      </c>
      <c r="AE637" s="328">
        <f t="shared" si="402"/>
        <v>-956765.31649511133</v>
      </c>
      <c r="AF637" s="328">
        <f t="shared" si="403"/>
        <v>2887.0885708450282</v>
      </c>
      <c r="AG637" s="328">
        <f t="shared" si="404"/>
        <v>2884.7088450080546</v>
      </c>
      <c r="AH637" s="328">
        <f t="shared" si="405"/>
        <v>2.5970283141165615</v>
      </c>
      <c r="AI637" s="328">
        <f t="shared" si="406"/>
        <v>7.8068559766611673E-2</v>
      </c>
      <c r="AJ637" s="328">
        <f t="shared" si="407"/>
        <v>9.2760394536658808</v>
      </c>
      <c r="AK637" s="337">
        <f t="shared" si="408"/>
        <v>573.12494897380623</v>
      </c>
      <c r="AL637" s="42">
        <f t="shared" si="378"/>
        <v>28.384614369941779</v>
      </c>
    </row>
    <row r="638" spans="2:38" ht="15" x14ac:dyDescent="0.15">
      <c r="B638" s="328">
        <f t="shared" si="379"/>
        <v>2887.0885708450282</v>
      </c>
      <c r="C638" s="328">
        <f t="shared" si="380"/>
        <v>2884.7088450080546</v>
      </c>
      <c r="D638" s="328">
        <f t="shared" si="381"/>
        <v>2.5970283141165615</v>
      </c>
      <c r="E638" s="328">
        <f t="shared" si="375"/>
        <v>185.74517602620119</v>
      </c>
      <c r="F638" s="328">
        <f t="shared" si="382"/>
        <v>185.74517602620119</v>
      </c>
      <c r="G638" s="328">
        <f t="shared" si="383"/>
        <v>897.49282138623619</v>
      </c>
      <c r="H638" s="313">
        <f t="shared" si="384"/>
        <v>0.02</v>
      </c>
      <c r="I638" s="328">
        <f t="shared" si="385"/>
        <v>1.9037806695789188</v>
      </c>
      <c r="J638" s="328">
        <f t="shared" ref="J638:J701" si="409">$B$7</f>
        <v>850</v>
      </c>
      <c r="K638" s="335">
        <f t="shared" si="386"/>
        <v>-1</v>
      </c>
      <c r="L638" s="323">
        <f t="shared" si="387"/>
        <v>2.5770283141165615</v>
      </c>
      <c r="M638" s="323">
        <f t="shared" si="388"/>
        <v>2.5870283141165613</v>
      </c>
      <c r="N638" s="328">
        <f t="shared" si="389"/>
        <v>-3.617980922788E-2</v>
      </c>
      <c r="O638" s="328">
        <f t="shared" si="390"/>
        <v>3.8770748504988184E-3</v>
      </c>
      <c r="P638" s="332">
        <f t="shared" si="376"/>
        <v>33.082325085824905</v>
      </c>
      <c r="Q638" s="328">
        <f t="shared" si="391"/>
        <v>57.865808949258508</v>
      </c>
      <c r="R638" s="277">
        <f>IF(H638&gt;0, rate1(1,$L$52,$L$51,$L$54,L638,$L$53,$L$50,P638),"")</f>
        <v>1365.1805637600698</v>
      </c>
      <c r="S638" s="323">
        <f t="shared" si="392"/>
        <v>10.932707949178353</v>
      </c>
      <c r="T638" s="323">
        <f t="shared" si="393"/>
        <v>3.6424919984557528E-3</v>
      </c>
      <c r="U638" s="328">
        <f t="shared" si="394"/>
        <v>2.5970283141165615</v>
      </c>
      <c r="V638" s="336">
        <f t="shared" si="395"/>
        <v>2.5970283141165615</v>
      </c>
      <c r="W638" s="328">
        <f t="shared" si="396"/>
        <v>4.0580213482321881E-4</v>
      </c>
      <c r="X638" s="328">
        <f t="shared" si="397"/>
        <v>68.434455904067818</v>
      </c>
      <c r="Y638" s="328">
        <f t="shared" si="377"/>
        <v>33.338574804924342</v>
      </c>
      <c r="Z638" s="108">
        <f>IF(H638&gt;0, rate1(1,$L$52,$L$51,$L$54,U638,$L$53,$L$50,Y638),"")</f>
        <v>1369.9603792422288</v>
      </c>
      <c r="AA638" s="336">
        <f t="shared" si="398"/>
        <v>12.884353331224926</v>
      </c>
      <c r="AB638" s="336">
        <f t="shared" si="399"/>
        <v>-3.414591635852959E-5</v>
      </c>
      <c r="AC638" s="328">
        <f t="shared" si="400"/>
        <v>3.6424919984557528E-3</v>
      </c>
      <c r="AD638" s="328">
        <f t="shared" si="401"/>
        <v>-5.4907464473440353</v>
      </c>
      <c r="AE638" s="328">
        <f t="shared" si="402"/>
        <v>-403789.61677156517</v>
      </c>
      <c r="AF638" s="328">
        <f t="shared" si="403"/>
        <v>2887.048748543802</v>
      </c>
      <c r="AG638" s="328">
        <f t="shared" si="404"/>
        <v>2884.705202516056</v>
      </c>
      <c r="AH638" s="328">
        <f t="shared" si="405"/>
        <v>2.5772109353609327</v>
      </c>
      <c r="AI638" s="328">
        <f t="shared" si="406"/>
        <v>2.6681393620367424</v>
      </c>
      <c r="AJ638" s="328">
        <f t="shared" si="407"/>
        <v>9.2767806034886693</v>
      </c>
      <c r="AK638" s="337">
        <f t="shared" si="408"/>
        <v>573.12502066854859</v>
      </c>
      <c r="AL638" s="42">
        <f t="shared" si="378"/>
        <v>28.384680728217582</v>
      </c>
    </row>
    <row r="639" spans="2:38" ht="15" x14ac:dyDescent="0.15">
      <c r="B639" s="328">
        <f t="shared" si="379"/>
        <v>2887.048748543802</v>
      </c>
      <c r="C639" s="328">
        <f t="shared" si="380"/>
        <v>2884.705202516056</v>
      </c>
      <c r="D639" s="328">
        <f t="shared" si="381"/>
        <v>2.5772109353609327</v>
      </c>
      <c r="E639" s="328">
        <f t="shared" ref="E639:E702" si="410">IF(H639&gt;0,IF(AND(C639&lt;$B$6,C639&gt;$K$12),bb2wang($B$6,$K$12,C639,$H$8,$H$9,I639,$H$10,$H$11,$K$10,$K$11,$H$13),E638)," ")</f>
        <v>185.74517602620119</v>
      </c>
      <c r="F639" s="328">
        <f t="shared" si="382"/>
        <v>185.74517602620119</v>
      </c>
      <c r="G639" s="328">
        <f t="shared" si="383"/>
        <v>876.9458418723508</v>
      </c>
      <c r="H639" s="313">
        <f t="shared" si="384"/>
        <v>0.02</v>
      </c>
      <c r="I639" s="328">
        <f t="shared" si="385"/>
        <v>1.8748368221968121</v>
      </c>
      <c r="J639" s="328">
        <f t="shared" si="409"/>
        <v>850</v>
      </c>
      <c r="K639" s="335">
        <f t="shared" si="386"/>
        <v>-1</v>
      </c>
      <c r="L639" s="323">
        <f t="shared" si="387"/>
        <v>2.5572109353609327</v>
      </c>
      <c r="M639" s="323">
        <f t="shared" si="388"/>
        <v>2.5672109353609329</v>
      </c>
      <c r="N639" s="328">
        <f t="shared" si="389"/>
        <v>-3.5906263117910342E-2</v>
      </c>
      <c r="O639" s="328">
        <f t="shared" si="390"/>
        <v>3.8770748504988184E-3</v>
      </c>
      <c r="P639" s="332">
        <f t="shared" si="376"/>
        <v>32.744047681556516</v>
      </c>
      <c r="Q639" s="328">
        <f t="shared" si="391"/>
        <v>37.161684214931483</v>
      </c>
      <c r="R639" s="277">
        <f>IF(H639&gt;0, rate1(1,$L$52,$L$51,$L$54,L639,$L$53,$L$50,P639),"")</f>
        <v>1358.8084193245941</v>
      </c>
      <c r="S639" s="323">
        <f t="shared" si="392"/>
        <v>7.0539596950166441</v>
      </c>
      <c r="T639" s="323">
        <f t="shared" si="393"/>
        <v>5.9310376888479805E-3</v>
      </c>
      <c r="U639" s="328">
        <f t="shared" si="394"/>
        <v>2.5772109353609327</v>
      </c>
      <c r="V639" s="336">
        <f t="shared" si="395"/>
        <v>2.5772109353609327</v>
      </c>
      <c r="W639" s="328">
        <f t="shared" si="396"/>
        <v>3.9963258218378428E-4</v>
      </c>
      <c r="X639" s="328">
        <f t="shared" si="397"/>
        <v>47.569343752368695</v>
      </c>
      <c r="Y639" s="328">
        <f t="shared" si="377"/>
        <v>32.999638843250082</v>
      </c>
      <c r="Z639" s="108">
        <f>IF(H639&gt;0, rate1(1,$L$52,$L$51,$L$54,U639,$L$53,$L$50,Y639),"")</f>
        <v>1363.629580035577</v>
      </c>
      <c r="AA639" s="336">
        <f t="shared" si="398"/>
        <v>8.997597493136638</v>
      </c>
      <c r="AB639" s="336">
        <f t="shared" si="399"/>
        <v>-4.9969079154926234E-5</v>
      </c>
      <c r="AC639" s="328">
        <f t="shared" si="400"/>
        <v>5.9310376888479805E-3</v>
      </c>
      <c r="AD639" s="328">
        <f t="shared" si="401"/>
        <v>-3.3720912004328731</v>
      </c>
      <c r="AE639" s="328">
        <f t="shared" si="402"/>
        <v>442.60692056366418</v>
      </c>
      <c r="AF639" s="328">
        <f t="shared" si="403"/>
        <v>2887.0069112429951</v>
      </c>
      <c r="AG639" s="328">
        <f t="shared" si="404"/>
        <v>2884.6992714783673</v>
      </c>
      <c r="AH639" s="328">
        <f t="shared" si="405"/>
        <v>2.5573915663264124</v>
      </c>
      <c r="AI639" s="328">
        <f t="shared" si="406"/>
        <v>4.3648814685708581</v>
      </c>
      <c r="AJ639" s="328">
        <f t="shared" si="407"/>
        <v>9.2779930705632729</v>
      </c>
      <c r="AK639" s="337">
        <f t="shared" si="408"/>
        <v>573.12741530447249</v>
      </c>
      <c r="AL639" s="42">
        <f t="shared" si="378"/>
        <v>28.386948646675314</v>
      </c>
    </row>
    <row r="640" spans="2:38" ht="15" x14ac:dyDescent="0.15">
      <c r="B640" s="328">
        <f t="shared" si="379"/>
        <v>2887.0069112429951</v>
      </c>
      <c r="C640" s="328">
        <f t="shared" si="380"/>
        <v>2884.6992714783673</v>
      </c>
      <c r="D640" s="328">
        <f t="shared" si="381"/>
        <v>2.5573915663264124</v>
      </c>
      <c r="E640" s="328">
        <f t="shared" si="410"/>
        <v>185.74517602620119</v>
      </c>
      <c r="F640" s="328">
        <f t="shared" si="382"/>
        <v>185.74517602620119</v>
      </c>
      <c r="G640" s="328">
        <f t="shared" si="383"/>
        <v>856.71285767778988</v>
      </c>
      <c r="H640" s="313">
        <f t="shared" si="384"/>
        <v>0.02</v>
      </c>
      <c r="I640" s="328">
        <f t="shared" si="385"/>
        <v>1.8461118117022126</v>
      </c>
      <c r="J640" s="328">
        <f t="shared" si="409"/>
        <v>850</v>
      </c>
      <c r="K640" s="335">
        <f t="shared" si="386"/>
        <v>-1</v>
      </c>
      <c r="L640" s="323">
        <f t="shared" si="387"/>
        <v>2.5373915663264124</v>
      </c>
      <c r="M640" s="323">
        <f t="shared" si="388"/>
        <v>2.5473915663264126</v>
      </c>
      <c r="N640" s="328">
        <f t="shared" si="389"/>
        <v>-3.5632642269442627E-2</v>
      </c>
      <c r="O640" s="328">
        <f t="shared" si="390"/>
        <v>3.8770748504988184E-3</v>
      </c>
      <c r="P640" s="332">
        <f t="shared" si="376"/>
        <v>32.406609209692782</v>
      </c>
      <c r="Q640" s="328">
        <f t="shared" si="391"/>
        <v>16.772720661724861</v>
      </c>
      <c r="R640" s="277">
        <f>IF(H640&gt;0, rate1(1,$L$52,$L$51,$L$54,L640,$L$53,$L$50,P640),"")</f>
        <v>1352.3803816144484</v>
      </c>
      <c r="S640" s="323">
        <f t="shared" si="392"/>
        <v>3.1988985465048727</v>
      </c>
      <c r="T640" s="323">
        <f t="shared" si="393"/>
        <v>1.6204768667513268E-2</v>
      </c>
      <c r="U640" s="328">
        <f t="shared" si="394"/>
        <v>2.5573915663264124</v>
      </c>
      <c r="V640" s="336">
        <f t="shared" si="395"/>
        <v>2.5573915663264124</v>
      </c>
      <c r="W640" s="328">
        <f t="shared" si="396"/>
        <v>3.935096759217771E-4</v>
      </c>
      <c r="X640" s="328">
        <f t="shared" si="397"/>
        <v>27.020612353955585</v>
      </c>
      <c r="Y640" s="328">
        <f t="shared" si="377"/>
        <v>32.661538346421672</v>
      </c>
      <c r="Z640" s="108">
        <f>IF(H640&gt;0, rate1(1,$L$52,$L$51,$L$54,U640,$L$53,$L$50,Y640),"")</f>
        <v>1357.2433170820148</v>
      </c>
      <c r="AA640" s="336">
        <f t="shared" si="398"/>
        <v>5.1349153613302896</v>
      </c>
      <c r="AB640" s="336">
        <f t="shared" si="399"/>
        <v>-9.5167528603336808E-5</v>
      </c>
      <c r="AC640" s="328">
        <f t="shared" si="400"/>
        <v>1.6204768667513268E-2</v>
      </c>
      <c r="AD640" s="328">
        <f t="shared" si="401"/>
        <v>-1.234204598063487</v>
      </c>
      <c r="AE640" s="328">
        <f t="shared" si="402"/>
        <v>193.16094186512561</v>
      </c>
      <c r="AF640" s="328">
        <f t="shared" si="403"/>
        <v>2886.9550738320581</v>
      </c>
      <c r="AG640" s="328">
        <f t="shared" si="404"/>
        <v>2884.6830667096997</v>
      </c>
      <c r="AH640" s="328">
        <f t="shared" si="405"/>
        <v>2.5375702021162723</v>
      </c>
      <c r="AI640" s="328">
        <f t="shared" si="406"/>
        <v>11.982404423944907</v>
      </c>
      <c r="AJ640" s="328">
        <f t="shared" si="407"/>
        <v>9.2813215162365914</v>
      </c>
      <c r="AK640" s="337">
        <f t="shared" si="408"/>
        <v>573.13124306912664</v>
      </c>
      <c r="AL640" s="42">
        <f t="shared" ref="AL640:AL703" si="411">IF(H640&gt;0, AL639+AI639*J639/1000000,"")</f>
        <v>28.390658795923599</v>
      </c>
    </row>
    <row r="641" spans="2:38" ht="15" x14ac:dyDescent="0.15">
      <c r="B641" s="328">
        <f t="shared" si="379"/>
        <v>2886.9550738320581</v>
      </c>
      <c r="C641" s="328">
        <f t="shared" si="380"/>
        <v>2884.6830667096997</v>
      </c>
      <c r="D641" s="328">
        <f t="shared" si="381"/>
        <v>2.5375702021162723</v>
      </c>
      <c r="E641" s="328">
        <f t="shared" si="410"/>
        <v>185.74517602620119</v>
      </c>
      <c r="F641" s="328">
        <f t="shared" si="382"/>
        <v>185.74517602620119</v>
      </c>
      <c r="G641" s="328">
        <f t="shared" si="383"/>
        <v>836.79150907226699</v>
      </c>
      <c r="H641" s="313">
        <f t="shared" si="384"/>
        <v>0.02</v>
      </c>
      <c r="I641" s="328">
        <f t="shared" si="385"/>
        <v>1.8176056978867565</v>
      </c>
      <c r="J641" s="328">
        <f t="shared" si="409"/>
        <v>850</v>
      </c>
      <c r="K641" s="335">
        <f t="shared" si="386"/>
        <v>-1</v>
      </c>
      <c r="L641" s="323">
        <f t="shared" si="387"/>
        <v>2.5175702021162722</v>
      </c>
      <c r="M641" s="323">
        <f t="shared" si="388"/>
        <v>2.527570202116272</v>
      </c>
      <c r="N641" s="328">
        <f t="shared" si="389"/>
        <v>-3.5358946600618779E-2</v>
      </c>
      <c r="O641" s="328">
        <f t="shared" si="390"/>
        <v>3.8770748504988184E-3</v>
      </c>
      <c r="P641" s="332">
        <f t="shared" si="376"/>
        <v>32.070014377513957</v>
      </c>
      <c r="Q641" s="328">
        <f t="shared" si="391"/>
        <v>-3.3034407050261052</v>
      </c>
      <c r="R641" s="277">
        <f>IF(H641&gt;0, rate1(1,$L$52,$L$51,$L$54,L641,$L$53,$L$50,P641),"")</f>
        <v>1345.8958635747576</v>
      </c>
      <c r="S641" s="323">
        <f t="shared" si="392"/>
        <v>-0.63306874394459911</v>
      </c>
      <c r="T641" s="323">
        <f t="shared" si="393"/>
        <v>-2.1651842111196706E-2</v>
      </c>
      <c r="U641" s="328">
        <f t="shared" si="394"/>
        <v>2.5375702021162723</v>
      </c>
      <c r="V641" s="336">
        <f t="shared" si="395"/>
        <v>2.5375702021162723</v>
      </c>
      <c r="W641" s="328">
        <f t="shared" si="396"/>
        <v>3.8743342878522213E-4</v>
      </c>
      <c r="X641" s="328">
        <f t="shared" si="397"/>
        <v>6.7859030474504607</v>
      </c>
      <c r="Y641" s="328">
        <f t="shared" si="377"/>
        <v>32.324277976233972</v>
      </c>
      <c r="Z641" s="108">
        <f>IF(H641&gt;0, rate1(1,$L$52,$L$51,$L$54,U641,$L$53,$L$50,Y641),"")</f>
        <v>1350.8010071210235</v>
      </c>
      <c r="AA641" s="336">
        <f t="shared" si="398"/>
        <v>1.2957227650871328</v>
      </c>
      <c r="AB641" s="336">
        <f t="shared" si="399"/>
        <v>-1.3101237866184139E-3</v>
      </c>
      <c r="AC641" s="328">
        <f t="shared" si="400"/>
        <v>-1.3101237866184139E-3</v>
      </c>
      <c r="AD641" s="328">
        <f t="shared" si="401"/>
        <v>15.265733058417625</v>
      </c>
      <c r="AE641" s="328">
        <f t="shared" si="402"/>
        <v>2215.5530109543388</v>
      </c>
      <c r="AF641" s="328">
        <f t="shared" si="403"/>
        <v>2886.9210250092442</v>
      </c>
      <c r="AG641" s="328">
        <f t="shared" si="404"/>
        <v>2884.6843768334861</v>
      </c>
      <c r="AH641" s="328">
        <f t="shared" si="405"/>
        <v>2.5177468377201495</v>
      </c>
      <c r="AI641" s="328">
        <f t="shared" si="406"/>
        <v>-0.97342136347656827</v>
      </c>
      <c r="AJ641" s="328">
        <f t="shared" si="407"/>
        <v>9.2810511214134035</v>
      </c>
      <c r="AK641" s="337">
        <f t="shared" si="408"/>
        <v>573.14150854906256</v>
      </c>
      <c r="AL641" s="42">
        <f t="shared" si="411"/>
        <v>28.400843839683951</v>
      </c>
    </row>
    <row r="642" spans="2:38" ht="15" x14ac:dyDescent="0.15">
      <c r="B642" s="328" t="str">
        <f t="shared" ref="B642:B703" si="412">IF(H642&gt;0, AF641,"")</f>
        <v/>
      </c>
      <c r="C642" s="328" t="str">
        <f t="shared" ref="C642:C703" si="413">IF(H642&gt;0, AG641,"")</f>
        <v/>
      </c>
      <c r="D642" s="328" t="str">
        <f t="shared" ref="D642:D703" si="414">IF(H642&gt;0, AH641,"")</f>
        <v/>
      </c>
      <c r="E642" s="328" t="str">
        <f t="shared" si="410"/>
        <v xml:space="preserve"> </v>
      </c>
      <c r="F642" s="328" t="str">
        <f t="shared" ref="F642:F703" si="415">IF(H642&gt;0, (E642+E641)/2,"")</f>
        <v/>
      </c>
      <c r="G642" s="328" t="str">
        <f t="shared" ref="G642:G703" si="416">IF(H642&gt;0, F642*$S$53*$C$55*(B642-C642+N642)^1.5,"")</f>
        <v/>
      </c>
      <c r="H642" s="313"/>
      <c r="I642" s="328" t="str">
        <f t="shared" ref="I642:I703" si="417">IF(H642&gt;0, (B642-C642)*B$19,"")</f>
        <v/>
      </c>
      <c r="J642" s="328">
        <f t="shared" si="409"/>
        <v>850</v>
      </c>
      <c r="K642" s="335" t="str">
        <f t="shared" ref="K642:K703" si="418">IF(H642&gt;0, IF((1-S641-0.015)&gt;0,1,-1),"")</f>
        <v/>
      </c>
      <c r="L642" s="323" t="str">
        <f t="shared" ref="L642:L703" si="419">IF(H642&gt;0, D642+K642*H642,"")</f>
        <v/>
      </c>
      <c r="M642" s="323" t="str">
        <f t="shared" ref="M642:M703" si="420">IF(H642&gt;0, (D642+L642)/2,"")</f>
        <v/>
      </c>
      <c r="N642" s="328" t="str">
        <f t="shared" ref="N642:N703" si="421">IF(H642&gt;0, 2*($P$53*M642/$S$52/$S$51)^2-(B642-C642)*2,"")</f>
        <v/>
      </c>
      <c r="O642" s="328" t="str">
        <f t="shared" ref="O642:O703" si="422">IF(H642&gt;0, wh(B642,$F$51,$F$52,$F$53),"")</f>
        <v/>
      </c>
      <c r="P642" s="332"/>
      <c r="Q642" s="328"/>
      <c r="R642" s="277" t="str">
        <f>IF(H642&gt;0, rate1(1,$L$52,$L$51,$L$54,L642,$L$53,$L$50,P642),"")</f>
        <v/>
      </c>
      <c r="S642" s="323"/>
      <c r="T642" s="323"/>
      <c r="U642" s="328"/>
      <c r="V642" s="336"/>
      <c r="W642" s="328"/>
      <c r="X642" s="328"/>
      <c r="Y642" s="328"/>
      <c r="Z642" s="108" t="str">
        <f>IF(H642&gt;0, rate1(1,$L$52,$L$51,$L$54,U642,$L$53,$L$50,Y642),"")</f>
        <v/>
      </c>
      <c r="AA642" s="336" t="str">
        <f t="shared" ref="AA642:AA703" si="423">IF(H642&gt;0, X642/O642/Z642,"")</f>
        <v/>
      </c>
      <c r="AB642" s="336" t="str">
        <f t="shared" ref="AB642:AB703" si="424">IF(H642&gt;0, W642/(1-AA642),"")</f>
        <v/>
      </c>
      <c r="AC642" s="328" t="str">
        <f t="shared" ref="AC642:AC703" si="425">IF(H642&gt;0, delta_z(N642,S642,H642,AE641,AB642),"")</f>
        <v/>
      </c>
      <c r="AD642" s="328" t="str">
        <f t="shared" ref="AD642:AD703" si="426">IF(H642&gt;0, H642/AC642*K642,"")</f>
        <v/>
      </c>
      <c r="AE642" s="328" t="str">
        <f t="shared" ref="AE642:AE703" si="427">IF(H642&gt;0, (AD642-AD641)/(AC642+AC641)*2,"")</f>
        <v/>
      </c>
      <c r="AF642" s="328" t="str">
        <f t="shared" ref="AF642:AF703" si="428">IF(H642&gt;0, B642-(AC642-N642),"")</f>
        <v/>
      </c>
      <c r="AG642" s="328" t="str">
        <f t="shared" ref="AG642:AG703" si="429">IF(H642&gt;0, C642-AC642,"")</f>
        <v/>
      </c>
      <c r="AH642" s="328" t="str">
        <f t="shared" ref="AH642:AH703" si="430">IF(H642&gt;0, $S$54*$S$53*$C$55*SQRT(AF642-AG642),"")</f>
        <v/>
      </c>
      <c r="AI642" s="328" t="str">
        <f t="shared" ref="AI642:AI703" si="431">IF(H642&gt;0, AC642/R642*1000000,"")</f>
        <v/>
      </c>
      <c r="AJ642" s="328" t="str">
        <f t="shared" ref="AJ642:AJ703" si="432">IF(H642&gt;0, AJ641+AI642/3600,"")</f>
        <v/>
      </c>
      <c r="AK642" s="337" t="str">
        <f t="shared" ref="AK642:AK703" si="433">IF(H642&gt;0, AK641+AI641*G641/1000000,"")</f>
        <v/>
      </c>
      <c r="AL642" s="42" t="str">
        <f t="shared" si="411"/>
        <v/>
      </c>
    </row>
    <row r="643" spans="2:38" ht="15" x14ac:dyDescent="0.15">
      <c r="B643" s="328" t="str">
        <f t="shared" si="412"/>
        <v/>
      </c>
      <c r="C643" s="328" t="str">
        <f t="shared" si="413"/>
        <v/>
      </c>
      <c r="D643" s="328" t="str">
        <f t="shared" si="414"/>
        <v/>
      </c>
      <c r="E643" s="328" t="str">
        <f t="shared" si="410"/>
        <v xml:space="preserve"> </v>
      </c>
      <c r="F643" s="328" t="str">
        <f t="shared" si="415"/>
        <v/>
      </c>
      <c r="G643" s="328" t="str">
        <f t="shared" si="416"/>
        <v/>
      </c>
      <c r="H643" s="313"/>
      <c r="I643" s="328" t="str">
        <f t="shared" si="417"/>
        <v/>
      </c>
      <c r="J643" s="328">
        <f t="shared" si="409"/>
        <v>850</v>
      </c>
      <c r="K643" s="335" t="str">
        <f t="shared" si="418"/>
        <v/>
      </c>
      <c r="L643" s="323" t="str">
        <f t="shared" si="419"/>
        <v/>
      </c>
      <c r="M643" s="323" t="str">
        <f t="shared" si="420"/>
        <v/>
      </c>
      <c r="N643" s="328" t="str">
        <f t="shared" si="421"/>
        <v/>
      </c>
      <c r="O643" s="328" t="str">
        <f t="shared" si="422"/>
        <v/>
      </c>
      <c r="P643" s="332"/>
      <c r="Q643" s="328"/>
      <c r="R643" s="277" t="str">
        <f>IF(H643&gt;0, rate1(1,$L$52,$L$51,$L$54,L643,$L$53,$L$50,P643),"")</f>
        <v/>
      </c>
      <c r="S643" s="323"/>
      <c r="T643" s="323"/>
      <c r="U643" s="328"/>
      <c r="V643" s="336"/>
      <c r="W643" s="328"/>
      <c r="X643" s="328"/>
      <c r="Y643" s="328"/>
      <c r="Z643" s="108" t="str">
        <f>IF(H643&gt;0, rate1(1,$L$52,$L$51,$L$54,U643,$L$53,$L$50,Y643),"")</f>
        <v/>
      </c>
      <c r="AA643" s="336" t="str">
        <f t="shared" si="423"/>
        <v/>
      </c>
      <c r="AB643" s="336" t="str">
        <f t="shared" si="424"/>
        <v/>
      </c>
      <c r="AC643" s="328" t="str">
        <f t="shared" si="425"/>
        <v/>
      </c>
      <c r="AD643" s="328" t="str">
        <f t="shared" si="426"/>
        <v/>
      </c>
      <c r="AE643" s="328" t="str">
        <f t="shared" si="427"/>
        <v/>
      </c>
      <c r="AF643" s="328" t="str">
        <f t="shared" si="428"/>
        <v/>
      </c>
      <c r="AG643" s="328" t="str">
        <f t="shared" si="429"/>
        <v/>
      </c>
      <c r="AH643" s="328" t="str">
        <f t="shared" si="430"/>
        <v/>
      </c>
      <c r="AI643" s="328" t="str">
        <f t="shared" si="431"/>
        <v/>
      </c>
      <c r="AJ643" s="328" t="str">
        <f t="shared" si="432"/>
        <v/>
      </c>
      <c r="AK643" s="337" t="str">
        <f t="shared" si="433"/>
        <v/>
      </c>
      <c r="AL643" s="42" t="str">
        <f t="shared" si="411"/>
        <v/>
      </c>
    </row>
    <row r="644" spans="2:38" ht="15" x14ac:dyDescent="0.15">
      <c r="B644" s="328" t="str">
        <f t="shared" si="412"/>
        <v/>
      </c>
      <c r="C644" s="328" t="str">
        <f t="shared" si="413"/>
        <v/>
      </c>
      <c r="D644" s="328" t="str">
        <f t="shared" si="414"/>
        <v/>
      </c>
      <c r="E644" s="328" t="str">
        <f t="shared" si="410"/>
        <v xml:space="preserve"> </v>
      </c>
      <c r="F644" s="328" t="str">
        <f t="shared" si="415"/>
        <v/>
      </c>
      <c r="G644" s="328" t="str">
        <f t="shared" si="416"/>
        <v/>
      </c>
      <c r="H644" s="313"/>
      <c r="I644" s="328" t="str">
        <f t="shared" si="417"/>
        <v/>
      </c>
      <c r="J644" s="328">
        <f t="shared" si="409"/>
        <v>850</v>
      </c>
      <c r="K644" s="335" t="str">
        <f t="shared" si="418"/>
        <v/>
      </c>
      <c r="L644" s="323" t="str">
        <f t="shared" si="419"/>
        <v/>
      </c>
      <c r="M644" s="323" t="str">
        <f t="shared" si="420"/>
        <v/>
      </c>
      <c r="N644" s="328" t="str">
        <f t="shared" si="421"/>
        <v/>
      </c>
      <c r="O644" s="328" t="str">
        <f t="shared" si="422"/>
        <v/>
      </c>
      <c r="P644" s="332"/>
      <c r="Q644" s="328"/>
      <c r="R644" s="277" t="str">
        <f>IF(H644&gt;0, rate1(1,$L$52,$L$51,$L$54,L644,$L$53,$L$50,P644),"")</f>
        <v/>
      </c>
      <c r="S644" s="323"/>
      <c r="T644" s="323"/>
      <c r="U644" s="328"/>
      <c r="V644" s="336"/>
      <c r="W644" s="328"/>
      <c r="X644" s="328"/>
      <c r="Y644" s="328"/>
      <c r="Z644" s="108" t="str">
        <f>IF(H644&gt;0, rate1(1,$L$52,$L$51,$L$54,U644,$L$53,$L$50,Y644),"")</f>
        <v/>
      </c>
      <c r="AA644" s="336" t="str">
        <f t="shared" si="423"/>
        <v/>
      </c>
      <c r="AB644" s="336" t="str">
        <f t="shared" si="424"/>
        <v/>
      </c>
      <c r="AC644" s="328" t="str">
        <f t="shared" si="425"/>
        <v/>
      </c>
      <c r="AD644" s="328" t="str">
        <f t="shared" si="426"/>
        <v/>
      </c>
      <c r="AE644" s="328" t="str">
        <f t="shared" si="427"/>
        <v/>
      </c>
      <c r="AF644" s="328" t="str">
        <f t="shared" si="428"/>
        <v/>
      </c>
      <c r="AG644" s="328" t="str">
        <f t="shared" si="429"/>
        <v/>
      </c>
      <c r="AH644" s="328" t="str">
        <f t="shared" si="430"/>
        <v/>
      </c>
      <c r="AI644" s="328" t="str">
        <f t="shared" si="431"/>
        <v/>
      </c>
      <c r="AJ644" s="328" t="str">
        <f t="shared" si="432"/>
        <v/>
      </c>
      <c r="AK644" s="337" t="str">
        <f t="shared" si="433"/>
        <v/>
      </c>
      <c r="AL644" s="42" t="str">
        <f t="shared" si="411"/>
        <v/>
      </c>
    </row>
    <row r="645" spans="2:38" ht="15" x14ac:dyDescent="0.15">
      <c r="B645" s="328" t="str">
        <f t="shared" si="412"/>
        <v/>
      </c>
      <c r="C645" s="328" t="str">
        <f t="shared" si="413"/>
        <v/>
      </c>
      <c r="D645" s="328" t="str">
        <f t="shared" si="414"/>
        <v/>
      </c>
      <c r="E645" s="328" t="str">
        <f t="shared" si="410"/>
        <v xml:space="preserve"> </v>
      </c>
      <c r="F645" s="328" t="str">
        <f t="shared" si="415"/>
        <v/>
      </c>
      <c r="G645" s="328" t="str">
        <f t="shared" si="416"/>
        <v/>
      </c>
      <c r="H645" s="313"/>
      <c r="I645" s="328" t="str">
        <f t="shared" si="417"/>
        <v/>
      </c>
      <c r="J645" s="328">
        <f t="shared" si="409"/>
        <v>850</v>
      </c>
      <c r="K645" s="335" t="str">
        <f t="shared" si="418"/>
        <v/>
      </c>
      <c r="L645" s="323" t="str">
        <f t="shared" si="419"/>
        <v/>
      </c>
      <c r="M645" s="323" t="str">
        <f t="shared" si="420"/>
        <v/>
      </c>
      <c r="N645" s="328" t="str">
        <f t="shared" si="421"/>
        <v/>
      </c>
      <c r="O645" s="328" t="str">
        <f t="shared" si="422"/>
        <v/>
      </c>
      <c r="P645" s="332"/>
      <c r="Q645" s="328"/>
      <c r="R645" s="277" t="str">
        <f>IF(H645&gt;0, rate1(1,$L$52,$L$51,$L$54,L645,$L$53,$L$50,P645),"")</f>
        <v/>
      </c>
      <c r="S645" s="323"/>
      <c r="T645" s="323"/>
      <c r="U645" s="328"/>
      <c r="V645" s="336"/>
      <c r="W645" s="328"/>
      <c r="X645" s="328"/>
      <c r="Y645" s="328"/>
      <c r="Z645" s="108" t="str">
        <f>IF(H645&gt;0, rate1(1,$L$52,$L$51,$L$54,U645,$L$53,$L$50,Y645),"")</f>
        <v/>
      </c>
      <c r="AA645" s="336" t="str">
        <f t="shared" si="423"/>
        <v/>
      </c>
      <c r="AB645" s="336" t="str">
        <f t="shared" si="424"/>
        <v/>
      </c>
      <c r="AC645" s="328" t="str">
        <f t="shared" si="425"/>
        <v/>
      </c>
      <c r="AD645" s="328" t="str">
        <f t="shared" si="426"/>
        <v/>
      </c>
      <c r="AE645" s="328" t="str">
        <f t="shared" si="427"/>
        <v/>
      </c>
      <c r="AF645" s="328" t="str">
        <f t="shared" si="428"/>
        <v/>
      </c>
      <c r="AG645" s="328" t="str">
        <f t="shared" si="429"/>
        <v/>
      </c>
      <c r="AH645" s="328" t="str">
        <f t="shared" si="430"/>
        <v/>
      </c>
      <c r="AI645" s="328" t="str">
        <f t="shared" si="431"/>
        <v/>
      </c>
      <c r="AJ645" s="328" t="str">
        <f t="shared" si="432"/>
        <v/>
      </c>
      <c r="AK645" s="337" t="str">
        <f t="shared" si="433"/>
        <v/>
      </c>
      <c r="AL645" s="42" t="str">
        <f t="shared" si="411"/>
        <v/>
      </c>
    </row>
    <row r="646" spans="2:38" ht="15" x14ac:dyDescent="0.15">
      <c r="B646" s="328" t="str">
        <f t="shared" si="412"/>
        <v/>
      </c>
      <c r="C646" s="328" t="str">
        <f t="shared" si="413"/>
        <v/>
      </c>
      <c r="D646" s="328" t="str">
        <f t="shared" si="414"/>
        <v/>
      </c>
      <c r="E646" s="328" t="str">
        <f t="shared" si="410"/>
        <v xml:space="preserve"> </v>
      </c>
      <c r="F646" s="328" t="str">
        <f t="shared" si="415"/>
        <v/>
      </c>
      <c r="G646" s="328" t="str">
        <f t="shared" si="416"/>
        <v/>
      </c>
      <c r="H646" s="313"/>
      <c r="I646" s="328" t="str">
        <f t="shared" si="417"/>
        <v/>
      </c>
      <c r="J646" s="328">
        <f t="shared" si="409"/>
        <v>850</v>
      </c>
      <c r="K646" s="335" t="str">
        <f t="shared" si="418"/>
        <v/>
      </c>
      <c r="L646" s="323" t="str">
        <f t="shared" si="419"/>
        <v/>
      </c>
      <c r="M646" s="323" t="str">
        <f t="shared" si="420"/>
        <v/>
      </c>
      <c r="N646" s="328" t="str">
        <f t="shared" si="421"/>
        <v/>
      </c>
      <c r="O646" s="328" t="str">
        <f t="shared" si="422"/>
        <v/>
      </c>
      <c r="P646" s="332"/>
      <c r="Q646" s="328"/>
      <c r="R646" s="277" t="str">
        <f>IF(H646&gt;0, rate1(1,$L$52,$L$51,$L$54,L646,$L$53,$L$50,P646),"")</f>
        <v/>
      </c>
      <c r="S646" s="323"/>
      <c r="T646" s="323"/>
      <c r="U646" s="328"/>
      <c r="V646" s="336"/>
      <c r="W646" s="328"/>
      <c r="X646" s="328"/>
      <c r="Y646" s="328"/>
      <c r="Z646" s="108" t="str">
        <f>IF(H646&gt;0, rate1(1,$L$52,$L$51,$L$54,U646,$L$53,$L$50,Y646),"")</f>
        <v/>
      </c>
      <c r="AA646" s="336" t="str">
        <f t="shared" si="423"/>
        <v/>
      </c>
      <c r="AB646" s="336" t="str">
        <f t="shared" si="424"/>
        <v/>
      </c>
      <c r="AC646" s="328" t="str">
        <f t="shared" si="425"/>
        <v/>
      </c>
      <c r="AD646" s="328" t="str">
        <f t="shared" si="426"/>
        <v/>
      </c>
      <c r="AE646" s="328" t="str">
        <f t="shared" si="427"/>
        <v/>
      </c>
      <c r="AF646" s="328" t="str">
        <f t="shared" si="428"/>
        <v/>
      </c>
      <c r="AG646" s="328" t="str">
        <f t="shared" si="429"/>
        <v/>
      </c>
      <c r="AH646" s="328" t="str">
        <f t="shared" si="430"/>
        <v/>
      </c>
      <c r="AI646" s="328" t="str">
        <f t="shared" si="431"/>
        <v/>
      </c>
      <c r="AJ646" s="328" t="str">
        <f t="shared" si="432"/>
        <v/>
      </c>
      <c r="AK646" s="337" t="str">
        <f t="shared" si="433"/>
        <v/>
      </c>
      <c r="AL646" s="42" t="str">
        <f t="shared" si="411"/>
        <v/>
      </c>
    </row>
    <row r="647" spans="2:38" ht="15" x14ac:dyDescent="0.15">
      <c r="B647" s="328" t="str">
        <f t="shared" si="412"/>
        <v/>
      </c>
      <c r="C647" s="328" t="str">
        <f t="shared" si="413"/>
        <v/>
      </c>
      <c r="D647" s="328" t="str">
        <f t="shared" si="414"/>
        <v/>
      </c>
      <c r="E647" s="328" t="str">
        <f t="shared" si="410"/>
        <v xml:space="preserve"> </v>
      </c>
      <c r="F647" s="328" t="str">
        <f t="shared" si="415"/>
        <v/>
      </c>
      <c r="G647" s="328" t="str">
        <f t="shared" si="416"/>
        <v/>
      </c>
      <c r="H647" s="313"/>
      <c r="I647" s="328" t="str">
        <f t="shared" si="417"/>
        <v/>
      </c>
      <c r="J647" s="328">
        <f t="shared" si="409"/>
        <v>850</v>
      </c>
      <c r="K647" s="335" t="str">
        <f t="shared" si="418"/>
        <v/>
      </c>
      <c r="L647" s="323" t="str">
        <f t="shared" si="419"/>
        <v/>
      </c>
      <c r="M647" s="323" t="str">
        <f t="shared" si="420"/>
        <v/>
      </c>
      <c r="N647" s="328" t="str">
        <f t="shared" si="421"/>
        <v/>
      </c>
      <c r="O647" s="328" t="str">
        <f t="shared" si="422"/>
        <v/>
      </c>
      <c r="P647" s="332"/>
      <c r="Q647" s="328"/>
      <c r="R647" s="277" t="str">
        <f>IF(H647&gt;0, rate1(1,$L$52,$L$51,$L$54,L647,$L$53,$L$50,P647),"")</f>
        <v/>
      </c>
      <c r="S647" s="323"/>
      <c r="T647" s="323"/>
      <c r="U647" s="328"/>
      <c r="V647" s="336"/>
      <c r="W647" s="328"/>
      <c r="X647" s="328"/>
      <c r="Y647" s="328"/>
      <c r="Z647" s="108" t="str">
        <f>IF(H647&gt;0, rate1(1,$L$52,$L$51,$L$54,U647,$L$53,$L$50,Y647),"")</f>
        <v/>
      </c>
      <c r="AA647" s="336" t="str">
        <f t="shared" si="423"/>
        <v/>
      </c>
      <c r="AB647" s="336" t="str">
        <f t="shared" si="424"/>
        <v/>
      </c>
      <c r="AC647" s="328" t="str">
        <f t="shared" si="425"/>
        <v/>
      </c>
      <c r="AD647" s="328" t="str">
        <f t="shared" si="426"/>
        <v/>
      </c>
      <c r="AE647" s="328" t="str">
        <f t="shared" si="427"/>
        <v/>
      </c>
      <c r="AF647" s="328" t="str">
        <f t="shared" si="428"/>
        <v/>
      </c>
      <c r="AG647" s="328" t="str">
        <f t="shared" si="429"/>
        <v/>
      </c>
      <c r="AH647" s="328" t="str">
        <f t="shared" si="430"/>
        <v/>
      </c>
      <c r="AI647" s="328" t="str">
        <f t="shared" si="431"/>
        <v/>
      </c>
      <c r="AJ647" s="328" t="str">
        <f t="shared" si="432"/>
        <v/>
      </c>
      <c r="AK647" s="337" t="str">
        <f t="shared" si="433"/>
        <v/>
      </c>
      <c r="AL647" s="42" t="str">
        <f t="shared" si="411"/>
        <v/>
      </c>
    </row>
    <row r="648" spans="2:38" ht="15" x14ac:dyDescent="0.15">
      <c r="B648" s="328" t="str">
        <f t="shared" si="412"/>
        <v/>
      </c>
      <c r="C648" s="328" t="str">
        <f t="shared" si="413"/>
        <v/>
      </c>
      <c r="D648" s="328" t="str">
        <f t="shared" si="414"/>
        <v/>
      </c>
      <c r="E648" s="328" t="str">
        <f t="shared" si="410"/>
        <v xml:space="preserve"> </v>
      </c>
      <c r="F648" s="328" t="str">
        <f t="shared" si="415"/>
        <v/>
      </c>
      <c r="G648" s="328" t="str">
        <f t="shared" si="416"/>
        <v/>
      </c>
      <c r="H648" s="313"/>
      <c r="I648" s="328" t="str">
        <f t="shared" si="417"/>
        <v/>
      </c>
      <c r="J648" s="328">
        <f t="shared" si="409"/>
        <v>850</v>
      </c>
      <c r="K648" s="335" t="str">
        <f t="shared" si="418"/>
        <v/>
      </c>
      <c r="L648" s="323" t="str">
        <f t="shared" si="419"/>
        <v/>
      </c>
      <c r="M648" s="323" t="str">
        <f t="shared" si="420"/>
        <v/>
      </c>
      <c r="N648" s="328" t="str">
        <f t="shared" si="421"/>
        <v/>
      </c>
      <c r="O648" s="328" t="str">
        <f t="shared" si="422"/>
        <v/>
      </c>
      <c r="P648" s="332"/>
      <c r="Q648" s="328"/>
      <c r="R648" s="277" t="str">
        <f>IF(H648&gt;0, rate1(1,$L$52,$L$51,$L$54,L648,$L$53,$L$50,P648),"")</f>
        <v/>
      </c>
      <c r="S648" s="323"/>
      <c r="T648" s="323"/>
      <c r="U648" s="328"/>
      <c r="V648" s="336"/>
      <c r="W648" s="328"/>
      <c r="X648" s="328"/>
      <c r="Y648" s="328"/>
      <c r="Z648" s="108" t="str">
        <f>IF(H648&gt;0, rate1(1,$L$52,$L$51,$L$54,U648,$L$53,$L$50,Y648),"")</f>
        <v/>
      </c>
      <c r="AA648" s="336" t="str">
        <f t="shared" si="423"/>
        <v/>
      </c>
      <c r="AB648" s="336" t="str">
        <f t="shared" si="424"/>
        <v/>
      </c>
      <c r="AC648" s="328" t="str">
        <f t="shared" si="425"/>
        <v/>
      </c>
      <c r="AD648" s="328" t="str">
        <f t="shared" si="426"/>
        <v/>
      </c>
      <c r="AE648" s="328" t="str">
        <f t="shared" si="427"/>
        <v/>
      </c>
      <c r="AF648" s="328" t="str">
        <f t="shared" si="428"/>
        <v/>
      </c>
      <c r="AG648" s="328" t="str">
        <f t="shared" si="429"/>
        <v/>
      </c>
      <c r="AH648" s="328" t="str">
        <f t="shared" si="430"/>
        <v/>
      </c>
      <c r="AI648" s="328" t="str">
        <f t="shared" si="431"/>
        <v/>
      </c>
      <c r="AJ648" s="328" t="str">
        <f t="shared" si="432"/>
        <v/>
      </c>
      <c r="AK648" s="337" t="str">
        <f t="shared" si="433"/>
        <v/>
      </c>
      <c r="AL648" s="42" t="str">
        <f t="shared" si="411"/>
        <v/>
      </c>
    </row>
    <row r="649" spans="2:38" ht="15" x14ac:dyDescent="0.15">
      <c r="B649" s="328" t="str">
        <f t="shared" si="412"/>
        <v/>
      </c>
      <c r="C649" s="328" t="str">
        <f t="shared" si="413"/>
        <v/>
      </c>
      <c r="D649" s="328" t="str">
        <f t="shared" si="414"/>
        <v/>
      </c>
      <c r="E649" s="328" t="str">
        <f t="shared" si="410"/>
        <v xml:space="preserve"> </v>
      </c>
      <c r="F649" s="328" t="str">
        <f t="shared" si="415"/>
        <v/>
      </c>
      <c r="G649" s="328" t="str">
        <f t="shared" si="416"/>
        <v/>
      </c>
      <c r="H649" s="313"/>
      <c r="I649" s="328" t="str">
        <f t="shared" si="417"/>
        <v/>
      </c>
      <c r="J649" s="328">
        <f t="shared" si="409"/>
        <v>850</v>
      </c>
      <c r="K649" s="335" t="str">
        <f t="shared" si="418"/>
        <v/>
      </c>
      <c r="L649" s="323" t="str">
        <f t="shared" si="419"/>
        <v/>
      </c>
      <c r="M649" s="323" t="str">
        <f t="shared" si="420"/>
        <v/>
      </c>
      <c r="N649" s="328" t="str">
        <f t="shared" si="421"/>
        <v/>
      </c>
      <c r="O649" s="328" t="str">
        <f t="shared" si="422"/>
        <v/>
      </c>
      <c r="P649" s="332"/>
      <c r="Q649" s="328"/>
      <c r="R649" s="277" t="str">
        <f>IF(H649&gt;0, rate1(1,$L$52,$L$51,$L$54,L649,$L$53,$L$50,P649),"")</f>
        <v/>
      </c>
      <c r="S649" s="323"/>
      <c r="T649" s="323"/>
      <c r="U649" s="328"/>
      <c r="V649" s="336"/>
      <c r="W649" s="328"/>
      <c r="X649" s="328"/>
      <c r="Y649" s="328"/>
      <c r="Z649" s="108" t="str">
        <f>IF(H649&gt;0, rate1(1,$L$52,$L$51,$L$54,U649,$L$53,$L$50,Y649),"")</f>
        <v/>
      </c>
      <c r="AA649" s="336" t="str">
        <f t="shared" si="423"/>
        <v/>
      </c>
      <c r="AB649" s="336" t="str">
        <f t="shared" si="424"/>
        <v/>
      </c>
      <c r="AC649" s="328" t="str">
        <f t="shared" si="425"/>
        <v/>
      </c>
      <c r="AD649" s="328" t="str">
        <f t="shared" si="426"/>
        <v/>
      </c>
      <c r="AE649" s="328" t="str">
        <f t="shared" si="427"/>
        <v/>
      </c>
      <c r="AF649" s="328" t="str">
        <f t="shared" si="428"/>
        <v/>
      </c>
      <c r="AG649" s="328" t="str">
        <f t="shared" si="429"/>
        <v/>
      </c>
      <c r="AH649" s="328" t="str">
        <f t="shared" si="430"/>
        <v/>
      </c>
      <c r="AI649" s="328" t="str">
        <f t="shared" si="431"/>
        <v/>
      </c>
      <c r="AJ649" s="328" t="str">
        <f t="shared" si="432"/>
        <v/>
      </c>
      <c r="AK649" s="337" t="str">
        <f t="shared" si="433"/>
        <v/>
      </c>
      <c r="AL649" s="42" t="str">
        <f t="shared" si="411"/>
        <v/>
      </c>
    </row>
    <row r="650" spans="2:38" ht="15" x14ac:dyDescent="0.15">
      <c r="B650" s="328" t="str">
        <f t="shared" si="412"/>
        <v/>
      </c>
      <c r="C650" s="328" t="str">
        <f t="shared" si="413"/>
        <v/>
      </c>
      <c r="D650" s="328" t="str">
        <f t="shared" si="414"/>
        <v/>
      </c>
      <c r="E650" s="328" t="str">
        <f t="shared" si="410"/>
        <v xml:space="preserve"> </v>
      </c>
      <c r="F650" s="328" t="str">
        <f t="shared" si="415"/>
        <v/>
      </c>
      <c r="G650" s="328" t="str">
        <f t="shared" si="416"/>
        <v/>
      </c>
      <c r="H650" s="313"/>
      <c r="I650" s="328" t="str">
        <f t="shared" si="417"/>
        <v/>
      </c>
      <c r="J650" s="328">
        <f t="shared" si="409"/>
        <v>850</v>
      </c>
      <c r="K650" s="335" t="str">
        <f t="shared" si="418"/>
        <v/>
      </c>
      <c r="L650" s="323" t="str">
        <f t="shared" si="419"/>
        <v/>
      </c>
      <c r="M650" s="323" t="str">
        <f t="shared" si="420"/>
        <v/>
      </c>
      <c r="N650" s="328" t="str">
        <f t="shared" si="421"/>
        <v/>
      </c>
      <c r="O650" s="328" t="str">
        <f t="shared" si="422"/>
        <v/>
      </c>
      <c r="P650" s="332"/>
      <c r="Q650" s="328"/>
      <c r="R650" s="277" t="str">
        <f>IF(H650&gt;0, rate1(1,$L$52,$L$51,$L$54,L650,$L$53,$L$50,P650),"")</f>
        <v/>
      </c>
      <c r="S650" s="323"/>
      <c r="T650" s="323"/>
      <c r="U650" s="328"/>
      <c r="V650" s="336"/>
      <c r="W650" s="328"/>
      <c r="X650" s="328"/>
      <c r="Y650" s="328"/>
      <c r="Z650" s="108" t="str">
        <f>IF(H650&gt;0, rate1(1,$L$52,$L$51,$L$54,U650,$L$53,$L$50,Y650),"")</f>
        <v/>
      </c>
      <c r="AA650" s="336" t="str">
        <f t="shared" si="423"/>
        <v/>
      </c>
      <c r="AB650" s="336" t="str">
        <f t="shared" si="424"/>
        <v/>
      </c>
      <c r="AC650" s="328" t="str">
        <f t="shared" si="425"/>
        <v/>
      </c>
      <c r="AD650" s="328" t="str">
        <f t="shared" si="426"/>
        <v/>
      </c>
      <c r="AE650" s="328" t="str">
        <f t="shared" si="427"/>
        <v/>
      </c>
      <c r="AF650" s="328" t="str">
        <f t="shared" si="428"/>
        <v/>
      </c>
      <c r="AG650" s="328" t="str">
        <f t="shared" si="429"/>
        <v/>
      </c>
      <c r="AH650" s="328" t="str">
        <f t="shared" si="430"/>
        <v/>
      </c>
      <c r="AI650" s="328" t="str">
        <f t="shared" si="431"/>
        <v/>
      </c>
      <c r="AJ650" s="328" t="str">
        <f t="shared" si="432"/>
        <v/>
      </c>
      <c r="AK650" s="337" t="str">
        <f t="shared" si="433"/>
        <v/>
      </c>
      <c r="AL650" s="42" t="str">
        <f t="shared" si="411"/>
        <v/>
      </c>
    </row>
    <row r="651" spans="2:38" ht="15" x14ac:dyDescent="0.15">
      <c r="B651" s="328" t="str">
        <f t="shared" si="412"/>
        <v/>
      </c>
      <c r="C651" s="328" t="str">
        <f t="shared" si="413"/>
        <v/>
      </c>
      <c r="D651" s="328" t="str">
        <f t="shared" si="414"/>
        <v/>
      </c>
      <c r="E651" s="328" t="str">
        <f t="shared" si="410"/>
        <v xml:space="preserve"> </v>
      </c>
      <c r="F651" s="328" t="str">
        <f t="shared" si="415"/>
        <v/>
      </c>
      <c r="G651" s="328" t="str">
        <f t="shared" si="416"/>
        <v/>
      </c>
      <c r="H651" s="313"/>
      <c r="I651" s="328" t="str">
        <f t="shared" si="417"/>
        <v/>
      </c>
      <c r="J651" s="328">
        <f t="shared" si="409"/>
        <v>850</v>
      </c>
      <c r="K651" s="335" t="str">
        <f t="shared" si="418"/>
        <v/>
      </c>
      <c r="L651" s="323" t="str">
        <f t="shared" si="419"/>
        <v/>
      </c>
      <c r="M651" s="323" t="str">
        <f t="shared" si="420"/>
        <v/>
      </c>
      <c r="N651" s="328" t="str">
        <f t="shared" si="421"/>
        <v/>
      </c>
      <c r="O651" s="328" t="str">
        <f t="shared" si="422"/>
        <v/>
      </c>
      <c r="P651" s="332"/>
      <c r="Q651" s="328"/>
      <c r="R651" s="277" t="str">
        <f>IF(H651&gt;0, rate1(1,$L$52,$L$51,$L$54,L651,$L$53,$L$50,P651),"")</f>
        <v/>
      </c>
      <c r="S651" s="323"/>
      <c r="T651" s="323"/>
      <c r="U651" s="328"/>
      <c r="V651" s="336"/>
      <c r="W651" s="328"/>
      <c r="X651" s="328"/>
      <c r="Y651" s="328"/>
      <c r="Z651" s="108" t="str">
        <f>IF(H651&gt;0, rate1(1,$L$52,$L$51,$L$54,U651,$L$53,$L$50,Y651),"")</f>
        <v/>
      </c>
      <c r="AA651" s="336" t="str">
        <f t="shared" si="423"/>
        <v/>
      </c>
      <c r="AB651" s="336" t="str">
        <f t="shared" si="424"/>
        <v/>
      </c>
      <c r="AC651" s="328" t="str">
        <f t="shared" si="425"/>
        <v/>
      </c>
      <c r="AD651" s="328" t="str">
        <f t="shared" si="426"/>
        <v/>
      </c>
      <c r="AE651" s="328" t="str">
        <f t="shared" si="427"/>
        <v/>
      </c>
      <c r="AF651" s="328" t="str">
        <f t="shared" si="428"/>
        <v/>
      </c>
      <c r="AG651" s="328" t="str">
        <f t="shared" si="429"/>
        <v/>
      </c>
      <c r="AH651" s="328" t="str">
        <f t="shared" si="430"/>
        <v/>
      </c>
      <c r="AI651" s="328" t="str">
        <f t="shared" si="431"/>
        <v/>
      </c>
      <c r="AJ651" s="328" t="str">
        <f t="shared" si="432"/>
        <v/>
      </c>
      <c r="AK651" s="337" t="str">
        <f t="shared" si="433"/>
        <v/>
      </c>
      <c r="AL651" s="42" t="str">
        <f t="shared" si="411"/>
        <v/>
      </c>
    </row>
    <row r="652" spans="2:38" ht="15" x14ac:dyDescent="0.15">
      <c r="B652" s="328" t="str">
        <f t="shared" si="412"/>
        <v/>
      </c>
      <c r="C652" s="328" t="str">
        <f t="shared" si="413"/>
        <v/>
      </c>
      <c r="D652" s="328" t="str">
        <f t="shared" si="414"/>
        <v/>
      </c>
      <c r="E652" s="328" t="str">
        <f t="shared" si="410"/>
        <v xml:space="preserve"> </v>
      </c>
      <c r="F652" s="328" t="str">
        <f t="shared" si="415"/>
        <v/>
      </c>
      <c r="G652" s="328" t="str">
        <f t="shared" si="416"/>
        <v/>
      </c>
      <c r="H652" s="313"/>
      <c r="I652" s="328" t="str">
        <f t="shared" si="417"/>
        <v/>
      </c>
      <c r="J652" s="328">
        <f t="shared" si="409"/>
        <v>850</v>
      </c>
      <c r="K652" s="335" t="str">
        <f t="shared" si="418"/>
        <v/>
      </c>
      <c r="L652" s="323" t="str">
        <f t="shared" si="419"/>
        <v/>
      </c>
      <c r="M652" s="323" t="str">
        <f t="shared" si="420"/>
        <v/>
      </c>
      <c r="N652" s="328" t="str">
        <f t="shared" si="421"/>
        <v/>
      </c>
      <c r="O652" s="328" t="str">
        <f t="shared" si="422"/>
        <v/>
      </c>
      <c r="P652" s="332"/>
      <c r="Q652" s="328"/>
      <c r="R652" s="277" t="str">
        <f>IF(H652&gt;0, rate1(1,$L$52,$L$51,$L$54,L652,$L$53,$L$50,P652),"")</f>
        <v/>
      </c>
      <c r="S652" s="323"/>
      <c r="T652" s="323"/>
      <c r="U652" s="328"/>
      <c r="V652" s="336"/>
      <c r="W652" s="328"/>
      <c r="X652" s="328"/>
      <c r="Y652" s="328"/>
      <c r="Z652" s="108" t="str">
        <f>IF(H652&gt;0, rate1(1,$L$52,$L$51,$L$54,U652,$L$53,$L$50,Y652),"")</f>
        <v/>
      </c>
      <c r="AA652" s="336" t="str">
        <f t="shared" si="423"/>
        <v/>
      </c>
      <c r="AB652" s="336" t="str">
        <f t="shared" si="424"/>
        <v/>
      </c>
      <c r="AC652" s="328" t="str">
        <f t="shared" si="425"/>
        <v/>
      </c>
      <c r="AD652" s="328" t="str">
        <f t="shared" si="426"/>
        <v/>
      </c>
      <c r="AE652" s="328" t="str">
        <f t="shared" si="427"/>
        <v/>
      </c>
      <c r="AF652" s="328" t="str">
        <f t="shared" si="428"/>
        <v/>
      </c>
      <c r="AG652" s="328" t="str">
        <f t="shared" si="429"/>
        <v/>
      </c>
      <c r="AH652" s="328" t="str">
        <f t="shared" si="430"/>
        <v/>
      </c>
      <c r="AI652" s="328" t="str">
        <f t="shared" si="431"/>
        <v/>
      </c>
      <c r="AJ652" s="328" t="str">
        <f t="shared" si="432"/>
        <v/>
      </c>
      <c r="AK652" s="337" t="str">
        <f t="shared" si="433"/>
        <v/>
      </c>
      <c r="AL652" s="42" t="str">
        <f t="shared" si="411"/>
        <v/>
      </c>
    </row>
    <row r="653" spans="2:38" ht="15" x14ac:dyDescent="0.15">
      <c r="B653" s="328" t="str">
        <f t="shared" si="412"/>
        <v/>
      </c>
      <c r="C653" s="328" t="str">
        <f t="shared" si="413"/>
        <v/>
      </c>
      <c r="D653" s="328" t="str">
        <f t="shared" si="414"/>
        <v/>
      </c>
      <c r="E653" s="328" t="str">
        <f t="shared" si="410"/>
        <v xml:space="preserve"> </v>
      </c>
      <c r="F653" s="328" t="str">
        <f t="shared" si="415"/>
        <v/>
      </c>
      <c r="G653" s="328" t="str">
        <f t="shared" si="416"/>
        <v/>
      </c>
      <c r="H653" s="313"/>
      <c r="I653" s="328" t="str">
        <f t="shared" si="417"/>
        <v/>
      </c>
      <c r="J653" s="328">
        <f t="shared" si="409"/>
        <v>850</v>
      </c>
      <c r="K653" s="335" t="str">
        <f t="shared" si="418"/>
        <v/>
      </c>
      <c r="L653" s="323" t="str">
        <f t="shared" si="419"/>
        <v/>
      </c>
      <c r="M653" s="323" t="str">
        <f t="shared" si="420"/>
        <v/>
      </c>
      <c r="N653" s="328" t="str">
        <f t="shared" si="421"/>
        <v/>
      </c>
      <c r="O653" s="328" t="str">
        <f t="shared" si="422"/>
        <v/>
      </c>
      <c r="P653" s="332"/>
      <c r="Q653" s="328"/>
      <c r="R653" s="277" t="str">
        <f>IF(H653&gt;0, rate1(1,$L$52,$L$51,$L$54,L653,$L$53,$L$50,P653),"")</f>
        <v/>
      </c>
      <c r="S653" s="323"/>
      <c r="T653" s="323"/>
      <c r="U653" s="328"/>
      <c r="V653" s="336"/>
      <c r="W653" s="328"/>
      <c r="X653" s="328"/>
      <c r="Y653" s="328"/>
      <c r="Z653" s="108" t="str">
        <f>IF(H653&gt;0, rate1(1,$L$52,$L$51,$L$54,U653,$L$53,$L$50,Y653),"")</f>
        <v/>
      </c>
      <c r="AA653" s="336" t="str">
        <f t="shared" si="423"/>
        <v/>
      </c>
      <c r="AB653" s="336" t="str">
        <f t="shared" si="424"/>
        <v/>
      </c>
      <c r="AC653" s="328" t="str">
        <f t="shared" si="425"/>
        <v/>
      </c>
      <c r="AD653" s="328" t="str">
        <f t="shared" si="426"/>
        <v/>
      </c>
      <c r="AE653" s="328" t="str">
        <f t="shared" si="427"/>
        <v/>
      </c>
      <c r="AF653" s="328" t="str">
        <f t="shared" si="428"/>
        <v/>
      </c>
      <c r="AG653" s="328" t="str">
        <f t="shared" si="429"/>
        <v/>
      </c>
      <c r="AH653" s="328" t="str">
        <f t="shared" si="430"/>
        <v/>
      </c>
      <c r="AI653" s="328" t="str">
        <f t="shared" si="431"/>
        <v/>
      </c>
      <c r="AJ653" s="328" t="str">
        <f t="shared" si="432"/>
        <v/>
      </c>
      <c r="AK653" s="337" t="str">
        <f t="shared" si="433"/>
        <v/>
      </c>
      <c r="AL653" s="42" t="str">
        <f t="shared" si="411"/>
        <v/>
      </c>
    </row>
    <row r="654" spans="2:38" ht="15" x14ac:dyDescent="0.15">
      <c r="B654" s="328" t="str">
        <f t="shared" si="412"/>
        <v/>
      </c>
      <c r="C654" s="328" t="str">
        <f t="shared" si="413"/>
        <v/>
      </c>
      <c r="D654" s="328" t="str">
        <f t="shared" si="414"/>
        <v/>
      </c>
      <c r="E654" s="328" t="str">
        <f t="shared" si="410"/>
        <v xml:space="preserve"> </v>
      </c>
      <c r="F654" s="328" t="str">
        <f t="shared" si="415"/>
        <v/>
      </c>
      <c r="G654" s="328" t="str">
        <f t="shared" si="416"/>
        <v/>
      </c>
      <c r="H654" s="313"/>
      <c r="I654" s="328" t="str">
        <f t="shared" si="417"/>
        <v/>
      </c>
      <c r="J654" s="328">
        <f t="shared" si="409"/>
        <v>850</v>
      </c>
      <c r="K654" s="335" t="str">
        <f t="shared" si="418"/>
        <v/>
      </c>
      <c r="L654" s="323" t="str">
        <f t="shared" si="419"/>
        <v/>
      </c>
      <c r="M654" s="323" t="str">
        <f t="shared" si="420"/>
        <v/>
      </c>
      <c r="N654" s="328" t="str">
        <f t="shared" si="421"/>
        <v/>
      </c>
      <c r="O654" s="328" t="str">
        <f t="shared" si="422"/>
        <v/>
      </c>
      <c r="P654" s="332"/>
      <c r="Q654" s="328"/>
      <c r="R654" s="277" t="str">
        <f>IF(H654&gt;0, rate1(1,$L$52,$L$51,$L$54,L654,$L$53,$L$50,P654),"")</f>
        <v/>
      </c>
      <c r="S654" s="323"/>
      <c r="T654" s="323"/>
      <c r="U654" s="328"/>
      <c r="V654" s="336"/>
      <c r="W654" s="328"/>
      <c r="X654" s="328"/>
      <c r="Y654" s="328"/>
      <c r="Z654" s="108" t="str">
        <f>IF(H654&gt;0, rate1(1,$L$52,$L$51,$L$54,U654,$L$53,$L$50,Y654),"")</f>
        <v/>
      </c>
      <c r="AA654" s="336" t="str">
        <f t="shared" si="423"/>
        <v/>
      </c>
      <c r="AB654" s="336" t="str">
        <f t="shared" si="424"/>
        <v/>
      </c>
      <c r="AC654" s="328" t="str">
        <f t="shared" si="425"/>
        <v/>
      </c>
      <c r="AD654" s="328" t="str">
        <f t="shared" si="426"/>
        <v/>
      </c>
      <c r="AE654" s="328" t="str">
        <f t="shared" si="427"/>
        <v/>
      </c>
      <c r="AF654" s="328" t="str">
        <f t="shared" si="428"/>
        <v/>
      </c>
      <c r="AG654" s="328" t="str">
        <f t="shared" si="429"/>
        <v/>
      </c>
      <c r="AH654" s="328" t="str">
        <f t="shared" si="430"/>
        <v/>
      </c>
      <c r="AI654" s="328" t="str">
        <f t="shared" si="431"/>
        <v/>
      </c>
      <c r="AJ654" s="328" t="str">
        <f t="shared" si="432"/>
        <v/>
      </c>
      <c r="AK654" s="337" t="str">
        <f t="shared" si="433"/>
        <v/>
      </c>
      <c r="AL654" s="42" t="str">
        <f t="shared" si="411"/>
        <v/>
      </c>
    </row>
    <row r="655" spans="2:38" ht="15" x14ac:dyDescent="0.15">
      <c r="B655" s="328" t="str">
        <f t="shared" si="412"/>
        <v/>
      </c>
      <c r="C655" s="328" t="str">
        <f t="shared" si="413"/>
        <v/>
      </c>
      <c r="D655" s="328" t="str">
        <f t="shared" si="414"/>
        <v/>
      </c>
      <c r="E655" s="328" t="str">
        <f t="shared" si="410"/>
        <v xml:space="preserve"> </v>
      </c>
      <c r="F655" s="328" t="str">
        <f t="shared" si="415"/>
        <v/>
      </c>
      <c r="G655" s="328" t="str">
        <f t="shared" si="416"/>
        <v/>
      </c>
      <c r="H655" s="313"/>
      <c r="I655" s="328" t="str">
        <f t="shared" si="417"/>
        <v/>
      </c>
      <c r="J655" s="328">
        <f t="shared" si="409"/>
        <v>850</v>
      </c>
      <c r="K655" s="335" t="str">
        <f t="shared" si="418"/>
        <v/>
      </c>
      <c r="L655" s="323" t="str">
        <f t="shared" si="419"/>
        <v/>
      </c>
      <c r="M655" s="323" t="str">
        <f t="shared" si="420"/>
        <v/>
      </c>
      <c r="N655" s="328" t="str">
        <f t="shared" si="421"/>
        <v/>
      </c>
      <c r="O655" s="328" t="str">
        <f t="shared" si="422"/>
        <v/>
      </c>
      <c r="P655" s="332"/>
      <c r="Q655" s="328"/>
      <c r="R655" s="277" t="str">
        <f>IF(H655&gt;0, rate1(1,$L$52,$L$51,$L$54,L655,$L$53,$L$50,P655),"")</f>
        <v/>
      </c>
      <c r="S655" s="323"/>
      <c r="T655" s="323"/>
      <c r="U655" s="328"/>
      <c r="V655" s="336"/>
      <c r="W655" s="328"/>
      <c r="X655" s="328"/>
      <c r="Y655" s="328"/>
      <c r="Z655" s="108" t="str">
        <f>IF(H655&gt;0, rate1(1,$L$52,$L$51,$L$54,U655,$L$53,$L$50,Y655),"")</f>
        <v/>
      </c>
      <c r="AA655" s="336" t="str">
        <f t="shared" si="423"/>
        <v/>
      </c>
      <c r="AB655" s="336" t="str">
        <f t="shared" si="424"/>
        <v/>
      </c>
      <c r="AC655" s="328" t="str">
        <f t="shared" si="425"/>
        <v/>
      </c>
      <c r="AD655" s="328" t="str">
        <f t="shared" si="426"/>
        <v/>
      </c>
      <c r="AE655" s="328" t="str">
        <f t="shared" si="427"/>
        <v/>
      </c>
      <c r="AF655" s="328" t="str">
        <f t="shared" si="428"/>
        <v/>
      </c>
      <c r="AG655" s="328" t="str">
        <f t="shared" si="429"/>
        <v/>
      </c>
      <c r="AH655" s="328" t="str">
        <f t="shared" si="430"/>
        <v/>
      </c>
      <c r="AI655" s="328" t="str">
        <f t="shared" si="431"/>
        <v/>
      </c>
      <c r="AJ655" s="328" t="str">
        <f t="shared" si="432"/>
        <v/>
      </c>
      <c r="AK655" s="337" t="str">
        <f t="shared" si="433"/>
        <v/>
      </c>
      <c r="AL655" s="42" t="str">
        <f t="shared" si="411"/>
        <v/>
      </c>
    </row>
    <row r="656" spans="2:38" ht="15" x14ac:dyDescent="0.15">
      <c r="B656" s="328" t="str">
        <f t="shared" si="412"/>
        <v/>
      </c>
      <c r="C656" s="328" t="str">
        <f t="shared" si="413"/>
        <v/>
      </c>
      <c r="D656" s="328" t="str">
        <f t="shared" si="414"/>
        <v/>
      </c>
      <c r="E656" s="328" t="str">
        <f t="shared" si="410"/>
        <v xml:space="preserve"> </v>
      </c>
      <c r="F656" s="328" t="str">
        <f t="shared" si="415"/>
        <v/>
      </c>
      <c r="G656" s="328" t="str">
        <f t="shared" si="416"/>
        <v/>
      </c>
      <c r="H656" s="313"/>
      <c r="I656" s="328" t="str">
        <f t="shared" si="417"/>
        <v/>
      </c>
      <c r="J656" s="328">
        <f t="shared" si="409"/>
        <v>850</v>
      </c>
      <c r="K656" s="335" t="str">
        <f t="shared" si="418"/>
        <v/>
      </c>
      <c r="L656" s="323" t="str">
        <f t="shared" si="419"/>
        <v/>
      </c>
      <c r="M656" s="323" t="str">
        <f t="shared" si="420"/>
        <v/>
      </c>
      <c r="N656" s="328" t="str">
        <f t="shared" si="421"/>
        <v/>
      </c>
      <c r="O656" s="328" t="str">
        <f t="shared" si="422"/>
        <v/>
      </c>
      <c r="P656" s="332"/>
      <c r="Q656" s="328"/>
      <c r="R656" s="277" t="str">
        <f>IF(H656&gt;0, rate1(1,$L$52,$L$51,$L$54,L656,$L$53,$L$50,P656),"")</f>
        <v/>
      </c>
      <c r="S656" s="323"/>
      <c r="T656" s="323"/>
      <c r="U656" s="328"/>
      <c r="V656" s="336"/>
      <c r="W656" s="328"/>
      <c r="X656" s="328"/>
      <c r="Y656" s="328"/>
      <c r="Z656" s="108" t="str">
        <f>IF(H656&gt;0, rate1(1,$L$52,$L$51,$L$54,U656,$L$53,$L$50,Y656),"")</f>
        <v/>
      </c>
      <c r="AA656" s="336" t="str">
        <f t="shared" si="423"/>
        <v/>
      </c>
      <c r="AB656" s="336" t="str">
        <f t="shared" si="424"/>
        <v/>
      </c>
      <c r="AC656" s="328" t="str">
        <f t="shared" si="425"/>
        <v/>
      </c>
      <c r="AD656" s="328" t="str">
        <f t="shared" si="426"/>
        <v/>
      </c>
      <c r="AE656" s="328" t="str">
        <f t="shared" si="427"/>
        <v/>
      </c>
      <c r="AF656" s="328" t="str">
        <f t="shared" si="428"/>
        <v/>
      </c>
      <c r="AG656" s="328" t="str">
        <f t="shared" si="429"/>
        <v/>
      </c>
      <c r="AH656" s="328" t="str">
        <f t="shared" si="430"/>
        <v/>
      </c>
      <c r="AI656" s="328" t="str">
        <f t="shared" si="431"/>
        <v/>
      </c>
      <c r="AJ656" s="328" t="str">
        <f t="shared" si="432"/>
        <v/>
      </c>
      <c r="AK656" s="337" t="str">
        <f t="shared" si="433"/>
        <v/>
      </c>
      <c r="AL656" s="42" t="str">
        <f t="shared" si="411"/>
        <v/>
      </c>
    </row>
    <row r="657" spans="2:38" ht="15" x14ac:dyDescent="0.15">
      <c r="B657" s="328" t="str">
        <f t="shared" si="412"/>
        <v/>
      </c>
      <c r="C657" s="328" t="str">
        <f t="shared" si="413"/>
        <v/>
      </c>
      <c r="D657" s="328" t="str">
        <f t="shared" si="414"/>
        <v/>
      </c>
      <c r="E657" s="328" t="str">
        <f t="shared" si="410"/>
        <v xml:space="preserve"> </v>
      </c>
      <c r="F657" s="328" t="str">
        <f t="shared" si="415"/>
        <v/>
      </c>
      <c r="G657" s="328" t="str">
        <f t="shared" si="416"/>
        <v/>
      </c>
      <c r="H657" s="313"/>
      <c r="I657" s="328" t="str">
        <f t="shared" si="417"/>
        <v/>
      </c>
      <c r="J657" s="328">
        <f t="shared" si="409"/>
        <v>850</v>
      </c>
      <c r="K657" s="335" t="str">
        <f t="shared" si="418"/>
        <v/>
      </c>
      <c r="L657" s="323" t="str">
        <f t="shared" si="419"/>
        <v/>
      </c>
      <c r="M657" s="323" t="str">
        <f t="shared" si="420"/>
        <v/>
      </c>
      <c r="N657" s="328" t="str">
        <f t="shared" si="421"/>
        <v/>
      </c>
      <c r="O657" s="328" t="str">
        <f t="shared" si="422"/>
        <v/>
      </c>
      <c r="P657" s="332"/>
      <c r="Q657" s="328"/>
      <c r="R657" s="277" t="str">
        <f>IF(H657&gt;0, rate1(1,$L$52,$L$51,$L$54,L657,$L$53,$L$50,P657),"")</f>
        <v/>
      </c>
      <c r="S657" s="323"/>
      <c r="T657" s="323"/>
      <c r="U657" s="328"/>
      <c r="V657" s="336"/>
      <c r="W657" s="328"/>
      <c r="X657" s="328"/>
      <c r="Y657" s="328"/>
      <c r="Z657" s="108" t="str">
        <f>IF(H657&gt;0, rate1(1,$L$52,$L$51,$L$54,U657,$L$53,$L$50,Y657),"")</f>
        <v/>
      </c>
      <c r="AA657" s="336" t="str">
        <f t="shared" si="423"/>
        <v/>
      </c>
      <c r="AB657" s="336" t="str">
        <f t="shared" si="424"/>
        <v/>
      </c>
      <c r="AC657" s="328" t="str">
        <f t="shared" si="425"/>
        <v/>
      </c>
      <c r="AD657" s="328" t="str">
        <f t="shared" si="426"/>
        <v/>
      </c>
      <c r="AE657" s="328" t="str">
        <f t="shared" si="427"/>
        <v/>
      </c>
      <c r="AF657" s="328" t="str">
        <f t="shared" si="428"/>
        <v/>
      </c>
      <c r="AG657" s="328" t="str">
        <f t="shared" si="429"/>
        <v/>
      </c>
      <c r="AH657" s="328" t="str">
        <f t="shared" si="430"/>
        <v/>
      </c>
      <c r="AI657" s="328" t="str">
        <f t="shared" si="431"/>
        <v/>
      </c>
      <c r="AJ657" s="328" t="str">
        <f t="shared" si="432"/>
        <v/>
      </c>
      <c r="AK657" s="337" t="str">
        <f t="shared" si="433"/>
        <v/>
      </c>
      <c r="AL657" s="42" t="str">
        <f t="shared" si="411"/>
        <v/>
      </c>
    </row>
    <row r="658" spans="2:38" ht="15" x14ac:dyDescent="0.15">
      <c r="B658" s="328" t="str">
        <f t="shared" si="412"/>
        <v/>
      </c>
      <c r="C658" s="328" t="str">
        <f t="shared" si="413"/>
        <v/>
      </c>
      <c r="D658" s="328" t="str">
        <f t="shared" si="414"/>
        <v/>
      </c>
      <c r="E658" s="328" t="str">
        <f t="shared" si="410"/>
        <v xml:space="preserve"> </v>
      </c>
      <c r="F658" s="328" t="str">
        <f t="shared" si="415"/>
        <v/>
      </c>
      <c r="G658" s="328" t="str">
        <f t="shared" si="416"/>
        <v/>
      </c>
      <c r="H658" s="313"/>
      <c r="I658" s="328" t="str">
        <f t="shared" si="417"/>
        <v/>
      </c>
      <c r="J658" s="328">
        <f t="shared" si="409"/>
        <v>850</v>
      </c>
      <c r="K658" s="335" t="str">
        <f t="shared" si="418"/>
        <v/>
      </c>
      <c r="L658" s="323" t="str">
        <f t="shared" si="419"/>
        <v/>
      </c>
      <c r="M658" s="323" t="str">
        <f t="shared" si="420"/>
        <v/>
      </c>
      <c r="N658" s="328" t="str">
        <f t="shared" si="421"/>
        <v/>
      </c>
      <c r="O658" s="328" t="str">
        <f t="shared" si="422"/>
        <v/>
      </c>
      <c r="P658" s="332"/>
      <c r="Q658" s="328"/>
      <c r="R658" s="277" t="str">
        <f>IF(H658&gt;0, rate1(1,$L$52,$L$51,$L$54,L658,$L$53,$L$50,P658),"")</f>
        <v/>
      </c>
      <c r="S658" s="323"/>
      <c r="T658" s="323"/>
      <c r="U658" s="328"/>
      <c r="V658" s="336"/>
      <c r="W658" s="328"/>
      <c r="X658" s="328"/>
      <c r="Y658" s="328"/>
      <c r="Z658" s="108" t="str">
        <f>IF(H658&gt;0, rate1(1,$L$52,$L$51,$L$54,U658,$L$53,$L$50,Y658),"")</f>
        <v/>
      </c>
      <c r="AA658" s="336" t="str">
        <f t="shared" si="423"/>
        <v/>
      </c>
      <c r="AB658" s="336" t="str">
        <f t="shared" si="424"/>
        <v/>
      </c>
      <c r="AC658" s="328" t="str">
        <f t="shared" si="425"/>
        <v/>
      </c>
      <c r="AD658" s="328" t="str">
        <f t="shared" si="426"/>
        <v/>
      </c>
      <c r="AE658" s="328" t="str">
        <f t="shared" si="427"/>
        <v/>
      </c>
      <c r="AF658" s="328" t="str">
        <f t="shared" si="428"/>
        <v/>
      </c>
      <c r="AG658" s="328" t="str">
        <f t="shared" si="429"/>
        <v/>
      </c>
      <c r="AH658" s="328" t="str">
        <f t="shared" si="430"/>
        <v/>
      </c>
      <c r="AI658" s="328" t="str">
        <f t="shared" si="431"/>
        <v/>
      </c>
      <c r="AJ658" s="328" t="str">
        <f t="shared" si="432"/>
        <v/>
      </c>
      <c r="AK658" s="337" t="str">
        <f t="shared" si="433"/>
        <v/>
      </c>
      <c r="AL658" s="42" t="str">
        <f t="shared" si="411"/>
        <v/>
      </c>
    </row>
    <row r="659" spans="2:38" ht="15" x14ac:dyDescent="0.15">
      <c r="B659" s="328" t="str">
        <f t="shared" si="412"/>
        <v/>
      </c>
      <c r="C659" s="328" t="str">
        <f t="shared" si="413"/>
        <v/>
      </c>
      <c r="D659" s="328" t="str">
        <f t="shared" si="414"/>
        <v/>
      </c>
      <c r="E659" s="328" t="str">
        <f t="shared" si="410"/>
        <v xml:space="preserve"> </v>
      </c>
      <c r="F659" s="328" t="str">
        <f t="shared" si="415"/>
        <v/>
      </c>
      <c r="G659" s="328" t="str">
        <f t="shared" si="416"/>
        <v/>
      </c>
      <c r="H659" s="313"/>
      <c r="I659" s="328" t="str">
        <f t="shared" si="417"/>
        <v/>
      </c>
      <c r="J659" s="328">
        <f t="shared" si="409"/>
        <v>850</v>
      </c>
      <c r="K659" s="335" t="str">
        <f t="shared" si="418"/>
        <v/>
      </c>
      <c r="L659" s="323" t="str">
        <f t="shared" si="419"/>
        <v/>
      </c>
      <c r="M659" s="323" t="str">
        <f t="shared" si="420"/>
        <v/>
      </c>
      <c r="N659" s="328" t="str">
        <f t="shared" si="421"/>
        <v/>
      </c>
      <c r="O659" s="328" t="str">
        <f t="shared" si="422"/>
        <v/>
      </c>
      <c r="P659" s="332"/>
      <c r="Q659" s="328"/>
      <c r="R659" s="277" t="str">
        <f>IF(H659&gt;0, rate1(1,$L$52,$L$51,$L$54,L659,$L$53,$L$50,P659),"")</f>
        <v/>
      </c>
      <c r="S659" s="323"/>
      <c r="T659" s="323"/>
      <c r="U659" s="328"/>
      <c r="V659" s="336"/>
      <c r="W659" s="328"/>
      <c r="X659" s="328"/>
      <c r="Y659" s="328"/>
      <c r="Z659" s="108" t="str">
        <f>IF(H659&gt;0, rate1(1,$L$52,$L$51,$L$54,U659,$L$53,$L$50,Y659),"")</f>
        <v/>
      </c>
      <c r="AA659" s="336" t="str">
        <f t="shared" si="423"/>
        <v/>
      </c>
      <c r="AB659" s="336" t="str">
        <f t="shared" si="424"/>
        <v/>
      </c>
      <c r="AC659" s="328" t="str">
        <f t="shared" si="425"/>
        <v/>
      </c>
      <c r="AD659" s="328" t="str">
        <f t="shared" si="426"/>
        <v/>
      </c>
      <c r="AE659" s="328" t="str">
        <f t="shared" si="427"/>
        <v/>
      </c>
      <c r="AF659" s="328" t="str">
        <f t="shared" si="428"/>
        <v/>
      </c>
      <c r="AG659" s="328" t="str">
        <f t="shared" si="429"/>
        <v/>
      </c>
      <c r="AH659" s="328" t="str">
        <f t="shared" si="430"/>
        <v/>
      </c>
      <c r="AI659" s="328" t="str">
        <f t="shared" si="431"/>
        <v/>
      </c>
      <c r="AJ659" s="328" t="str">
        <f t="shared" si="432"/>
        <v/>
      </c>
      <c r="AK659" s="337" t="str">
        <f t="shared" si="433"/>
        <v/>
      </c>
      <c r="AL659" s="42" t="str">
        <f t="shared" si="411"/>
        <v/>
      </c>
    </row>
    <row r="660" spans="2:38" ht="15" x14ac:dyDescent="0.15">
      <c r="B660" s="328" t="str">
        <f t="shared" si="412"/>
        <v/>
      </c>
      <c r="C660" s="328" t="str">
        <f t="shared" si="413"/>
        <v/>
      </c>
      <c r="D660" s="328" t="str">
        <f t="shared" si="414"/>
        <v/>
      </c>
      <c r="E660" s="328" t="str">
        <f t="shared" si="410"/>
        <v xml:space="preserve"> </v>
      </c>
      <c r="F660" s="328" t="str">
        <f t="shared" si="415"/>
        <v/>
      </c>
      <c r="G660" s="328" t="str">
        <f t="shared" si="416"/>
        <v/>
      </c>
      <c r="H660" s="313"/>
      <c r="I660" s="328" t="str">
        <f t="shared" si="417"/>
        <v/>
      </c>
      <c r="J660" s="328">
        <f t="shared" si="409"/>
        <v>850</v>
      </c>
      <c r="K660" s="335" t="str">
        <f t="shared" si="418"/>
        <v/>
      </c>
      <c r="L660" s="323" t="str">
        <f t="shared" si="419"/>
        <v/>
      </c>
      <c r="M660" s="323" t="str">
        <f t="shared" si="420"/>
        <v/>
      </c>
      <c r="N660" s="328" t="str">
        <f t="shared" si="421"/>
        <v/>
      </c>
      <c r="O660" s="328" t="str">
        <f t="shared" si="422"/>
        <v/>
      </c>
      <c r="P660" s="332"/>
      <c r="Q660" s="328"/>
      <c r="R660" s="277" t="str">
        <f>IF(H660&gt;0, rate1(1,$L$52,$L$51,$L$54,L660,$L$53,$L$50,P660),"")</f>
        <v/>
      </c>
      <c r="S660" s="323"/>
      <c r="T660" s="323"/>
      <c r="U660" s="328"/>
      <c r="V660" s="336"/>
      <c r="W660" s="328"/>
      <c r="X660" s="328"/>
      <c r="Y660" s="328"/>
      <c r="Z660" s="108" t="str">
        <f>IF(H660&gt;0, rate1(1,$L$52,$L$51,$L$54,U660,$L$53,$L$50,Y660),"")</f>
        <v/>
      </c>
      <c r="AA660" s="336" t="str">
        <f t="shared" si="423"/>
        <v/>
      </c>
      <c r="AB660" s="336" t="str">
        <f t="shared" si="424"/>
        <v/>
      </c>
      <c r="AC660" s="328" t="str">
        <f t="shared" si="425"/>
        <v/>
      </c>
      <c r="AD660" s="328" t="str">
        <f t="shared" si="426"/>
        <v/>
      </c>
      <c r="AE660" s="328" t="str">
        <f t="shared" si="427"/>
        <v/>
      </c>
      <c r="AF660" s="328" t="str">
        <f t="shared" si="428"/>
        <v/>
      </c>
      <c r="AG660" s="328" t="str">
        <f t="shared" si="429"/>
        <v/>
      </c>
      <c r="AH660" s="328" t="str">
        <f t="shared" si="430"/>
        <v/>
      </c>
      <c r="AI660" s="328" t="str">
        <f t="shared" si="431"/>
        <v/>
      </c>
      <c r="AJ660" s="328" t="str">
        <f t="shared" si="432"/>
        <v/>
      </c>
      <c r="AK660" s="337" t="str">
        <f t="shared" si="433"/>
        <v/>
      </c>
      <c r="AL660" s="42" t="str">
        <f t="shared" si="411"/>
        <v/>
      </c>
    </row>
    <row r="661" spans="2:38" ht="15" x14ac:dyDescent="0.15">
      <c r="B661" s="328" t="str">
        <f t="shared" si="412"/>
        <v/>
      </c>
      <c r="C661" s="328" t="str">
        <f t="shared" si="413"/>
        <v/>
      </c>
      <c r="D661" s="328" t="str">
        <f t="shared" si="414"/>
        <v/>
      </c>
      <c r="E661" s="328" t="str">
        <f t="shared" si="410"/>
        <v xml:space="preserve"> </v>
      </c>
      <c r="F661" s="328" t="str">
        <f t="shared" si="415"/>
        <v/>
      </c>
      <c r="G661" s="328" t="str">
        <f t="shared" si="416"/>
        <v/>
      </c>
      <c r="H661" s="313"/>
      <c r="I661" s="328" t="str">
        <f t="shared" si="417"/>
        <v/>
      </c>
      <c r="J661" s="328">
        <f t="shared" si="409"/>
        <v>850</v>
      </c>
      <c r="K661" s="335" t="str">
        <f t="shared" si="418"/>
        <v/>
      </c>
      <c r="L661" s="323" t="str">
        <f t="shared" si="419"/>
        <v/>
      </c>
      <c r="M661" s="323" t="str">
        <f t="shared" si="420"/>
        <v/>
      </c>
      <c r="N661" s="328" t="str">
        <f t="shared" si="421"/>
        <v/>
      </c>
      <c r="O661" s="328" t="str">
        <f t="shared" si="422"/>
        <v/>
      </c>
      <c r="P661" s="332"/>
      <c r="Q661" s="328"/>
      <c r="R661" s="277" t="str">
        <f>IF(H661&gt;0, rate1(1,$L$52,$L$51,$L$54,L661,$L$53,$L$50,P661),"")</f>
        <v/>
      </c>
      <c r="S661" s="323"/>
      <c r="T661" s="323"/>
      <c r="U661" s="328"/>
      <c r="V661" s="336"/>
      <c r="W661" s="328"/>
      <c r="X661" s="328"/>
      <c r="Y661" s="328"/>
      <c r="Z661" s="108" t="str">
        <f>IF(H661&gt;0, rate1(1,$L$52,$L$51,$L$54,U661,$L$53,$L$50,Y661),"")</f>
        <v/>
      </c>
      <c r="AA661" s="336" t="str">
        <f t="shared" si="423"/>
        <v/>
      </c>
      <c r="AB661" s="336" t="str">
        <f t="shared" si="424"/>
        <v/>
      </c>
      <c r="AC661" s="328" t="str">
        <f t="shared" si="425"/>
        <v/>
      </c>
      <c r="AD661" s="328" t="str">
        <f t="shared" si="426"/>
        <v/>
      </c>
      <c r="AE661" s="328" t="str">
        <f t="shared" si="427"/>
        <v/>
      </c>
      <c r="AF661" s="328" t="str">
        <f t="shared" si="428"/>
        <v/>
      </c>
      <c r="AG661" s="328" t="str">
        <f t="shared" si="429"/>
        <v/>
      </c>
      <c r="AH661" s="328" t="str">
        <f t="shared" si="430"/>
        <v/>
      </c>
      <c r="AI661" s="328" t="str">
        <f t="shared" si="431"/>
        <v/>
      </c>
      <c r="AJ661" s="328" t="str">
        <f t="shared" si="432"/>
        <v/>
      </c>
      <c r="AK661" s="337" t="str">
        <f t="shared" si="433"/>
        <v/>
      </c>
      <c r="AL661" s="42" t="str">
        <f t="shared" si="411"/>
        <v/>
      </c>
    </row>
    <row r="662" spans="2:38" ht="15" x14ac:dyDescent="0.15">
      <c r="B662" s="328" t="str">
        <f t="shared" si="412"/>
        <v/>
      </c>
      <c r="C662" s="328" t="str">
        <f t="shared" si="413"/>
        <v/>
      </c>
      <c r="D662" s="328" t="str">
        <f t="shared" si="414"/>
        <v/>
      </c>
      <c r="E662" s="328" t="str">
        <f t="shared" si="410"/>
        <v xml:space="preserve"> </v>
      </c>
      <c r="F662" s="328" t="str">
        <f t="shared" si="415"/>
        <v/>
      </c>
      <c r="G662" s="328" t="str">
        <f t="shared" si="416"/>
        <v/>
      </c>
      <c r="H662" s="313"/>
      <c r="I662" s="328" t="str">
        <f t="shared" si="417"/>
        <v/>
      </c>
      <c r="J662" s="328">
        <f t="shared" si="409"/>
        <v>850</v>
      </c>
      <c r="K662" s="335" t="str">
        <f t="shared" si="418"/>
        <v/>
      </c>
      <c r="L662" s="323" t="str">
        <f t="shared" si="419"/>
        <v/>
      </c>
      <c r="M662" s="323" t="str">
        <f t="shared" si="420"/>
        <v/>
      </c>
      <c r="N662" s="328" t="str">
        <f t="shared" si="421"/>
        <v/>
      </c>
      <c r="O662" s="328" t="str">
        <f t="shared" si="422"/>
        <v/>
      </c>
      <c r="P662" s="332"/>
      <c r="Q662" s="328"/>
      <c r="R662" s="277" t="str">
        <f>IF(H662&gt;0, rate1(1,$L$52,$L$51,$L$54,L662,$L$53,$L$50,P662),"")</f>
        <v/>
      </c>
      <c r="S662" s="323"/>
      <c r="T662" s="323"/>
      <c r="U662" s="328"/>
      <c r="V662" s="336"/>
      <c r="W662" s="328"/>
      <c r="X662" s="328"/>
      <c r="Y662" s="328"/>
      <c r="Z662" s="108" t="str">
        <f>IF(H662&gt;0, rate1(1,$L$52,$L$51,$L$54,U662,$L$53,$L$50,Y662),"")</f>
        <v/>
      </c>
      <c r="AA662" s="336" t="str">
        <f t="shared" si="423"/>
        <v/>
      </c>
      <c r="AB662" s="336" t="str">
        <f t="shared" si="424"/>
        <v/>
      </c>
      <c r="AC662" s="328" t="str">
        <f t="shared" si="425"/>
        <v/>
      </c>
      <c r="AD662" s="328" t="str">
        <f t="shared" si="426"/>
        <v/>
      </c>
      <c r="AE662" s="328" t="str">
        <f t="shared" si="427"/>
        <v/>
      </c>
      <c r="AF662" s="328" t="str">
        <f t="shared" si="428"/>
        <v/>
      </c>
      <c r="AG662" s="328" t="str">
        <f t="shared" si="429"/>
        <v/>
      </c>
      <c r="AH662" s="328" t="str">
        <f t="shared" si="430"/>
        <v/>
      </c>
      <c r="AI662" s="328" t="str">
        <f t="shared" si="431"/>
        <v/>
      </c>
      <c r="AJ662" s="328" t="str">
        <f t="shared" si="432"/>
        <v/>
      </c>
      <c r="AK662" s="337" t="str">
        <f t="shared" si="433"/>
        <v/>
      </c>
      <c r="AL662" s="42" t="str">
        <f t="shared" si="411"/>
        <v/>
      </c>
    </row>
    <row r="663" spans="2:38" ht="15" x14ac:dyDescent="0.15">
      <c r="B663" s="328" t="str">
        <f t="shared" si="412"/>
        <v/>
      </c>
      <c r="C663" s="328" t="str">
        <f t="shared" si="413"/>
        <v/>
      </c>
      <c r="D663" s="328" t="str">
        <f t="shared" si="414"/>
        <v/>
      </c>
      <c r="E663" s="328" t="str">
        <f t="shared" si="410"/>
        <v xml:space="preserve"> </v>
      </c>
      <c r="F663" s="328" t="str">
        <f t="shared" si="415"/>
        <v/>
      </c>
      <c r="G663" s="328" t="str">
        <f t="shared" si="416"/>
        <v/>
      </c>
      <c r="H663" s="313"/>
      <c r="I663" s="328" t="str">
        <f t="shared" si="417"/>
        <v/>
      </c>
      <c r="J663" s="328">
        <f t="shared" si="409"/>
        <v>850</v>
      </c>
      <c r="K663" s="335" t="str">
        <f t="shared" si="418"/>
        <v/>
      </c>
      <c r="L663" s="323" t="str">
        <f t="shared" si="419"/>
        <v/>
      </c>
      <c r="M663" s="323" t="str">
        <f t="shared" si="420"/>
        <v/>
      </c>
      <c r="N663" s="328" t="str">
        <f t="shared" si="421"/>
        <v/>
      </c>
      <c r="O663" s="328" t="str">
        <f t="shared" si="422"/>
        <v/>
      </c>
      <c r="P663" s="332"/>
      <c r="Q663" s="328"/>
      <c r="R663" s="277" t="str">
        <f>IF(H663&gt;0, rate1(1,$L$52,$L$51,$L$54,L663,$L$53,$L$50,P663),"")</f>
        <v/>
      </c>
      <c r="S663" s="323"/>
      <c r="T663" s="323"/>
      <c r="U663" s="328"/>
      <c r="V663" s="336"/>
      <c r="W663" s="328"/>
      <c r="X663" s="328"/>
      <c r="Y663" s="328"/>
      <c r="Z663" s="108" t="str">
        <f>IF(H663&gt;0, rate1(1,$L$52,$L$51,$L$54,U663,$L$53,$L$50,Y663),"")</f>
        <v/>
      </c>
      <c r="AA663" s="336" t="str">
        <f t="shared" si="423"/>
        <v/>
      </c>
      <c r="AB663" s="336" t="str">
        <f t="shared" si="424"/>
        <v/>
      </c>
      <c r="AC663" s="328" t="str">
        <f t="shared" si="425"/>
        <v/>
      </c>
      <c r="AD663" s="328" t="str">
        <f t="shared" si="426"/>
        <v/>
      </c>
      <c r="AE663" s="328" t="str">
        <f t="shared" si="427"/>
        <v/>
      </c>
      <c r="AF663" s="328" t="str">
        <f t="shared" si="428"/>
        <v/>
      </c>
      <c r="AG663" s="328" t="str">
        <f t="shared" si="429"/>
        <v/>
      </c>
      <c r="AH663" s="328" t="str">
        <f t="shared" si="430"/>
        <v/>
      </c>
      <c r="AI663" s="328" t="str">
        <f t="shared" si="431"/>
        <v/>
      </c>
      <c r="AJ663" s="328" t="str">
        <f t="shared" si="432"/>
        <v/>
      </c>
      <c r="AK663" s="337" t="str">
        <f t="shared" si="433"/>
        <v/>
      </c>
      <c r="AL663" s="42" t="str">
        <f t="shared" si="411"/>
        <v/>
      </c>
    </row>
    <row r="664" spans="2:38" ht="15" x14ac:dyDescent="0.15">
      <c r="B664" s="328" t="str">
        <f t="shared" si="412"/>
        <v/>
      </c>
      <c r="C664" s="328" t="str">
        <f t="shared" si="413"/>
        <v/>
      </c>
      <c r="D664" s="328" t="str">
        <f t="shared" si="414"/>
        <v/>
      </c>
      <c r="E664" s="328" t="str">
        <f t="shared" si="410"/>
        <v xml:space="preserve"> </v>
      </c>
      <c r="F664" s="328" t="str">
        <f t="shared" si="415"/>
        <v/>
      </c>
      <c r="G664" s="328" t="str">
        <f t="shared" si="416"/>
        <v/>
      </c>
      <c r="H664" s="313"/>
      <c r="I664" s="328" t="str">
        <f t="shared" si="417"/>
        <v/>
      </c>
      <c r="J664" s="328">
        <f t="shared" si="409"/>
        <v>850</v>
      </c>
      <c r="K664" s="335" t="str">
        <f t="shared" si="418"/>
        <v/>
      </c>
      <c r="L664" s="323" t="str">
        <f t="shared" si="419"/>
        <v/>
      </c>
      <c r="M664" s="323" t="str">
        <f t="shared" si="420"/>
        <v/>
      </c>
      <c r="N664" s="328" t="str">
        <f t="shared" si="421"/>
        <v/>
      </c>
      <c r="O664" s="328" t="str">
        <f t="shared" si="422"/>
        <v/>
      </c>
      <c r="P664" s="332"/>
      <c r="Q664" s="328"/>
      <c r="R664" s="277" t="str">
        <f>IF(H664&gt;0, rate1(1,$L$52,$L$51,$L$54,L664,$L$53,$L$50,P664),"")</f>
        <v/>
      </c>
      <c r="S664" s="323"/>
      <c r="T664" s="323"/>
      <c r="U664" s="328"/>
      <c r="V664" s="336"/>
      <c r="W664" s="328"/>
      <c r="X664" s="328"/>
      <c r="Y664" s="328"/>
      <c r="Z664" s="108" t="str">
        <f>IF(H664&gt;0, rate1(1,$L$52,$L$51,$L$54,U664,$L$53,$L$50,Y664),"")</f>
        <v/>
      </c>
      <c r="AA664" s="336" t="str">
        <f t="shared" si="423"/>
        <v/>
      </c>
      <c r="AB664" s="336" t="str">
        <f t="shared" si="424"/>
        <v/>
      </c>
      <c r="AC664" s="328" t="str">
        <f t="shared" si="425"/>
        <v/>
      </c>
      <c r="AD664" s="328" t="str">
        <f t="shared" si="426"/>
        <v/>
      </c>
      <c r="AE664" s="328" t="str">
        <f t="shared" si="427"/>
        <v/>
      </c>
      <c r="AF664" s="328" t="str">
        <f t="shared" si="428"/>
        <v/>
      </c>
      <c r="AG664" s="328" t="str">
        <f t="shared" si="429"/>
        <v/>
      </c>
      <c r="AH664" s="328" t="str">
        <f t="shared" si="430"/>
        <v/>
      </c>
      <c r="AI664" s="328" t="str">
        <f t="shared" si="431"/>
        <v/>
      </c>
      <c r="AJ664" s="328" t="str">
        <f t="shared" si="432"/>
        <v/>
      </c>
      <c r="AK664" s="337" t="str">
        <f t="shared" si="433"/>
        <v/>
      </c>
      <c r="AL664" s="42" t="str">
        <f t="shared" si="411"/>
        <v/>
      </c>
    </row>
    <row r="665" spans="2:38" ht="15" x14ac:dyDescent="0.15">
      <c r="B665" s="328" t="str">
        <f t="shared" si="412"/>
        <v/>
      </c>
      <c r="C665" s="328" t="str">
        <f t="shared" si="413"/>
        <v/>
      </c>
      <c r="D665" s="328" t="str">
        <f t="shared" si="414"/>
        <v/>
      </c>
      <c r="E665" s="328" t="str">
        <f t="shared" si="410"/>
        <v xml:space="preserve"> </v>
      </c>
      <c r="F665" s="328" t="str">
        <f t="shared" si="415"/>
        <v/>
      </c>
      <c r="G665" s="328" t="str">
        <f t="shared" si="416"/>
        <v/>
      </c>
      <c r="H665" s="313"/>
      <c r="I665" s="328" t="str">
        <f t="shared" si="417"/>
        <v/>
      </c>
      <c r="J665" s="328">
        <f t="shared" si="409"/>
        <v>850</v>
      </c>
      <c r="K665" s="335" t="str">
        <f t="shared" si="418"/>
        <v/>
      </c>
      <c r="L665" s="323" t="str">
        <f t="shared" si="419"/>
        <v/>
      </c>
      <c r="M665" s="323" t="str">
        <f t="shared" si="420"/>
        <v/>
      </c>
      <c r="N665" s="328" t="str">
        <f t="shared" si="421"/>
        <v/>
      </c>
      <c r="O665" s="328" t="str">
        <f t="shared" si="422"/>
        <v/>
      </c>
      <c r="P665" s="332"/>
      <c r="Q665" s="328"/>
      <c r="R665" s="277" t="str">
        <f>IF(H665&gt;0, rate1(1,$L$52,$L$51,$L$54,L665,$L$53,$L$50,P665),"")</f>
        <v/>
      </c>
      <c r="S665" s="323"/>
      <c r="T665" s="323"/>
      <c r="U665" s="328"/>
      <c r="V665" s="336"/>
      <c r="W665" s="328"/>
      <c r="X665" s="328"/>
      <c r="Y665" s="328"/>
      <c r="Z665" s="108" t="str">
        <f>IF(H665&gt;0, rate1(1,$L$52,$L$51,$L$54,U665,$L$53,$L$50,Y665),"")</f>
        <v/>
      </c>
      <c r="AA665" s="336" t="str">
        <f t="shared" si="423"/>
        <v/>
      </c>
      <c r="AB665" s="336" t="str">
        <f t="shared" si="424"/>
        <v/>
      </c>
      <c r="AC665" s="328" t="str">
        <f t="shared" si="425"/>
        <v/>
      </c>
      <c r="AD665" s="328" t="str">
        <f t="shared" si="426"/>
        <v/>
      </c>
      <c r="AE665" s="328" t="str">
        <f t="shared" si="427"/>
        <v/>
      </c>
      <c r="AF665" s="328" t="str">
        <f t="shared" si="428"/>
        <v/>
      </c>
      <c r="AG665" s="328" t="str">
        <f t="shared" si="429"/>
        <v/>
      </c>
      <c r="AH665" s="328" t="str">
        <f t="shared" si="430"/>
        <v/>
      </c>
      <c r="AI665" s="328" t="str">
        <f t="shared" si="431"/>
        <v/>
      </c>
      <c r="AJ665" s="328" t="str">
        <f t="shared" si="432"/>
        <v/>
      </c>
      <c r="AK665" s="337" t="str">
        <f t="shared" si="433"/>
        <v/>
      </c>
      <c r="AL665" s="42" t="str">
        <f t="shared" si="411"/>
        <v/>
      </c>
    </row>
    <row r="666" spans="2:38" ht="15" x14ac:dyDescent="0.15">
      <c r="B666" s="328" t="str">
        <f t="shared" si="412"/>
        <v/>
      </c>
      <c r="C666" s="328" t="str">
        <f t="shared" si="413"/>
        <v/>
      </c>
      <c r="D666" s="328" t="str">
        <f t="shared" si="414"/>
        <v/>
      </c>
      <c r="E666" s="328" t="str">
        <f t="shared" si="410"/>
        <v xml:space="preserve"> </v>
      </c>
      <c r="F666" s="328" t="str">
        <f t="shared" si="415"/>
        <v/>
      </c>
      <c r="G666" s="328" t="str">
        <f t="shared" si="416"/>
        <v/>
      </c>
      <c r="H666" s="313"/>
      <c r="I666" s="328" t="str">
        <f t="shared" si="417"/>
        <v/>
      </c>
      <c r="J666" s="328">
        <f t="shared" si="409"/>
        <v>850</v>
      </c>
      <c r="K666" s="335" t="str">
        <f t="shared" si="418"/>
        <v/>
      </c>
      <c r="L666" s="323" t="str">
        <f t="shared" si="419"/>
        <v/>
      </c>
      <c r="M666" s="323" t="str">
        <f t="shared" si="420"/>
        <v/>
      </c>
      <c r="N666" s="328" t="str">
        <f t="shared" si="421"/>
        <v/>
      </c>
      <c r="O666" s="328" t="str">
        <f t="shared" si="422"/>
        <v/>
      </c>
      <c r="P666" s="332"/>
      <c r="Q666" s="328"/>
      <c r="R666" s="277" t="str">
        <f>IF(H666&gt;0, rate1(1,$L$52,$L$51,$L$54,L666,$L$53,$L$50,P666),"")</f>
        <v/>
      </c>
      <c r="S666" s="323"/>
      <c r="T666" s="323"/>
      <c r="U666" s="328"/>
      <c r="V666" s="336"/>
      <c r="W666" s="328"/>
      <c r="X666" s="328"/>
      <c r="Y666" s="328"/>
      <c r="Z666" s="108" t="str">
        <f>IF(H666&gt;0, rate1(1,$L$52,$L$51,$L$54,U666,$L$53,$L$50,Y666),"")</f>
        <v/>
      </c>
      <c r="AA666" s="336" t="str">
        <f t="shared" si="423"/>
        <v/>
      </c>
      <c r="AB666" s="336" t="str">
        <f t="shared" si="424"/>
        <v/>
      </c>
      <c r="AC666" s="328" t="str">
        <f t="shared" si="425"/>
        <v/>
      </c>
      <c r="AD666" s="328" t="str">
        <f t="shared" si="426"/>
        <v/>
      </c>
      <c r="AE666" s="328" t="str">
        <f t="shared" si="427"/>
        <v/>
      </c>
      <c r="AF666" s="328" t="str">
        <f t="shared" si="428"/>
        <v/>
      </c>
      <c r="AG666" s="328" t="str">
        <f t="shared" si="429"/>
        <v/>
      </c>
      <c r="AH666" s="328" t="str">
        <f t="shared" si="430"/>
        <v/>
      </c>
      <c r="AI666" s="328" t="str">
        <f t="shared" si="431"/>
        <v/>
      </c>
      <c r="AJ666" s="328" t="str">
        <f t="shared" si="432"/>
        <v/>
      </c>
      <c r="AK666" s="337" t="str">
        <f t="shared" si="433"/>
        <v/>
      </c>
      <c r="AL666" s="42" t="str">
        <f t="shared" si="411"/>
        <v/>
      </c>
    </row>
    <row r="667" spans="2:38" ht="15" x14ac:dyDescent="0.15">
      <c r="B667" s="328" t="str">
        <f t="shared" si="412"/>
        <v/>
      </c>
      <c r="C667" s="328" t="str">
        <f t="shared" si="413"/>
        <v/>
      </c>
      <c r="D667" s="328" t="str">
        <f t="shared" si="414"/>
        <v/>
      </c>
      <c r="E667" s="328" t="str">
        <f t="shared" si="410"/>
        <v xml:space="preserve"> </v>
      </c>
      <c r="F667" s="328" t="str">
        <f t="shared" si="415"/>
        <v/>
      </c>
      <c r="G667" s="328" t="str">
        <f t="shared" si="416"/>
        <v/>
      </c>
      <c r="H667" s="313"/>
      <c r="I667" s="328" t="str">
        <f t="shared" si="417"/>
        <v/>
      </c>
      <c r="J667" s="328">
        <f t="shared" si="409"/>
        <v>850</v>
      </c>
      <c r="K667" s="335" t="str">
        <f t="shared" si="418"/>
        <v/>
      </c>
      <c r="L667" s="323" t="str">
        <f t="shared" si="419"/>
        <v/>
      </c>
      <c r="M667" s="323" t="str">
        <f t="shared" si="420"/>
        <v/>
      </c>
      <c r="N667" s="328" t="str">
        <f t="shared" si="421"/>
        <v/>
      </c>
      <c r="O667" s="328" t="str">
        <f t="shared" si="422"/>
        <v/>
      </c>
      <c r="P667" s="332"/>
      <c r="Q667" s="328"/>
      <c r="R667" s="277" t="str">
        <f>IF(H667&gt;0, rate1(1,$L$52,$L$51,$L$54,L667,$L$53,$L$50,P667),"")</f>
        <v/>
      </c>
      <c r="S667" s="323"/>
      <c r="T667" s="323"/>
      <c r="U667" s="328"/>
      <c r="V667" s="336"/>
      <c r="W667" s="328"/>
      <c r="X667" s="328"/>
      <c r="Y667" s="328"/>
      <c r="Z667" s="108" t="str">
        <f>IF(H667&gt;0, rate1(1,$L$52,$L$51,$L$54,U667,$L$53,$L$50,Y667),"")</f>
        <v/>
      </c>
      <c r="AA667" s="336" t="str">
        <f t="shared" si="423"/>
        <v/>
      </c>
      <c r="AB667" s="336" t="str">
        <f t="shared" si="424"/>
        <v/>
      </c>
      <c r="AC667" s="328" t="str">
        <f t="shared" si="425"/>
        <v/>
      </c>
      <c r="AD667" s="328" t="str">
        <f t="shared" si="426"/>
        <v/>
      </c>
      <c r="AE667" s="328" t="str">
        <f t="shared" si="427"/>
        <v/>
      </c>
      <c r="AF667" s="328" t="str">
        <f t="shared" si="428"/>
        <v/>
      </c>
      <c r="AG667" s="328" t="str">
        <f t="shared" si="429"/>
        <v/>
      </c>
      <c r="AH667" s="328" t="str">
        <f t="shared" si="430"/>
        <v/>
      </c>
      <c r="AI667" s="328" t="str">
        <f t="shared" si="431"/>
        <v/>
      </c>
      <c r="AJ667" s="328" t="str">
        <f t="shared" si="432"/>
        <v/>
      </c>
      <c r="AK667" s="337" t="str">
        <f t="shared" si="433"/>
        <v/>
      </c>
      <c r="AL667" s="42" t="str">
        <f t="shared" si="411"/>
        <v/>
      </c>
    </row>
    <row r="668" spans="2:38" ht="15" x14ac:dyDescent="0.15">
      <c r="B668" s="328" t="str">
        <f t="shared" si="412"/>
        <v/>
      </c>
      <c r="C668" s="328" t="str">
        <f t="shared" si="413"/>
        <v/>
      </c>
      <c r="D668" s="328" t="str">
        <f t="shared" si="414"/>
        <v/>
      </c>
      <c r="E668" s="328" t="str">
        <f t="shared" si="410"/>
        <v xml:space="preserve"> </v>
      </c>
      <c r="F668" s="328" t="str">
        <f t="shared" si="415"/>
        <v/>
      </c>
      <c r="G668" s="328" t="str">
        <f t="shared" si="416"/>
        <v/>
      </c>
      <c r="H668" s="313"/>
      <c r="I668" s="328" t="str">
        <f t="shared" si="417"/>
        <v/>
      </c>
      <c r="J668" s="328">
        <f t="shared" si="409"/>
        <v>850</v>
      </c>
      <c r="K668" s="335" t="str">
        <f t="shared" si="418"/>
        <v/>
      </c>
      <c r="L668" s="323" t="str">
        <f t="shared" si="419"/>
        <v/>
      </c>
      <c r="M668" s="323" t="str">
        <f t="shared" si="420"/>
        <v/>
      </c>
      <c r="N668" s="328" t="str">
        <f t="shared" si="421"/>
        <v/>
      </c>
      <c r="O668" s="328" t="str">
        <f t="shared" si="422"/>
        <v/>
      </c>
      <c r="P668" s="332"/>
      <c r="Q668" s="328"/>
      <c r="R668" s="277" t="str">
        <f>IF(H668&gt;0, rate1(1,$L$52,$L$51,$L$54,L668,$L$53,$L$50,P668),"")</f>
        <v/>
      </c>
      <c r="S668" s="323"/>
      <c r="T668" s="323"/>
      <c r="U668" s="328"/>
      <c r="V668" s="336"/>
      <c r="W668" s="328"/>
      <c r="X668" s="328"/>
      <c r="Y668" s="328"/>
      <c r="Z668" s="108" t="str">
        <f>IF(H668&gt;0, rate1(1,$L$52,$L$51,$L$54,U668,$L$53,$L$50,Y668),"")</f>
        <v/>
      </c>
      <c r="AA668" s="336" t="str">
        <f t="shared" si="423"/>
        <v/>
      </c>
      <c r="AB668" s="336" t="str">
        <f t="shared" si="424"/>
        <v/>
      </c>
      <c r="AC668" s="328" t="str">
        <f t="shared" si="425"/>
        <v/>
      </c>
      <c r="AD668" s="328" t="str">
        <f t="shared" si="426"/>
        <v/>
      </c>
      <c r="AE668" s="328" t="str">
        <f t="shared" si="427"/>
        <v/>
      </c>
      <c r="AF668" s="328" t="str">
        <f t="shared" si="428"/>
        <v/>
      </c>
      <c r="AG668" s="328" t="str">
        <f t="shared" si="429"/>
        <v/>
      </c>
      <c r="AH668" s="328" t="str">
        <f t="shared" si="430"/>
        <v/>
      </c>
      <c r="AI668" s="328" t="str">
        <f t="shared" si="431"/>
        <v/>
      </c>
      <c r="AJ668" s="328" t="str">
        <f t="shared" si="432"/>
        <v/>
      </c>
      <c r="AK668" s="337" t="str">
        <f t="shared" si="433"/>
        <v/>
      </c>
      <c r="AL668" s="42" t="str">
        <f t="shared" si="411"/>
        <v/>
      </c>
    </row>
    <row r="669" spans="2:38" ht="15" x14ac:dyDescent="0.15">
      <c r="B669" s="328" t="str">
        <f t="shared" si="412"/>
        <v/>
      </c>
      <c r="C669" s="328" t="str">
        <f t="shared" si="413"/>
        <v/>
      </c>
      <c r="D669" s="328" t="str">
        <f t="shared" si="414"/>
        <v/>
      </c>
      <c r="E669" s="328" t="str">
        <f t="shared" si="410"/>
        <v xml:space="preserve"> </v>
      </c>
      <c r="F669" s="328" t="str">
        <f t="shared" si="415"/>
        <v/>
      </c>
      <c r="G669" s="328" t="str">
        <f t="shared" si="416"/>
        <v/>
      </c>
      <c r="H669" s="313"/>
      <c r="I669" s="328" t="str">
        <f t="shared" si="417"/>
        <v/>
      </c>
      <c r="J669" s="328">
        <f t="shared" si="409"/>
        <v>850</v>
      </c>
      <c r="K669" s="335" t="str">
        <f t="shared" si="418"/>
        <v/>
      </c>
      <c r="L669" s="323" t="str">
        <f t="shared" si="419"/>
        <v/>
      </c>
      <c r="M669" s="323" t="str">
        <f t="shared" si="420"/>
        <v/>
      </c>
      <c r="N669" s="328" t="str">
        <f t="shared" si="421"/>
        <v/>
      </c>
      <c r="O669" s="328" t="str">
        <f t="shared" si="422"/>
        <v/>
      </c>
      <c r="P669" s="332"/>
      <c r="Q669" s="328"/>
      <c r="R669" s="277" t="str">
        <f>IF(H669&gt;0, rate1(1,$L$52,$L$51,$L$54,L669,$L$53,$L$50,P669),"")</f>
        <v/>
      </c>
      <c r="S669" s="323"/>
      <c r="T669" s="323"/>
      <c r="U669" s="328"/>
      <c r="V669" s="336"/>
      <c r="W669" s="328"/>
      <c r="X669" s="328"/>
      <c r="Y669" s="328"/>
      <c r="Z669" s="108" t="str">
        <f>IF(H669&gt;0, rate1(1,$L$52,$L$51,$L$54,U669,$L$53,$L$50,Y669),"")</f>
        <v/>
      </c>
      <c r="AA669" s="336" t="str">
        <f t="shared" si="423"/>
        <v/>
      </c>
      <c r="AB669" s="336" t="str">
        <f t="shared" si="424"/>
        <v/>
      </c>
      <c r="AC669" s="328" t="str">
        <f t="shared" si="425"/>
        <v/>
      </c>
      <c r="AD669" s="328" t="str">
        <f t="shared" si="426"/>
        <v/>
      </c>
      <c r="AE669" s="328" t="str">
        <f t="shared" si="427"/>
        <v/>
      </c>
      <c r="AF669" s="328" t="str">
        <f t="shared" si="428"/>
        <v/>
      </c>
      <c r="AG669" s="328" t="str">
        <f t="shared" si="429"/>
        <v/>
      </c>
      <c r="AH669" s="328" t="str">
        <f t="shared" si="430"/>
        <v/>
      </c>
      <c r="AI669" s="328" t="str">
        <f t="shared" si="431"/>
        <v/>
      </c>
      <c r="AJ669" s="328" t="str">
        <f t="shared" si="432"/>
        <v/>
      </c>
      <c r="AK669" s="337" t="str">
        <f t="shared" si="433"/>
        <v/>
      </c>
      <c r="AL669" s="42" t="str">
        <f t="shared" si="411"/>
        <v/>
      </c>
    </row>
    <row r="670" spans="2:38" ht="15" x14ac:dyDescent="0.15">
      <c r="B670" s="328" t="str">
        <f t="shared" si="412"/>
        <v/>
      </c>
      <c r="C670" s="328" t="str">
        <f t="shared" si="413"/>
        <v/>
      </c>
      <c r="D670" s="328" t="str">
        <f t="shared" si="414"/>
        <v/>
      </c>
      <c r="E670" s="328" t="str">
        <f t="shared" si="410"/>
        <v xml:space="preserve"> </v>
      </c>
      <c r="F670" s="328" t="str">
        <f t="shared" si="415"/>
        <v/>
      </c>
      <c r="G670" s="328" t="str">
        <f t="shared" si="416"/>
        <v/>
      </c>
      <c r="H670" s="313"/>
      <c r="I670" s="328" t="str">
        <f t="shared" si="417"/>
        <v/>
      </c>
      <c r="J670" s="328">
        <f t="shared" si="409"/>
        <v>850</v>
      </c>
      <c r="K670" s="335" t="str">
        <f t="shared" si="418"/>
        <v/>
      </c>
      <c r="L670" s="323" t="str">
        <f t="shared" si="419"/>
        <v/>
      </c>
      <c r="M670" s="323" t="str">
        <f t="shared" si="420"/>
        <v/>
      </c>
      <c r="N670" s="328" t="str">
        <f t="shared" si="421"/>
        <v/>
      </c>
      <c r="O670" s="328" t="str">
        <f t="shared" si="422"/>
        <v/>
      </c>
      <c r="P670" s="332"/>
      <c r="Q670" s="328"/>
      <c r="R670" s="277" t="str">
        <f>IF(H670&gt;0, rate1(1,$L$52,$L$51,$L$54,L670,$L$53,$L$50,P670),"")</f>
        <v/>
      </c>
      <c r="S670" s="323"/>
      <c r="T670" s="323"/>
      <c r="U670" s="328"/>
      <c r="V670" s="336"/>
      <c r="W670" s="328"/>
      <c r="X670" s="328"/>
      <c r="Y670" s="328"/>
      <c r="Z670" s="108" t="str">
        <f>IF(H670&gt;0, rate1(1,$L$52,$L$51,$L$54,U670,$L$53,$L$50,Y670),"")</f>
        <v/>
      </c>
      <c r="AA670" s="336" t="str">
        <f t="shared" si="423"/>
        <v/>
      </c>
      <c r="AB670" s="336" t="str">
        <f t="shared" si="424"/>
        <v/>
      </c>
      <c r="AC670" s="328" t="str">
        <f t="shared" si="425"/>
        <v/>
      </c>
      <c r="AD670" s="328" t="str">
        <f t="shared" si="426"/>
        <v/>
      </c>
      <c r="AE670" s="328" t="str">
        <f t="shared" si="427"/>
        <v/>
      </c>
      <c r="AF670" s="328" t="str">
        <f t="shared" si="428"/>
        <v/>
      </c>
      <c r="AG670" s="328" t="str">
        <f t="shared" si="429"/>
        <v/>
      </c>
      <c r="AH670" s="328" t="str">
        <f t="shared" si="430"/>
        <v/>
      </c>
      <c r="AI670" s="328" t="str">
        <f t="shared" si="431"/>
        <v/>
      </c>
      <c r="AJ670" s="328" t="str">
        <f t="shared" si="432"/>
        <v/>
      </c>
      <c r="AK670" s="337" t="str">
        <f t="shared" si="433"/>
        <v/>
      </c>
      <c r="AL670" s="42" t="str">
        <f t="shared" si="411"/>
        <v/>
      </c>
    </row>
    <row r="671" spans="2:38" ht="15" x14ac:dyDescent="0.15">
      <c r="B671" s="328" t="str">
        <f t="shared" si="412"/>
        <v/>
      </c>
      <c r="C671" s="328" t="str">
        <f t="shared" si="413"/>
        <v/>
      </c>
      <c r="D671" s="328" t="str">
        <f t="shared" si="414"/>
        <v/>
      </c>
      <c r="E671" s="328" t="str">
        <f t="shared" si="410"/>
        <v xml:space="preserve"> </v>
      </c>
      <c r="F671" s="328" t="str">
        <f t="shared" si="415"/>
        <v/>
      </c>
      <c r="G671" s="328" t="str">
        <f t="shared" si="416"/>
        <v/>
      </c>
      <c r="H671" s="313"/>
      <c r="I671" s="328" t="str">
        <f t="shared" si="417"/>
        <v/>
      </c>
      <c r="J671" s="328">
        <f t="shared" si="409"/>
        <v>850</v>
      </c>
      <c r="K671" s="335" t="str">
        <f t="shared" si="418"/>
        <v/>
      </c>
      <c r="L671" s="323" t="str">
        <f t="shared" si="419"/>
        <v/>
      </c>
      <c r="M671" s="323" t="str">
        <f t="shared" si="420"/>
        <v/>
      </c>
      <c r="N671" s="328" t="str">
        <f t="shared" si="421"/>
        <v/>
      </c>
      <c r="O671" s="328" t="str">
        <f t="shared" si="422"/>
        <v/>
      </c>
      <c r="P671" s="332"/>
      <c r="Q671" s="328"/>
      <c r="R671" s="277" t="str">
        <f>IF(H671&gt;0, rate1(1,$L$52,$L$51,$L$54,L671,$L$53,$L$50,P671),"")</f>
        <v/>
      </c>
      <c r="S671" s="323"/>
      <c r="T671" s="323"/>
      <c r="U671" s="328"/>
      <c r="V671" s="336"/>
      <c r="W671" s="328"/>
      <c r="X671" s="328"/>
      <c r="Y671" s="328"/>
      <c r="Z671" s="108" t="str">
        <f>IF(H671&gt;0, rate1(1,$L$52,$L$51,$L$54,U671,$L$53,$L$50,Y671),"")</f>
        <v/>
      </c>
      <c r="AA671" s="336" t="str">
        <f t="shared" si="423"/>
        <v/>
      </c>
      <c r="AB671" s="336" t="str">
        <f t="shared" si="424"/>
        <v/>
      </c>
      <c r="AC671" s="328" t="str">
        <f t="shared" si="425"/>
        <v/>
      </c>
      <c r="AD671" s="328" t="str">
        <f t="shared" si="426"/>
        <v/>
      </c>
      <c r="AE671" s="328" t="str">
        <f t="shared" si="427"/>
        <v/>
      </c>
      <c r="AF671" s="328" t="str">
        <f t="shared" si="428"/>
        <v/>
      </c>
      <c r="AG671" s="328" t="str">
        <f t="shared" si="429"/>
        <v/>
      </c>
      <c r="AH671" s="328" t="str">
        <f t="shared" si="430"/>
        <v/>
      </c>
      <c r="AI671" s="328" t="str">
        <f t="shared" si="431"/>
        <v/>
      </c>
      <c r="AJ671" s="328" t="str">
        <f t="shared" si="432"/>
        <v/>
      </c>
      <c r="AK671" s="337" t="str">
        <f t="shared" si="433"/>
        <v/>
      </c>
      <c r="AL671" s="42" t="str">
        <f t="shared" si="411"/>
        <v/>
      </c>
    </row>
    <row r="672" spans="2:38" ht="15" x14ac:dyDescent="0.15">
      <c r="B672" s="328" t="str">
        <f t="shared" si="412"/>
        <v/>
      </c>
      <c r="C672" s="328" t="str">
        <f t="shared" si="413"/>
        <v/>
      </c>
      <c r="D672" s="328" t="str">
        <f t="shared" si="414"/>
        <v/>
      </c>
      <c r="E672" s="328" t="str">
        <f t="shared" si="410"/>
        <v xml:space="preserve"> </v>
      </c>
      <c r="F672" s="328" t="str">
        <f t="shared" si="415"/>
        <v/>
      </c>
      <c r="G672" s="328" t="str">
        <f t="shared" si="416"/>
        <v/>
      </c>
      <c r="H672" s="313"/>
      <c r="I672" s="328" t="str">
        <f t="shared" si="417"/>
        <v/>
      </c>
      <c r="J672" s="328">
        <f t="shared" si="409"/>
        <v>850</v>
      </c>
      <c r="K672" s="335" t="str">
        <f t="shared" si="418"/>
        <v/>
      </c>
      <c r="L672" s="323" t="str">
        <f t="shared" si="419"/>
        <v/>
      </c>
      <c r="M672" s="323" t="str">
        <f t="shared" si="420"/>
        <v/>
      </c>
      <c r="N672" s="328" t="str">
        <f t="shared" si="421"/>
        <v/>
      </c>
      <c r="O672" s="328" t="str">
        <f t="shared" si="422"/>
        <v/>
      </c>
      <c r="P672" s="332"/>
      <c r="Q672" s="328"/>
      <c r="R672" s="277" t="str">
        <f>IF(H672&gt;0, rate1(1,$L$52,$L$51,$L$54,L672,$L$53,$L$50,P672),"")</f>
        <v/>
      </c>
      <c r="S672" s="323"/>
      <c r="T672" s="323"/>
      <c r="U672" s="328"/>
      <c r="V672" s="336"/>
      <c r="W672" s="328"/>
      <c r="X672" s="328"/>
      <c r="Y672" s="328"/>
      <c r="Z672" s="108" t="str">
        <f>IF(H672&gt;0, rate1(1,$L$52,$L$51,$L$54,U672,$L$53,$L$50,Y672),"")</f>
        <v/>
      </c>
      <c r="AA672" s="336" t="str">
        <f t="shared" si="423"/>
        <v/>
      </c>
      <c r="AB672" s="336" t="str">
        <f t="shared" si="424"/>
        <v/>
      </c>
      <c r="AC672" s="328" t="str">
        <f t="shared" si="425"/>
        <v/>
      </c>
      <c r="AD672" s="328" t="str">
        <f t="shared" si="426"/>
        <v/>
      </c>
      <c r="AE672" s="328" t="str">
        <f t="shared" si="427"/>
        <v/>
      </c>
      <c r="AF672" s="328" t="str">
        <f t="shared" si="428"/>
        <v/>
      </c>
      <c r="AG672" s="328" t="str">
        <f t="shared" si="429"/>
        <v/>
      </c>
      <c r="AH672" s="328" t="str">
        <f t="shared" si="430"/>
        <v/>
      </c>
      <c r="AI672" s="328" t="str">
        <f t="shared" si="431"/>
        <v/>
      </c>
      <c r="AJ672" s="328" t="str">
        <f t="shared" si="432"/>
        <v/>
      </c>
      <c r="AK672" s="337" t="str">
        <f t="shared" si="433"/>
        <v/>
      </c>
      <c r="AL672" s="42" t="str">
        <f t="shared" si="411"/>
        <v/>
      </c>
    </row>
    <row r="673" spans="2:38" ht="15" x14ac:dyDescent="0.15">
      <c r="B673" s="328" t="str">
        <f t="shared" si="412"/>
        <v/>
      </c>
      <c r="C673" s="328" t="str">
        <f t="shared" si="413"/>
        <v/>
      </c>
      <c r="D673" s="328" t="str">
        <f t="shared" si="414"/>
        <v/>
      </c>
      <c r="E673" s="328" t="str">
        <f t="shared" si="410"/>
        <v xml:space="preserve"> </v>
      </c>
      <c r="F673" s="328" t="str">
        <f t="shared" si="415"/>
        <v/>
      </c>
      <c r="G673" s="328" t="str">
        <f t="shared" si="416"/>
        <v/>
      </c>
      <c r="H673" s="313"/>
      <c r="I673" s="328" t="str">
        <f t="shared" si="417"/>
        <v/>
      </c>
      <c r="J673" s="328">
        <f t="shared" si="409"/>
        <v>850</v>
      </c>
      <c r="K673" s="335" t="str">
        <f t="shared" si="418"/>
        <v/>
      </c>
      <c r="L673" s="323" t="str">
        <f t="shared" si="419"/>
        <v/>
      </c>
      <c r="M673" s="323" t="str">
        <f t="shared" si="420"/>
        <v/>
      </c>
      <c r="N673" s="328" t="str">
        <f t="shared" si="421"/>
        <v/>
      </c>
      <c r="O673" s="328" t="str">
        <f t="shared" si="422"/>
        <v/>
      </c>
      <c r="P673" s="332"/>
      <c r="Q673" s="328"/>
      <c r="R673" s="277" t="str">
        <f>IF(H673&gt;0, rate1(1,$L$52,$L$51,$L$54,L673,$L$53,$L$50,P673),"")</f>
        <v/>
      </c>
      <c r="S673" s="323"/>
      <c r="T673" s="323"/>
      <c r="U673" s="328"/>
      <c r="V673" s="336"/>
      <c r="W673" s="328"/>
      <c r="X673" s="328"/>
      <c r="Y673" s="328"/>
      <c r="Z673" s="108" t="str">
        <f>IF(H673&gt;0, rate1(1,$L$52,$L$51,$L$54,U673,$L$53,$L$50,Y673),"")</f>
        <v/>
      </c>
      <c r="AA673" s="336" t="str">
        <f t="shared" si="423"/>
        <v/>
      </c>
      <c r="AB673" s="336" t="str">
        <f t="shared" si="424"/>
        <v/>
      </c>
      <c r="AC673" s="328" t="str">
        <f t="shared" si="425"/>
        <v/>
      </c>
      <c r="AD673" s="328" t="str">
        <f t="shared" si="426"/>
        <v/>
      </c>
      <c r="AE673" s="328" t="str">
        <f t="shared" si="427"/>
        <v/>
      </c>
      <c r="AF673" s="328" t="str">
        <f t="shared" si="428"/>
        <v/>
      </c>
      <c r="AG673" s="328" t="str">
        <f t="shared" si="429"/>
        <v/>
      </c>
      <c r="AH673" s="328" t="str">
        <f t="shared" si="430"/>
        <v/>
      </c>
      <c r="AI673" s="328" t="str">
        <f t="shared" si="431"/>
        <v/>
      </c>
      <c r="AJ673" s="328" t="str">
        <f t="shared" si="432"/>
        <v/>
      </c>
      <c r="AK673" s="337" t="str">
        <f t="shared" si="433"/>
        <v/>
      </c>
      <c r="AL673" s="42" t="str">
        <f t="shared" si="411"/>
        <v/>
      </c>
    </row>
    <row r="674" spans="2:38" ht="15" x14ac:dyDescent="0.15">
      <c r="B674" s="328" t="str">
        <f t="shared" si="412"/>
        <v/>
      </c>
      <c r="C674" s="328" t="str">
        <f t="shared" si="413"/>
        <v/>
      </c>
      <c r="D674" s="328" t="str">
        <f t="shared" si="414"/>
        <v/>
      </c>
      <c r="E674" s="328" t="str">
        <f t="shared" si="410"/>
        <v xml:space="preserve"> </v>
      </c>
      <c r="F674" s="328" t="str">
        <f t="shared" si="415"/>
        <v/>
      </c>
      <c r="G674" s="328" t="str">
        <f t="shared" si="416"/>
        <v/>
      </c>
      <c r="H674" s="313"/>
      <c r="I674" s="328" t="str">
        <f t="shared" si="417"/>
        <v/>
      </c>
      <c r="J674" s="328">
        <f t="shared" si="409"/>
        <v>850</v>
      </c>
      <c r="K674" s="335" t="str">
        <f t="shared" si="418"/>
        <v/>
      </c>
      <c r="L674" s="323" t="str">
        <f t="shared" si="419"/>
        <v/>
      </c>
      <c r="M674" s="323" t="str">
        <f t="shared" si="420"/>
        <v/>
      </c>
      <c r="N674" s="328" t="str">
        <f t="shared" si="421"/>
        <v/>
      </c>
      <c r="O674" s="328" t="str">
        <f t="shared" si="422"/>
        <v/>
      </c>
      <c r="P674" s="332"/>
      <c r="Q674" s="328"/>
      <c r="R674" s="277" t="str">
        <f>IF(H674&gt;0, rate1(1,$L$52,$L$51,$L$54,L674,$L$53,$L$50,P674),"")</f>
        <v/>
      </c>
      <c r="S674" s="323"/>
      <c r="T674" s="323"/>
      <c r="U674" s="328"/>
      <c r="V674" s="336"/>
      <c r="W674" s="328"/>
      <c r="X674" s="328"/>
      <c r="Y674" s="328"/>
      <c r="Z674" s="108" t="str">
        <f>IF(H674&gt;0, rate1(1,$L$52,$L$51,$L$54,U674,$L$53,$L$50,Y674),"")</f>
        <v/>
      </c>
      <c r="AA674" s="336" t="str">
        <f t="shared" si="423"/>
        <v/>
      </c>
      <c r="AB674" s="336" t="str">
        <f t="shared" si="424"/>
        <v/>
      </c>
      <c r="AC674" s="328" t="str">
        <f t="shared" si="425"/>
        <v/>
      </c>
      <c r="AD674" s="328" t="str">
        <f t="shared" si="426"/>
        <v/>
      </c>
      <c r="AE674" s="328" t="str">
        <f t="shared" si="427"/>
        <v/>
      </c>
      <c r="AF674" s="328" t="str">
        <f t="shared" si="428"/>
        <v/>
      </c>
      <c r="AG674" s="328" t="str">
        <f t="shared" si="429"/>
        <v/>
      </c>
      <c r="AH674" s="328" t="str">
        <f t="shared" si="430"/>
        <v/>
      </c>
      <c r="AI674" s="328" t="str">
        <f t="shared" si="431"/>
        <v/>
      </c>
      <c r="AJ674" s="328" t="str">
        <f t="shared" si="432"/>
        <v/>
      </c>
      <c r="AK674" s="337" t="str">
        <f t="shared" si="433"/>
        <v/>
      </c>
      <c r="AL674" s="42" t="str">
        <f t="shared" si="411"/>
        <v/>
      </c>
    </row>
    <row r="675" spans="2:38" ht="15" x14ac:dyDescent="0.15">
      <c r="B675" s="328" t="str">
        <f t="shared" si="412"/>
        <v/>
      </c>
      <c r="C675" s="328" t="str">
        <f t="shared" si="413"/>
        <v/>
      </c>
      <c r="D675" s="328" t="str">
        <f t="shared" si="414"/>
        <v/>
      </c>
      <c r="E675" s="328" t="str">
        <f t="shared" si="410"/>
        <v xml:space="preserve"> </v>
      </c>
      <c r="F675" s="328" t="str">
        <f t="shared" si="415"/>
        <v/>
      </c>
      <c r="G675" s="328" t="str">
        <f t="shared" si="416"/>
        <v/>
      </c>
      <c r="H675" s="313"/>
      <c r="I675" s="328" t="str">
        <f t="shared" si="417"/>
        <v/>
      </c>
      <c r="J675" s="328">
        <f t="shared" si="409"/>
        <v>850</v>
      </c>
      <c r="K675" s="335" t="str">
        <f t="shared" si="418"/>
        <v/>
      </c>
      <c r="L675" s="323" t="str">
        <f t="shared" si="419"/>
        <v/>
      </c>
      <c r="M675" s="323" t="str">
        <f t="shared" si="420"/>
        <v/>
      </c>
      <c r="N675" s="328" t="str">
        <f t="shared" si="421"/>
        <v/>
      </c>
      <c r="O675" s="328" t="str">
        <f t="shared" si="422"/>
        <v/>
      </c>
      <c r="P675" s="332"/>
      <c r="Q675" s="328"/>
      <c r="R675" s="277" t="str">
        <f>IF(H675&gt;0, rate1(1,$L$52,$L$51,$L$54,L675,$L$53,$L$50,P675),"")</f>
        <v/>
      </c>
      <c r="S675" s="323"/>
      <c r="T675" s="323"/>
      <c r="U675" s="328"/>
      <c r="V675" s="336"/>
      <c r="W675" s="328"/>
      <c r="X675" s="328"/>
      <c r="Y675" s="328"/>
      <c r="Z675" s="108" t="str">
        <f>IF(H675&gt;0, rate1(1,$L$52,$L$51,$L$54,U675,$L$53,$L$50,Y675),"")</f>
        <v/>
      </c>
      <c r="AA675" s="336" t="str">
        <f t="shared" si="423"/>
        <v/>
      </c>
      <c r="AB675" s="336" t="str">
        <f t="shared" si="424"/>
        <v/>
      </c>
      <c r="AC675" s="328" t="str">
        <f t="shared" si="425"/>
        <v/>
      </c>
      <c r="AD675" s="328" t="str">
        <f t="shared" si="426"/>
        <v/>
      </c>
      <c r="AE675" s="328" t="str">
        <f t="shared" si="427"/>
        <v/>
      </c>
      <c r="AF675" s="328" t="str">
        <f t="shared" si="428"/>
        <v/>
      </c>
      <c r="AG675" s="328" t="str">
        <f t="shared" si="429"/>
        <v/>
      </c>
      <c r="AH675" s="328" t="str">
        <f t="shared" si="430"/>
        <v/>
      </c>
      <c r="AI675" s="328" t="str">
        <f t="shared" si="431"/>
        <v/>
      </c>
      <c r="AJ675" s="328" t="str">
        <f t="shared" si="432"/>
        <v/>
      </c>
      <c r="AK675" s="337" t="str">
        <f t="shared" si="433"/>
        <v/>
      </c>
      <c r="AL675" s="42" t="str">
        <f t="shared" si="411"/>
        <v/>
      </c>
    </row>
    <row r="676" spans="2:38" ht="15" x14ac:dyDescent="0.15">
      <c r="B676" s="328" t="str">
        <f t="shared" si="412"/>
        <v/>
      </c>
      <c r="C676" s="328" t="str">
        <f t="shared" si="413"/>
        <v/>
      </c>
      <c r="D676" s="328" t="str">
        <f t="shared" si="414"/>
        <v/>
      </c>
      <c r="E676" s="328" t="str">
        <f t="shared" si="410"/>
        <v xml:space="preserve"> </v>
      </c>
      <c r="F676" s="328" t="str">
        <f t="shared" si="415"/>
        <v/>
      </c>
      <c r="G676" s="328" t="str">
        <f t="shared" si="416"/>
        <v/>
      </c>
      <c r="H676" s="313"/>
      <c r="I676" s="328" t="str">
        <f t="shared" si="417"/>
        <v/>
      </c>
      <c r="J676" s="328">
        <f t="shared" si="409"/>
        <v>850</v>
      </c>
      <c r="K676" s="335" t="str">
        <f t="shared" si="418"/>
        <v/>
      </c>
      <c r="L676" s="323" t="str">
        <f t="shared" si="419"/>
        <v/>
      </c>
      <c r="M676" s="323" t="str">
        <f t="shared" si="420"/>
        <v/>
      </c>
      <c r="N676" s="328" t="str">
        <f t="shared" si="421"/>
        <v/>
      </c>
      <c r="O676" s="328" t="str">
        <f t="shared" si="422"/>
        <v/>
      </c>
      <c r="P676" s="332"/>
      <c r="Q676" s="328"/>
      <c r="R676" s="277" t="str">
        <f>IF(H676&gt;0, rate1(1,$L$52,$L$51,$L$54,L676,$L$53,$L$50,P676),"")</f>
        <v/>
      </c>
      <c r="S676" s="323"/>
      <c r="T676" s="323"/>
      <c r="U676" s="328"/>
      <c r="V676" s="336"/>
      <c r="W676" s="328"/>
      <c r="X676" s="328"/>
      <c r="Y676" s="328"/>
      <c r="Z676" s="108" t="str">
        <f>IF(H676&gt;0, rate1(1,$L$52,$L$51,$L$54,U676,$L$53,$L$50,Y676),"")</f>
        <v/>
      </c>
      <c r="AA676" s="336" t="str">
        <f t="shared" si="423"/>
        <v/>
      </c>
      <c r="AB676" s="336" t="str">
        <f t="shared" si="424"/>
        <v/>
      </c>
      <c r="AC676" s="328" t="str">
        <f t="shared" si="425"/>
        <v/>
      </c>
      <c r="AD676" s="328" t="str">
        <f t="shared" si="426"/>
        <v/>
      </c>
      <c r="AE676" s="328" t="str">
        <f t="shared" si="427"/>
        <v/>
      </c>
      <c r="AF676" s="328" t="str">
        <f t="shared" si="428"/>
        <v/>
      </c>
      <c r="AG676" s="328" t="str">
        <f t="shared" si="429"/>
        <v/>
      </c>
      <c r="AH676" s="328" t="str">
        <f t="shared" si="430"/>
        <v/>
      </c>
      <c r="AI676" s="328" t="str">
        <f t="shared" si="431"/>
        <v/>
      </c>
      <c r="AJ676" s="328" t="str">
        <f t="shared" si="432"/>
        <v/>
      </c>
      <c r="AK676" s="337" t="str">
        <f t="shared" si="433"/>
        <v/>
      </c>
      <c r="AL676" s="42" t="str">
        <f t="shared" si="411"/>
        <v/>
      </c>
    </row>
    <row r="677" spans="2:38" ht="15" x14ac:dyDescent="0.15">
      <c r="B677" s="328" t="str">
        <f t="shared" si="412"/>
        <v/>
      </c>
      <c r="C677" s="328" t="str">
        <f t="shared" si="413"/>
        <v/>
      </c>
      <c r="D677" s="328" t="str">
        <f t="shared" si="414"/>
        <v/>
      </c>
      <c r="E677" s="328" t="str">
        <f t="shared" si="410"/>
        <v xml:space="preserve"> </v>
      </c>
      <c r="F677" s="328" t="str">
        <f t="shared" si="415"/>
        <v/>
      </c>
      <c r="G677" s="328" t="str">
        <f t="shared" si="416"/>
        <v/>
      </c>
      <c r="H677" s="313"/>
      <c r="I677" s="328" t="str">
        <f t="shared" si="417"/>
        <v/>
      </c>
      <c r="J677" s="328">
        <f t="shared" si="409"/>
        <v>850</v>
      </c>
      <c r="K677" s="335" t="str">
        <f t="shared" si="418"/>
        <v/>
      </c>
      <c r="L677" s="323" t="str">
        <f t="shared" si="419"/>
        <v/>
      </c>
      <c r="M677" s="323" t="str">
        <f t="shared" si="420"/>
        <v/>
      </c>
      <c r="N677" s="328" t="str">
        <f t="shared" si="421"/>
        <v/>
      </c>
      <c r="O677" s="328" t="str">
        <f t="shared" si="422"/>
        <v/>
      </c>
      <c r="P677" s="332"/>
      <c r="Q677" s="328"/>
      <c r="R677" s="277" t="str">
        <f>IF(H677&gt;0, rate1(1,$L$52,$L$51,$L$54,L677,$L$53,$L$50,P677),"")</f>
        <v/>
      </c>
      <c r="S677" s="323"/>
      <c r="T677" s="323"/>
      <c r="U677" s="328"/>
      <c r="V677" s="336"/>
      <c r="W677" s="328"/>
      <c r="X677" s="328"/>
      <c r="Y677" s="328"/>
      <c r="Z677" s="108" t="str">
        <f>IF(H677&gt;0, rate1(1,$L$52,$L$51,$L$54,U677,$L$53,$L$50,Y677),"")</f>
        <v/>
      </c>
      <c r="AA677" s="336" t="str">
        <f t="shared" si="423"/>
        <v/>
      </c>
      <c r="AB677" s="336" t="str">
        <f t="shared" si="424"/>
        <v/>
      </c>
      <c r="AC677" s="328" t="str">
        <f t="shared" si="425"/>
        <v/>
      </c>
      <c r="AD677" s="328" t="str">
        <f t="shared" si="426"/>
        <v/>
      </c>
      <c r="AE677" s="328" t="str">
        <f t="shared" si="427"/>
        <v/>
      </c>
      <c r="AF677" s="328" t="str">
        <f t="shared" si="428"/>
        <v/>
      </c>
      <c r="AG677" s="328" t="str">
        <f t="shared" si="429"/>
        <v/>
      </c>
      <c r="AH677" s="328" t="str">
        <f t="shared" si="430"/>
        <v/>
      </c>
      <c r="AI677" s="328" t="str">
        <f t="shared" si="431"/>
        <v/>
      </c>
      <c r="AJ677" s="328" t="str">
        <f t="shared" si="432"/>
        <v/>
      </c>
      <c r="AK677" s="337" t="str">
        <f t="shared" si="433"/>
        <v/>
      </c>
      <c r="AL677" s="42" t="str">
        <f t="shared" si="411"/>
        <v/>
      </c>
    </row>
    <row r="678" spans="2:38" ht="15" x14ac:dyDescent="0.15">
      <c r="B678" s="328" t="str">
        <f t="shared" si="412"/>
        <v/>
      </c>
      <c r="C678" s="328" t="str">
        <f t="shared" si="413"/>
        <v/>
      </c>
      <c r="D678" s="328" t="str">
        <f t="shared" si="414"/>
        <v/>
      </c>
      <c r="E678" s="328" t="str">
        <f t="shared" si="410"/>
        <v xml:space="preserve"> </v>
      </c>
      <c r="F678" s="328" t="str">
        <f t="shared" si="415"/>
        <v/>
      </c>
      <c r="G678" s="328" t="str">
        <f t="shared" si="416"/>
        <v/>
      </c>
      <c r="H678" s="313"/>
      <c r="I678" s="328" t="str">
        <f t="shared" si="417"/>
        <v/>
      </c>
      <c r="J678" s="328">
        <f t="shared" si="409"/>
        <v>850</v>
      </c>
      <c r="K678" s="335" t="str">
        <f t="shared" si="418"/>
        <v/>
      </c>
      <c r="L678" s="323" t="str">
        <f t="shared" si="419"/>
        <v/>
      </c>
      <c r="M678" s="323" t="str">
        <f t="shared" si="420"/>
        <v/>
      </c>
      <c r="N678" s="328" t="str">
        <f t="shared" si="421"/>
        <v/>
      </c>
      <c r="O678" s="328" t="str">
        <f t="shared" si="422"/>
        <v/>
      </c>
      <c r="P678" s="332"/>
      <c r="Q678" s="328"/>
      <c r="R678" s="277" t="str">
        <f>IF(H678&gt;0, rate1(1,$L$52,$L$51,$L$54,L678,$L$53,$L$50,P678),"")</f>
        <v/>
      </c>
      <c r="S678" s="323"/>
      <c r="T678" s="323"/>
      <c r="U678" s="328"/>
      <c r="V678" s="336"/>
      <c r="W678" s="328"/>
      <c r="X678" s="328"/>
      <c r="Y678" s="328"/>
      <c r="Z678" s="108" t="str">
        <f>IF(H678&gt;0, rate1(1,$L$52,$L$51,$L$54,U678,$L$53,$L$50,Y678),"")</f>
        <v/>
      </c>
      <c r="AA678" s="336" t="str">
        <f t="shared" si="423"/>
        <v/>
      </c>
      <c r="AB678" s="336" t="str">
        <f t="shared" si="424"/>
        <v/>
      </c>
      <c r="AC678" s="328" t="str">
        <f t="shared" si="425"/>
        <v/>
      </c>
      <c r="AD678" s="328" t="str">
        <f t="shared" si="426"/>
        <v/>
      </c>
      <c r="AE678" s="328" t="str">
        <f t="shared" si="427"/>
        <v/>
      </c>
      <c r="AF678" s="328" t="str">
        <f t="shared" si="428"/>
        <v/>
      </c>
      <c r="AG678" s="328" t="str">
        <f t="shared" si="429"/>
        <v/>
      </c>
      <c r="AH678" s="328" t="str">
        <f t="shared" si="430"/>
        <v/>
      </c>
      <c r="AI678" s="328" t="str">
        <f t="shared" si="431"/>
        <v/>
      </c>
      <c r="AJ678" s="328" t="str">
        <f t="shared" si="432"/>
        <v/>
      </c>
      <c r="AK678" s="337" t="str">
        <f t="shared" si="433"/>
        <v/>
      </c>
      <c r="AL678" s="42" t="str">
        <f t="shared" si="411"/>
        <v/>
      </c>
    </row>
    <row r="679" spans="2:38" ht="15" x14ac:dyDescent="0.15">
      <c r="B679" s="328" t="str">
        <f t="shared" si="412"/>
        <v/>
      </c>
      <c r="C679" s="328" t="str">
        <f t="shared" si="413"/>
        <v/>
      </c>
      <c r="D679" s="328" t="str">
        <f t="shared" si="414"/>
        <v/>
      </c>
      <c r="E679" s="328" t="str">
        <f t="shared" si="410"/>
        <v xml:space="preserve"> </v>
      </c>
      <c r="F679" s="328" t="str">
        <f t="shared" si="415"/>
        <v/>
      </c>
      <c r="G679" s="328" t="str">
        <f t="shared" si="416"/>
        <v/>
      </c>
      <c r="H679" s="313"/>
      <c r="I679" s="328" t="str">
        <f t="shared" si="417"/>
        <v/>
      </c>
      <c r="J679" s="328">
        <f t="shared" si="409"/>
        <v>850</v>
      </c>
      <c r="K679" s="335" t="str">
        <f t="shared" si="418"/>
        <v/>
      </c>
      <c r="L679" s="323" t="str">
        <f t="shared" si="419"/>
        <v/>
      </c>
      <c r="M679" s="323" t="str">
        <f t="shared" si="420"/>
        <v/>
      </c>
      <c r="N679" s="328" t="str">
        <f t="shared" si="421"/>
        <v/>
      </c>
      <c r="O679" s="328" t="str">
        <f t="shared" si="422"/>
        <v/>
      </c>
      <c r="P679" s="332"/>
      <c r="Q679" s="328"/>
      <c r="R679" s="277" t="str">
        <f>IF(H679&gt;0, rate1(1,$L$52,$L$51,$L$54,L679,$L$53,$L$50,P679),"")</f>
        <v/>
      </c>
      <c r="S679" s="323"/>
      <c r="T679" s="323"/>
      <c r="U679" s="328"/>
      <c r="V679" s="336"/>
      <c r="W679" s="328"/>
      <c r="X679" s="328"/>
      <c r="Y679" s="328"/>
      <c r="Z679" s="108" t="str">
        <f>IF(H679&gt;0, rate1(1,$L$52,$L$51,$L$54,U679,$L$53,$L$50,Y679),"")</f>
        <v/>
      </c>
      <c r="AA679" s="336" t="str">
        <f t="shared" si="423"/>
        <v/>
      </c>
      <c r="AB679" s="336" t="str">
        <f t="shared" si="424"/>
        <v/>
      </c>
      <c r="AC679" s="328" t="str">
        <f t="shared" si="425"/>
        <v/>
      </c>
      <c r="AD679" s="328" t="str">
        <f t="shared" si="426"/>
        <v/>
      </c>
      <c r="AE679" s="328" t="str">
        <f t="shared" si="427"/>
        <v/>
      </c>
      <c r="AF679" s="328" t="str">
        <f t="shared" si="428"/>
        <v/>
      </c>
      <c r="AG679" s="328" t="str">
        <f t="shared" si="429"/>
        <v/>
      </c>
      <c r="AH679" s="328" t="str">
        <f t="shared" si="430"/>
        <v/>
      </c>
      <c r="AI679" s="328" t="str">
        <f t="shared" si="431"/>
        <v/>
      </c>
      <c r="AJ679" s="328" t="str">
        <f t="shared" si="432"/>
        <v/>
      </c>
      <c r="AK679" s="337" t="str">
        <f t="shared" si="433"/>
        <v/>
      </c>
      <c r="AL679" s="42" t="str">
        <f t="shared" si="411"/>
        <v/>
      </c>
    </row>
    <row r="680" spans="2:38" ht="15" x14ac:dyDescent="0.15">
      <c r="B680" s="328" t="str">
        <f t="shared" si="412"/>
        <v/>
      </c>
      <c r="C680" s="328" t="str">
        <f t="shared" si="413"/>
        <v/>
      </c>
      <c r="D680" s="328" t="str">
        <f t="shared" si="414"/>
        <v/>
      </c>
      <c r="E680" s="328" t="str">
        <f t="shared" si="410"/>
        <v xml:space="preserve"> </v>
      </c>
      <c r="F680" s="328" t="str">
        <f t="shared" si="415"/>
        <v/>
      </c>
      <c r="G680" s="328" t="str">
        <f t="shared" si="416"/>
        <v/>
      </c>
      <c r="H680" s="313"/>
      <c r="I680" s="328" t="str">
        <f t="shared" si="417"/>
        <v/>
      </c>
      <c r="J680" s="328">
        <f t="shared" si="409"/>
        <v>850</v>
      </c>
      <c r="K680" s="335" t="str">
        <f t="shared" si="418"/>
        <v/>
      </c>
      <c r="L680" s="323" t="str">
        <f t="shared" si="419"/>
        <v/>
      </c>
      <c r="M680" s="323" t="str">
        <f t="shared" si="420"/>
        <v/>
      </c>
      <c r="N680" s="328" t="str">
        <f t="shared" si="421"/>
        <v/>
      </c>
      <c r="O680" s="328" t="str">
        <f t="shared" si="422"/>
        <v/>
      </c>
      <c r="P680" s="332"/>
      <c r="Q680" s="328"/>
      <c r="R680" s="277" t="str">
        <f>IF(H680&gt;0, rate1(1,$L$52,$L$51,$L$54,L680,$L$53,$L$50,P680),"")</f>
        <v/>
      </c>
      <c r="S680" s="323"/>
      <c r="T680" s="323"/>
      <c r="U680" s="328"/>
      <c r="V680" s="336"/>
      <c r="W680" s="328"/>
      <c r="X680" s="328"/>
      <c r="Y680" s="328"/>
      <c r="Z680" s="108" t="str">
        <f>IF(H680&gt;0, rate1(1,$L$52,$L$51,$L$54,U680,$L$53,$L$50,Y680),"")</f>
        <v/>
      </c>
      <c r="AA680" s="336" t="str">
        <f t="shared" si="423"/>
        <v/>
      </c>
      <c r="AB680" s="336" t="str">
        <f t="shared" si="424"/>
        <v/>
      </c>
      <c r="AC680" s="328" t="str">
        <f t="shared" si="425"/>
        <v/>
      </c>
      <c r="AD680" s="328" t="str">
        <f t="shared" si="426"/>
        <v/>
      </c>
      <c r="AE680" s="328" t="str">
        <f t="shared" si="427"/>
        <v/>
      </c>
      <c r="AF680" s="328" t="str">
        <f t="shared" si="428"/>
        <v/>
      </c>
      <c r="AG680" s="328" t="str">
        <f t="shared" si="429"/>
        <v/>
      </c>
      <c r="AH680" s="328" t="str">
        <f t="shared" si="430"/>
        <v/>
      </c>
      <c r="AI680" s="328" t="str">
        <f t="shared" si="431"/>
        <v/>
      </c>
      <c r="AJ680" s="328" t="str">
        <f t="shared" si="432"/>
        <v/>
      </c>
      <c r="AK680" s="337" t="str">
        <f t="shared" si="433"/>
        <v/>
      </c>
      <c r="AL680" s="42" t="str">
        <f t="shared" si="411"/>
        <v/>
      </c>
    </row>
    <row r="681" spans="2:38" ht="15" x14ac:dyDescent="0.15">
      <c r="B681" s="328" t="str">
        <f t="shared" si="412"/>
        <v/>
      </c>
      <c r="C681" s="328" t="str">
        <f t="shared" si="413"/>
        <v/>
      </c>
      <c r="D681" s="328" t="str">
        <f t="shared" si="414"/>
        <v/>
      </c>
      <c r="E681" s="328" t="str">
        <f t="shared" si="410"/>
        <v xml:space="preserve"> </v>
      </c>
      <c r="F681" s="328" t="str">
        <f t="shared" si="415"/>
        <v/>
      </c>
      <c r="G681" s="328" t="str">
        <f t="shared" si="416"/>
        <v/>
      </c>
      <c r="H681" s="313"/>
      <c r="I681" s="328" t="str">
        <f t="shared" si="417"/>
        <v/>
      </c>
      <c r="J681" s="328">
        <f t="shared" si="409"/>
        <v>850</v>
      </c>
      <c r="K681" s="335" t="str">
        <f t="shared" si="418"/>
        <v/>
      </c>
      <c r="L681" s="323" t="str">
        <f t="shared" si="419"/>
        <v/>
      </c>
      <c r="M681" s="323" t="str">
        <f t="shared" si="420"/>
        <v/>
      </c>
      <c r="N681" s="328" t="str">
        <f t="shared" si="421"/>
        <v/>
      </c>
      <c r="O681" s="328" t="str">
        <f t="shared" si="422"/>
        <v/>
      </c>
      <c r="P681" s="332"/>
      <c r="Q681" s="328"/>
      <c r="R681" s="277" t="str">
        <f>IF(H681&gt;0, rate1(1,$L$52,$L$51,$L$54,L681,$L$53,$L$50,P681),"")</f>
        <v/>
      </c>
      <c r="S681" s="323"/>
      <c r="T681" s="323"/>
      <c r="U681" s="328"/>
      <c r="V681" s="336"/>
      <c r="W681" s="328"/>
      <c r="X681" s="328"/>
      <c r="Y681" s="328"/>
      <c r="Z681" s="108" t="str">
        <f>IF(H681&gt;0, rate1(1,$L$52,$L$51,$L$54,U681,$L$53,$L$50,Y681),"")</f>
        <v/>
      </c>
      <c r="AA681" s="336" t="str">
        <f t="shared" si="423"/>
        <v/>
      </c>
      <c r="AB681" s="336" t="str">
        <f t="shared" si="424"/>
        <v/>
      </c>
      <c r="AC681" s="328" t="str">
        <f t="shared" si="425"/>
        <v/>
      </c>
      <c r="AD681" s="328" t="str">
        <f t="shared" si="426"/>
        <v/>
      </c>
      <c r="AE681" s="328" t="str">
        <f t="shared" si="427"/>
        <v/>
      </c>
      <c r="AF681" s="328" t="str">
        <f t="shared" si="428"/>
        <v/>
      </c>
      <c r="AG681" s="328" t="str">
        <f t="shared" si="429"/>
        <v/>
      </c>
      <c r="AH681" s="328" t="str">
        <f t="shared" si="430"/>
        <v/>
      </c>
      <c r="AI681" s="328" t="str">
        <f t="shared" si="431"/>
        <v/>
      </c>
      <c r="AJ681" s="328" t="str">
        <f t="shared" si="432"/>
        <v/>
      </c>
      <c r="AK681" s="337" t="str">
        <f t="shared" si="433"/>
        <v/>
      </c>
      <c r="AL681" s="42" t="str">
        <f t="shared" si="411"/>
        <v/>
      </c>
    </row>
    <row r="682" spans="2:38" ht="15" x14ac:dyDescent="0.15">
      <c r="B682" s="328" t="str">
        <f t="shared" si="412"/>
        <v/>
      </c>
      <c r="C682" s="328" t="str">
        <f t="shared" si="413"/>
        <v/>
      </c>
      <c r="D682" s="328" t="str">
        <f t="shared" si="414"/>
        <v/>
      </c>
      <c r="E682" s="328" t="str">
        <f t="shared" si="410"/>
        <v xml:space="preserve"> </v>
      </c>
      <c r="F682" s="328" t="str">
        <f t="shared" si="415"/>
        <v/>
      </c>
      <c r="G682" s="328" t="str">
        <f t="shared" si="416"/>
        <v/>
      </c>
      <c r="H682" s="313"/>
      <c r="I682" s="328" t="str">
        <f t="shared" si="417"/>
        <v/>
      </c>
      <c r="J682" s="328">
        <f t="shared" si="409"/>
        <v>850</v>
      </c>
      <c r="K682" s="335" t="str">
        <f t="shared" si="418"/>
        <v/>
      </c>
      <c r="L682" s="323" t="str">
        <f t="shared" si="419"/>
        <v/>
      </c>
      <c r="M682" s="323" t="str">
        <f t="shared" si="420"/>
        <v/>
      </c>
      <c r="N682" s="328" t="str">
        <f t="shared" si="421"/>
        <v/>
      </c>
      <c r="O682" s="328" t="str">
        <f t="shared" si="422"/>
        <v/>
      </c>
      <c r="P682" s="332"/>
      <c r="Q682" s="328"/>
      <c r="R682" s="277" t="str">
        <f>IF(H682&gt;0, rate1(1,$L$52,$L$51,$L$54,L682,$L$53,$L$50,P682),"")</f>
        <v/>
      </c>
      <c r="S682" s="323"/>
      <c r="T682" s="323"/>
      <c r="U682" s="328"/>
      <c r="V682" s="336"/>
      <c r="W682" s="328"/>
      <c r="X682" s="328"/>
      <c r="Y682" s="328"/>
      <c r="Z682" s="108" t="str">
        <f>IF(H682&gt;0, rate1(1,$L$52,$L$51,$L$54,U682,$L$53,$L$50,Y682),"")</f>
        <v/>
      </c>
      <c r="AA682" s="336" t="str">
        <f t="shared" si="423"/>
        <v/>
      </c>
      <c r="AB682" s="336" t="str">
        <f t="shared" si="424"/>
        <v/>
      </c>
      <c r="AC682" s="328" t="str">
        <f t="shared" si="425"/>
        <v/>
      </c>
      <c r="AD682" s="328" t="str">
        <f t="shared" si="426"/>
        <v/>
      </c>
      <c r="AE682" s="328" t="str">
        <f t="shared" si="427"/>
        <v/>
      </c>
      <c r="AF682" s="328" t="str">
        <f t="shared" si="428"/>
        <v/>
      </c>
      <c r="AG682" s="328" t="str">
        <f t="shared" si="429"/>
        <v/>
      </c>
      <c r="AH682" s="328" t="str">
        <f t="shared" si="430"/>
        <v/>
      </c>
      <c r="AI682" s="328" t="str">
        <f t="shared" si="431"/>
        <v/>
      </c>
      <c r="AJ682" s="328" t="str">
        <f t="shared" si="432"/>
        <v/>
      </c>
      <c r="AK682" s="337" t="str">
        <f t="shared" si="433"/>
        <v/>
      </c>
      <c r="AL682" s="42" t="str">
        <f t="shared" si="411"/>
        <v/>
      </c>
    </row>
    <row r="683" spans="2:38" ht="15" x14ac:dyDescent="0.15">
      <c r="B683" s="328" t="str">
        <f t="shared" si="412"/>
        <v/>
      </c>
      <c r="C683" s="328" t="str">
        <f t="shared" si="413"/>
        <v/>
      </c>
      <c r="D683" s="328" t="str">
        <f t="shared" si="414"/>
        <v/>
      </c>
      <c r="E683" s="328" t="str">
        <f t="shared" si="410"/>
        <v xml:space="preserve"> </v>
      </c>
      <c r="F683" s="328" t="str">
        <f t="shared" si="415"/>
        <v/>
      </c>
      <c r="G683" s="328" t="str">
        <f t="shared" si="416"/>
        <v/>
      </c>
      <c r="H683" s="313"/>
      <c r="I683" s="328" t="str">
        <f t="shared" si="417"/>
        <v/>
      </c>
      <c r="J683" s="328">
        <f t="shared" si="409"/>
        <v>850</v>
      </c>
      <c r="K683" s="335" t="str">
        <f t="shared" si="418"/>
        <v/>
      </c>
      <c r="L683" s="323" t="str">
        <f t="shared" si="419"/>
        <v/>
      </c>
      <c r="M683" s="323" t="str">
        <f t="shared" si="420"/>
        <v/>
      </c>
      <c r="N683" s="328" t="str">
        <f t="shared" si="421"/>
        <v/>
      </c>
      <c r="O683" s="328" t="str">
        <f t="shared" si="422"/>
        <v/>
      </c>
      <c r="P683" s="332"/>
      <c r="Q683" s="328"/>
      <c r="R683" s="277" t="str">
        <f>IF(H683&gt;0, rate1(1,$L$52,$L$51,$L$54,L683,$L$53,$L$50,P683),"")</f>
        <v/>
      </c>
      <c r="S683" s="323"/>
      <c r="T683" s="323"/>
      <c r="U683" s="328"/>
      <c r="V683" s="336"/>
      <c r="W683" s="328"/>
      <c r="X683" s="328"/>
      <c r="Y683" s="328"/>
      <c r="Z683" s="108" t="str">
        <f>IF(H683&gt;0, rate1(1,$L$52,$L$51,$L$54,U683,$L$53,$L$50,Y683),"")</f>
        <v/>
      </c>
      <c r="AA683" s="336" t="str">
        <f t="shared" si="423"/>
        <v/>
      </c>
      <c r="AB683" s="336" t="str">
        <f t="shared" si="424"/>
        <v/>
      </c>
      <c r="AC683" s="328" t="str">
        <f t="shared" si="425"/>
        <v/>
      </c>
      <c r="AD683" s="328" t="str">
        <f t="shared" si="426"/>
        <v/>
      </c>
      <c r="AE683" s="328" t="str">
        <f t="shared" si="427"/>
        <v/>
      </c>
      <c r="AF683" s="328" t="str">
        <f t="shared" si="428"/>
        <v/>
      </c>
      <c r="AG683" s="328" t="str">
        <f t="shared" si="429"/>
        <v/>
      </c>
      <c r="AH683" s="328" t="str">
        <f t="shared" si="430"/>
        <v/>
      </c>
      <c r="AI683" s="328" t="str">
        <f t="shared" si="431"/>
        <v/>
      </c>
      <c r="AJ683" s="328" t="str">
        <f t="shared" si="432"/>
        <v/>
      </c>
      <c r="AK683" s="337" t="str">
        <f t="shared" si="433"/>
        <v/>
      </c>
      <c r="AL683" s="42" t="str">
        <f t="shared" si="411"/>
        <v/>
      </c>
    </row>
    <row r="684" spans="2:38" ht="15" x14ac:dyDescent="0.15">
      <c r="B684" s="328" t="str">
        <f t="shared" si="412"/>
        <v/>
      </c>
      <c r="C684" s="328" t="str">
        <f t="shared" si="413"/>
        <v/>
      </c>
      <c r="D684" s="328" t="str">
        <f t="shared" si="414"/>
        <v/>
      </c>
      <c r="E684" s="328" t="str">
        <f t="shared" si="410"/>
        <v xml:space="preserve"> </v>
      </c>
      <c r="F684" s="328" t="str">
        <f t="shared" si="415"/>
        <v/>
      </c>
      <c r="G684" s="328" t="str">
        <f t="shared" si="416"/>
        <v/>
      </c>
      <c r="H684" s="313"/>
      <c r="I684" s="328" t="str">
        <f t="shared" si="417"/>
        <v/>
      </c>
      <c r="J684" s="328">
        <f t="shared" si="409"/>
        <v>850</v>
      </c>
      <c r="K684" s="335" t="str">
        <f t="shared" si="418"/>
        <v/>
      </c>
      <c r="L684" s="323" t="str">
        <f t="shared" si="419"/>
        <v/>
      </c>
      <c r="M684" s="323" t="str">
        <f t="shared" si="420"/>
        <v/>
      </c>
      <c r="N684" s="328" t="str">
        <f t="shared" si="421"/>
        <v/>
      </c>
      <c r="O684" s="328" t="str">
        <f t="shared" si="422"/>
        <v/>
      </c>
      <c r="P684" s="332"/>
      <c r="Q684" s="328"/>
      <c r="R684" s="277" t="str">
        <f>IF(H684&gt;0, rate1(1,$L$52,$L$51,$L$54,L684,$L$53,$L$50,P684),"")</f>
        <v/>
      </c>
      <c r="S684" s="323"/>
      <c r="T684" s="323"/>
      <c r="U684" s="328"/>
      <c r="V684" s="336"/>
      <c r="W684" s="328"/>
      <c r="X684" s="328"/>
      <c r="Y684" s="328"/>
      <c r="Z684" s="108" t="str">
        <f>IF(H684&gt;0, rate1(1,$L$52,$L$51,$L$54,U684,$L$53,$L$50,Y684),"")</f>
        <v/>
      </c>
      <c r="AA684" s="336" t="str">
        <f t="shared" si="423"/>
        <v/>
      </c>
      <c r="AB684" s="336" t="str">
        <f t="shared" si="424"/>
        <v/>
      </c>
      <c r="AC684" s="328" t="str">
        <f t="shared" si="425"/>
        <v/>
      </c>
      <c r="AD684" s="328" t="str">
        <f t="shared" si="426"/>
        <v/>
      </c>
      <c r="AE684" s="328" t="str">
        <f t="shared" si="427"/>
        <v/>
      </c>
      <c r="AF684" s="328" t="str">
        <f t="shared" si="428"/>
        <v/>
      </c>
      <c r="AG684" s="328" t="str">
        <f t="shared" si="429"/>
        <v/>
      </c>
      <c r="AH684" s="328" t="str">
        <f t="shared" si="430"/>
        <v/>
      </c>
      <c r="AI684" s="328" t="str">
        <f t="shared" si="431"/>
        <v/>
      </c>
      <c r="AJ684" s="328" t="str">
        <f t="shared" si="432"/>
        <v/>
      </c>
      <c r="AK684" s="337" t="str">
        <f t="shared" si="433"/>
        <v/>
      </c>
      <c r="AL684" s="42" t="str">
        <f t="shared" si="411"/>
        <v/>
      </c>
    </row>
    <row r="685" spans="2:38" ht="15" x14ac:dyDescent="0.15">
      <c r="B685" s="328" t="str">
        <f t="shared" si="412"/>
        <v/>
      </c>
      <c r="C685" s="328" t="str">
        <f t="shared" si="413"/>
        <v/>
      </c>
      <c r="D685" s="328" t="str">
        <f t="shared" si="414"/>
        <v/>
      </c>
      <c r="E685" s="328" t="str">
        <f t="shared" si="410"/>
        <v xml:space="preserve"> </v>
      </c>
      <c r="F685" s="328" t="str">
        <f t="shared" si="415"/>
        <v/>
      </c>
      <c r="G685" s="328" t="str">
        <f t="shared" si="416"/>
        <v/>
      </c>
      <c r="H685" s="313"/>
      <c r="I685" s="328" t="str">
        <f t="shared" si="417"/>
        <v/>
      </c>
      <c r="J685" s="328">
        <f t="shared" si="409"/>
        <v>850</v>
      </c>
      <c r="K685" s="335" t="str">
        <f t="shared" si="418"/>
        <v/>
      </c>
      <c r="L685" s="323" t="str">
        <f t="shared" si="419"/>
        <v/>
      </c>
      <c r="M685" s="323" t="str">
        <f t="shared" si="420"/>
        <v/>
      </c>
      <c r="N685" s="328" t="str">
        <f t="shared" si="421"/>
        <v/>
      </c>
      <c r="O685" s="328" t="str">
        <f t="shared" si="422"/>
        <v/>
      </c>
      <c r="P685" s="332"/>
      <c r="Q685" s="328"/>
      <c r="R685" s="277" t="str">
        <f>IF(H685&gt;0, rate1(1,$L$52,$L$51,$L$54,L685,$L$53,$L$50,P685),"")</f>
        <v/>
      </c>
      <c r="S685" s="323"/>
      <c r="T685" s="323"/>
      <c r="U685" s="328"/>
      <c r="V685" s="336"/>
      <c r="W685" s="328"/>
      <c r="X685" s="328"/>
      <c r="Y685" s="328"/>
      <c r="Z685" s="108" t="str">
        <f>IF(H685&gt;0, rate1(1,$L$52,$L$51,$L$54,U685,$L$53,$L$50,Y685),"")</f>
        <v/>
      </c>
      <c r="AA685" s="336" t="str">
        <f t="shared" si="423"/>
        <v/>
      </c>
      <c r="AB685" s="336" t="str">
        <f t="shared" si="424"/>
        <v/>
      </c>
      <c r="AC685" s="328" t="str">
        <f t="shared" si="425"/>
        <v/>
      </c>
      <c r="AD685" s="328" t="str">
        <f t="shared" si="426"/>
        <v/>
      </c>
      <c r="AE685" s="328" t="str">
        <f t="shared" si="427"/>
        <v/>
      </c>
      <c r="AF685" s="328" t="str">
        <f t="shared" si="428"/>
        <v/>
      </c>
      <c r="AG685" s="328" t="str">
        <f t="shared" si="429"/>
        <v/>
      </c>
      <c r="AH685" s="328" t="str">
        <f t="shared" si="430"/>
        <v/>
      </c>
      <c r="AI685" s="328" t="str">
        <f t="shared" si="431"/>
        <v/>
      </c>
      <c r="AJ685" s="328" t="str">
        <f t="shared" si="432"/>
        <v/>
      </c>
      <c r="AK685" s="337" t="str">
        <f t="shared" si="433"/>
        <v/>
      </c>
      <c r="AL685" s="42" t="str">
        <f t="shared" si="411"/>
        <v/>
      </c>
    </row>
    <row r="686" spans="2:38" ht="15" x14ac:dyDescent="0.15">
      <c r="B686" s="328" t="str">
        <f t="shared" si="412"/>
        <v/>
      </c>
      <c r="C686" s="328" t="str">
        <f t="shared" si="413"/>
        <v/>
      </c>
      <c r="D686" s="328" t="str">
        <f t="shared" si="414"/>
        <v/>
      </c>
      <c r="E686" s="328" t="str">
        <f t="shared" si="410"/>
        <v xml:space="preserve"> </v>
      </c>
      <c r="F686" s="328" t="str">
        <f t="shared" si="415"/>
        <v/>
      </c>
      <c r="G686" s="328" t="str">
        <f t="shared" si="416"/>
        <v/>
      </c>
      <c r="H686" s="313"/>
      <c r="I686" s="328" t="str">
        <f t="shared" si="417"/>
        <v/>
      </c>
      <c r="J686" s="328">
        <f t="shared" si="409"/>
        <v>850</v>
      </c>
      <c r="K686" s="335" t="str">
        <f t="shared" si="418"/>
        <v/>
      </c>
      <c r="L686" s="323" t="str">
        <f t="shared" si="419"/>
        <v/>
      </c>
      <c r="M686" s="323" t="str">
        <f t="shared" si="420"/>
        <v/>
      </c>
      <c r="N686" s="328" t="str">
        <f t="shared" si="421"/>
        <v/>
      </c>
      <c r="O686" s="328" t="str">
        <f t="shared" si="422"/>
        <v/>
      </c>
      <c r="P686" s="332"/>
      <c r="Q686" s="328"/>
      <c r="R686" s="277" t="str">
        <f>IF(H686&gt;0, rate1(1,$L$52,$L$51,$L$54,L686,$L$53,$L$50,P686),"")</f>
        <v/>
      </c>
      <c r="S686" s="323"/>
      <c r="T686" s="323"/>
      <c r="U686" s="328"/>
      <c r="V686" s="336"/>
      <c r="W686" s="328"/>
      <c r="X686" s="328"/>
      <c r="Y686" s="328"/>
      <c r="Z686" s="108" t="str">
        <f>IF(H686&gt;0, rate1(1,$L$52,$L$51,$L$54,U686,$L$53,$L$50,Y686),"")</f>
        <v/>
      </c>
      <c r="AA686" s="336" t="str">
        <f t="shared" si="423"/>
        <v/>
      </c>
      <c r="AB686" s="336" t="str">
        <f t="shared" si="424"/>
        <v/>
      </c>
      <c r="AC686" s="328" t="str">
        <f t="shared" si="425"/>
        <v/>
      </c>
      <c r="AD686" s="328" t="str">
        <f t="shared" si="426"/>
        <v/>
      </c>
      <c r="AE686" s="328" t="str">
        <f t="shared" si="427"/>
        <v/>
      </c>
      <c r="AF686" s="328" t="str">
        <f t="shared" si="428"/>
        <v/>
      </c>
      <c r="AG686" s="328" t="str">
        <f t="shared" si="429"/>
        <v/>
      </c>
      <c r="AH686" s="328" t="str">
        <f t="shared" si="430"/>
        <v/>
      </c>
      <c r="AI686" s="328" t="str">
        <f t="shared" si="431"/>
        <v/>
      </c>
      <c r="AJ686" s="328" t="str">
        <f t="shared" si="432"/>
        <v/>
      </c>
      <c r="AK686" s="337" t="str">
        <f t="shared" si="433"/>
        <v/>
      </c>
      <c r="AL686" s="42" t="str">
        <f t="shared" si="411"/>
        <v/>
      </c>
    </row>
    <row r="687" spans="2:38" ht="15" x14ac:dyDescent="0.15">
      <c r="B687" s="328" t="str">
        <f t="shared" si="412"/>
        <v/>
      </c>
      <c r="C687" s="328" t="str">
        <f t="shared" si="413"/>
        <v/>
      </c>
      <c r="D687" s="328" t="str">
        <f t="shared" si="414"/>
        <v/>
      </c>
      <c r="E687" s="328" t="str">
        <f t="shared" si="410"/>
        <v xml:space="preserve"> </v>
      </c>
      <c r="F687" s="328" t="str">
        <f t="shared" si="415"/>
        <v/>
      </c>
      <c r="G687" s="328" t="str">
        <f t="shared" si="416"/>
        <v/>
      </c>
      <c r="H687" s="313"/>
      <c r="I687" s="328" t="str">
        <f t="shared" si="417"/>
        <v/>
      </c>
      <c r="J687" s="328">
        <f t="shared" si="409"/>
        <v>850</v>
      </c>
      <c r="K687" s="335" t="str">
        <f t="shared" si="418"/>
        <v/>
      </c>
      <c r="L687" s="323" t="str">
        <f t="shared" si="419"/>
        <v/>
      </c>
      <c r="M687" s="323" t="str">
        <f t="shared" si="420"/>
        <v/>
      </c>
      <c r="N687" s="328" t="str">
        <f t="shared" si="421"/>
        <v/>
      </c>
      <c r="O687" s="328" t="str">
        <f t="shared" si="422"/>
        <v/>
      </c>
      <c r="P687" s="332"/>
      <c r="Q687" s="328"/>
      <c r="R687" s="277" t="str">
        <f>IF(H687&gt;0, rate1(1,$L$52,$L$51,$L$54,L687,$L$53,$L$50,P687),"")</f>
        <v/>
      </c>
      <c r="S687" s="323"/>
      <c r="T687" s="323"/>
      <c r="U687" s="328"/>
      <c r="V687" s="336"/>
      <c r="W687" s="328"/>
      <c r="X687" s="328"/>
      <c r="Y687" s="328"/>
      <c r="Z687" s="108" t="str">
        <f>IF(H687&gt;0, rate1(1,$L$52,$L$51,$L$54,U687,$L$53,$L$50,Y687),"")</f>
        <v/>
      </c>
      <c r="AA687" s="336" t="str">
        <f t="shared" si="423"/>
        <v/>
      </c>
      <c r="AB687" s="336" t="str">
        <f t="shared" si="424"/>
        <v/>
      </c>
      <c r="AC687" s="328" t="str">
        <f t="shared" si="425"/>
        <v/>
      </c>
      <c r="AD687" s="328" t="str">
        <f t="shared" si="426"/>
        <v/>
      </c>
      <c r="AE687" s="328" t="str">
        <f t="shared" si="427"/>
        <v/>
      </c>
      <c r="AF687" s="328" t="str">
        <f t="shared" si="428"/>
        <v/>
      </c>
      <c r="AG687" s="328" t="str">
        <f t="shared" si="429"/>
        <v/>
      </c>
      <c r="AH687" s="328" t="str">
        <f t="shared" si="430"/>
        <v/>
      </c>
      <c r="AI687" s="328" t="str">
        <f t="shared" si="431"/>
        <v/>
      </c>
      <c r="AJ687" s="328" t="str">
        <f t="shared" si="432"/>
        <v/>
      </c>
      <c r="AK687" s="337" t="str">
        <f t="shared" si="433"/>
        <v/>
      </c>
      <c r="AL687" s="42" t="str">
        <f t="shared" si="411"/>
        <v/>
      </c>
    </row>
    <row r="688" spans="2:38" ht="15" x14ac:dyDescent="0.15">
      <c r="B688" s="328" t="str">
        <f t="shared" si="412"/>
        <v/>
      </c>
      <c r="C688" s="328" t="str">
        <f t="shared" si="413"/>
        <v/>
      </c>
      <c r="D688" s="328" t="str">
        <f t="shared" si="414"/>
        <v/>
      </c>
      <c r="E688" s="328" t="str">
        <f t="shared" si="410"/>
        <v xml:space="preserve"> </v>
      </c>
      <c r="F688" s="328" t="str">
        <f t="shared" si="415"/>
        <v/>
      </c>
      <c r="G688" s="328" t="str">
        <f t="shared" si="416"/>
        <v/>
      </c>
      <c r="H688" s="313"/>
      <c r="I688" s="328" t="str">
        <f t="shared" si="417"/>
        <v/>
      </c>
      <c r="J688" s="328">
        <f t="shared" si="409"/>
        <v>850</v>
      </c>
      <c r="K688" s="335" t="str">
        <f t="shared" si="418"/>
        <v/>
      </c>
      <c r="L688" s="323" t="str">
        <f t="shared" si="419"/>
        <v/>
      </c>
      <c r="M688" s="323" t="str">
        <f t="shared" si="420"/>
        <v/>
      </c>
      <c r="N688" s="328" t="str">
        <f t="shared" si="421"/>
        <v/>
      </c>
      <c r="O688" s="328" t="str">
        <f t="shared" si="422"/>
        <v/>
      </c>
      <c r="P688" s="332"/>
      <c r="Q688" s="328"/>
      <c r="R688" s="277" t="str">
        <f>IF(H688&gt;0, rate1(1,$L$52,$L$51,$L$54,L688,$L$53,$L$50,P688),"")</f>
        <v/>
      </c>
      <c r="S688" s="323"/>
      <c r="T688" s="323"/>
      <c r="U688" s="328"/>
      <c r="V688" s="336"/>
      <c r="W688" s="328"/>
      <c r="X688" s="328"/>
      <c r="Y688" s="328"/>
      <c r="Z688" s="108" t="str">
        <f>IF(H688&gt;0, rate1(1,$L$52,$L$51,$L$54,U688,$L$53,$L$50,Y688),"")</f>
        <v/>
      </c>
      <c r="AA688" s="336" t="str">
        <f t="shared" si="423"/>
        <v/>
      </c>
      <c r="AB688" s="336" t="str">
        <f t="shared" si="424"/>
        <v/>
      </c>
      <c r="AC688" s="328" t="str">
        <f t="shared" si="425"/>
        <v/>
      </c>
      <c r="AD688" s="328" t="str">
        <f t="shared" si="426"/>
        <v/>
      </c>
      <c r="AE688" s="328" t="str">
        <f t="shared" si="427"/>
        <v/>
      </c>
      <c r="AF688" s="328" t="str">
        <f t="shared" si="428"/>
        <v/>
      </c>
      <c r="AG688" s="328" t="str">
        <f t="shared" si="429"/>
        <v/>
      </c>
      <c r="AH688" s="328" t="str">
        <f t="shared" si="430"/>
        <v/>
      </c>
      <c r="AI688" s="328" t="str">
        <f t="shared" si="431"/>
        <v/>
      </c>
      <c r="AJ688" s="328" t="str">
        <f t="shared" si="432"/>
        <v/>
      </c>
      <c r="AK688" s="337" t="str">
        <f t="shared" si="433"/>
        <v/>
      </c>
      <c r="AL688" s="42" t="str">
        <f t="shared" si="411"/>
        <v/>
      </c>
    </row>
    <row r="689" spans="2:38" ht="15" x14ac:dyDescent="0.15">
      <c r="B689" s="328" t="str">
        <f t="shared" si="412"/>
        <v/>
      </c>
      <c r="C689" s="328" t="str">
        <f t="shared" si="413"/>
        <v/>
      </c>
      <c r="D689" s="328" t="str">
        <f t="shared" si="414"/>
        <v/>
      </c>
      <c r="E689" s="328" t="str">
        <f t="shared" si="410"/>
        <v xml:space="preserve"> </v>
      </c>
      <c r="F689" s="328" t="str">
        <f t="shared" si="415"/>
        <v/>
      </c>
      <c r="G689" s="328" t="str">
        <f t="shared" si="416"/>
        <v/>
      </c>
      <c r="H689" s="313"/>
      <c r="I689" s="328" t="str">
        <f t="shared" si="417"/>
        <v/>
      </c>
      <c r="J689" s="328">
        <f t="shared" si="409"/>
        <v>850</v>
      </c>
      <c r="K689" s="335" t="str">
        <f t="shared" si="418"/>
        <v/>
      </c>
      <c r="L689" s="323" t="str">
        <f t="shared" si="419"/>
        <v/>
      </c>
      <c r="M689" s="323" t="str">
        <f t="shared" si="420"/>
        <v/>
      </c>
      <c r="N689" s="328" t="str">
        <f t="shared" si="421"/>
        <v/>
      </c>
      <c r="O689" s="328" t="str">
        <f t="shared" si="422"/>
        <v/>
      </c>
      <c r="P689" s="332"/>
      <c r="Q689" s="328"/>
      <c r="R689" s="277" t="str">
        <f>IF(H689&gt;0, rate1(1,$L$52,$L$51,$L$54,L689,$L$53,$L$50,P689),"")</f>
        <v/>
      </c>
      <c r="S689" s="323"/>
      <c r="T689" s="323"/>
      <c r="U689" s="328"/>
      <c r="V689" s="336"/>
      <c r="W689" s="328"/>
      <c r="X689" s="328"/>
      <c r="Y689" s="328"/>
      <c r="Z689" s="108" t="str">
        <f>IF(H689&gt;0, rate1(1,$L$52,$L$51,$L$54,U689,$L$53,$L$50,Y689),"")</f>
        <v/>
      </c>
      <c r="AA689" s="336" t="str">
        <f t="shared" si="423"/>
        <v/>
      </c>
      <c r="AB689" s="336" t="str">
        <f t="shared" si="424"/>
        <v/>
      </c>
      <c r="AC689" s="328" t="str">
        <f t="shared" si="425"/>
        <v/>
      </c>
      <c r="AD689" s="328" t="str">
        <f t="shared" si="426"/>
        <v/>
      </c>
      <c r="AE689" s="328" t="str">
        <f t="shared" si="427"/>
        <v/>
      </c>
      <c r="AF689" s="328" t="str">
        <f t="shared" si="428"/>
        <v/>
      </c>
      <c r="AG689" s="328" t="str">
        <f t="shared" si="429"/>
        <v/>
      </c>
      <c r="AH689" s="328" t="str">
        <f t="shared" si="430"/>
        <v/>
      </c>
      <c r="AI689" s="328" t="str">
        <f t="shared" si="431"/>
        <v/>
      </c>
      <c r="AJ689" s="328" t="str">
        <f t="shared" si="432"/>
        <v/>
      </c>
      <c r="AK689" s="337" t="str">
        <f t="shared" si="433"/>
        <v/>
      </c>
      <c r="AL689" s="42" t="str">
        <f t="shared" si="411"/>
        <v/>
      </c>
    </row>
    <row r="690" spans="2:38" ht="15" x14ac:dyDescent="0.15">
      <c r="B690" s="328" t="str">
        <f t="shared" si="412"/>
        <v/>
      </c>
      <c r="C690" s="328" t="str">
        <f t="shared" si="413"/>
        <v/>
      </c>
      <c r="D690" s="328" t="str">
        <f t="shared" si="414"/>
        <v/>
      </c>
      <c r="E690" s="328" t="str">
        <f t="shared" si="410"/>
        <v xml:space="preserve"> </v>
      </c>
      <c r="F690" s="328" t="str">
        <f t="shared" si="415"/>
        <v/>
      </c>
      <c r="G690" s="328" t="str">
        <f t="shared" si="416"/>
        <v/>
      </c>
      <c r="H690" s="313"/>
      <c r="I690" s="328" t="str">
        <f t="shared" si="417"/>
        <v/>
      </c>
      <c r="J690" s="328">
        <f t="shared" si="409"/>
        <v>850</v>
      </c>
      <c r="K690" s="335" t="str">
        <f t="shared" si="418"/>
        <v/>
      </c>
      <c r="L690" s="323" t="str">
        <f t="shared" si="419"/>
        <v/>
      </c>
      <c r="M690" s="323" t="str">
        <f t="shared" si="420"/>
        <v/>
      </c>
      <c r="N690" s="328" t="str">
        <f t="shared" si="421"/>
        <v/>
      </c>
      <c r="O690" s="328" t="str">
        <f t="shared" si="422"/>
        <v/>
      </c>
      <c r="P690" s="332"/>
      <c r="Q690" s="328"/>
      <c r="R690" s="277" t="str">
        <f>IF(H690&gt;0, rate1(1,$L$52,$L$51,$L$54,L690,$L$53,$L$50,P690),"")</f>
        <v/>
      </c>
      <c r="S690" s="323"/>
      <c r="T690" s="323"/>
      <c r="U690" s="328"/>
      <c r="V690" s="336"/>
      <c r="W690" s="328"/>
      <c r="X690" s="328"/>
      <c r="Y690" s="328"/>
      <c r="Z690" s="108" t="str">
        <f>IF(H690&gt;0, rate1(1,$L$52,$L$51,$L$54,U690,$L$53,$L$50,Y690),"")</f>
        <v/>
      </c>
      <c r="AA690" s="336" t="str">
        <f t="shared" si="423"/>
        <v/>
      </c>
      <c r="AB690" s="336" t="str">
        <f t="shared" si="424"/>
        <v/>
      </c>
      <c r="AC690" s="328" t="str">
        <f t="shared" si="425"/>
        <v/>
      </c>
      <c r="AD690" s="328" t="str">
        <f t="shared" si="426"/>
        <v/>
      </c>
      <c r="AE690" s="328" t="str">
        <f t="shared" si="427"/>
        <v/>
      </c>
      <c r="AF690" s="328" t="str">
        <f t="shared" si="428"/>
        <v/>
      </c>
      <c r="AG690" s="328" t="str">
        <f t="shared" si="429"/>
        <v/>
      </c>
      <c r="AH690" s="328" t="str">
        <f t="shared" si="430"/>
        <v/>
      </c>
      <c r="AI690" s="328" t="str">
        <f t="shared" si="431"/>
        <v/>
      </c>
      <c r="AJ690" s="328" t="str">
        <f t="shared" si="432"/>
        <v/>
      </c>
      <c r="AK690" s="337" t="str">
        <f t="shared" si="433"/>
        <v/>
      </c>
      <c r="AL690" s="42" t="str">
        <f t="shared" si="411"/>
        <v/>
      </c>
    </row>
    <row r="691" spans="2:38" ht="15" x14ac:dyDescent="0.15">
      <c r="B691" s="328" t="str">
        <f t="shared" si="412"/>
        <v/>
      </c>
      <c r="C691" s="328" t="str">
        <f t="shared" si="413"/>
        <v/>
      </c>
      <c r="D691" s="328" t="str">
        <f t="shared" si="414"/>
        <v/>
      </c>
      <c r="E691" s="328" t="str">
        <f t="shared" si="410"/>
        <v xml:space="preserve"> </v>
      </c>
      <c r="F691" s="328" t="str">
        <f t="shared" si="415"/>
        <v/>
      </c>
      <c r="G691" s="328" t="str">
        <f t="shared" si="416"/>
        <v/>
      </c>
      <c r="H691" s="313"/>
      <c r="I691" s="328" t="str">
        <f t="shared" si="417"/>
        <v/>
      </c>
      <c r="J691" s="328">
        <f t="shared" si="409"/>
        <v>850</v>
      </c>
      <c r="K691" s="335" t="str">
        <f t="shared" si="418"/>
        <v/>
      </c>
      <c r="L691" s="323" t="str">
        <f t="shared" si="419"/>
        <v/>
      </c>
      <c r="M691" s="323" t="str">
        <f t="shared" si="420"/>
        <v/>
      </c>
      <c r="N691" s="328" t="str">
        <f t="shared" si="421"/>
        <v/>
      </c>
      <c r="O691" s="328" t="str">
        <f t="shared" si="422"/>
        <v/>
      </c>
      <c r="P691" s="332"/>
      <c r="Q691" s="328"/>
      <c r="R691" s="277" t="str">
        <f>IF(H691&gt;0, rate1(1,$L$52,$L$51,$L$54,L691,$L$53,$L$50,P691),"")</f>
        <v/>
      </c>
      <c r="S691" s="323"/>
      <c r="T691" s="323"/>
      <c r="U691" s="328"/>
      <c r="V691" s="336"/>
      <c r="W691" s="328"/>
      <c r="X691" s="328"/>
      <c r="Y691" s="328"/>
      <c r="Z691" s="108" t="str">
        <f>IF(H691&gt;0, rate1(1,$L$52,$L$51,$L$54,U691,$L$53,$L$50,Y691),"")</f>
        <v/>
      </c>
      <c r="AA691" s="336" t="str">
        <f t="shared" si="423"/>
        <v/>
      </c>
      <c r="AB691" s="336" t="str">
        <f t="shared" si="424"/>
        <v/>
      </c>
      <c r="AC691" s="328" t="str">
        <f t="shared" si="425"/>
        <v/>
      </c>
      <c r="AD691" s="328" t="str">
        <f t="shared" si="426"/>
        <v/>
      </c>
      <c r="AE691" s="328" t="str">
        <f t="shared" si="427"/>
        <v/>
      </c>
      <c r="AF691" s="328" t="str">
        <f t="shared" si="428"/>
        <v/>
      </c>
      <c r="AG691" s="328" t="str">
        <f t="shared" si="429"/>
        <v/>
      </c>
      <c r="AH691" s="328" t="str">
        <f t="shared" si="430"/>
        <v/>
      </c>
      <c r="AI691" s="328" t="str">
        <f t="shared" si="431"/>
        <v/>
      </c>
      <c r="AJ691" s="328" t="str">
        <f t="shared" si="432"/>
        <v/>
      </c>
      <c r="AK691" s="337" t="str">
        <f t="shared" si="433"/>
        <v/>
      </c>
      <c r="AL691" s="42" t="str">
        <f t="shared" si="411"/>
        <v/>
      </c>
    </row>
    <row r="692" spans="2:38" ht="15" x14ac:dyDescent="0.15">
      <c r="B692" s="328" t="str">
        <f t="shared" si="412"/>
        <v/>
      </c>
      <c r="C692" s="328" t="str">
        <f t="shared" si="413"/>
        <v/>
      </c>
      <c r="D692" s="328" t="str">
        <f t="shared" si="414"/>
        <v/>
      </c>
      <c r="E692" s="328" t="str">
        <f t="shared" si="410"/>
        <v xml:space="preserve"> </v>
      </c>
      <c r="F692" s="328" t="str">
        <f t="shared" si="415"/>
        <v/>
      </c>
      <c r="G692" s="328" t="str">
        <f t="shared" si="416"/>
        <v/>
      </c>
      <c r="H692" s="313"/>
      <c r="I692" s="328" t="str">
        <f t="shared" si="417"/>
        <v/>
      </c>
      <c r="J692" s="328">
        <f t="shared" si="409"/>
        <v>850</v>
      </c>
      <c r="K692" s="335" t="str">
        <f t="shared" si="418"/>
        <v/>
      </c>
      <c r="L692" s="323" t="str">
        <f t="shared" si="419"/>
        <v/>
      </c>
      <c r="M692" s="323" t="str">
        <f t="shared" si="420"/>
        <v/>
      </c>
      <c r="N692" s="328" t="str">
        <f t="shared" si="421"/>
        <v/>
      </c>
      <c r="O692" s="328" t="str">
        <f t="shared" si="422"/>
        <v/>
      </c>
      <c r="P692" s="332"/>
      <c r="Q692" s="328"/>
      <c r="R692" s="277" t="str">
        <f>IF(H692&gt;0, rate1(1,$L$52,$L$51,$L$54,L692,$L$53,$L$50,P692),"")</f>
        <v/>
      </c>
      <c r="S692" s="323"/>
      <c r="T692" s="323"/>
      <c r="U692" s="328"/>
      <c r="V692" s="336"/>
      <c r="W692" s="328"/>
      <c r="X692" s="328"/>
      <c r="Y692" s="328"/>
      <c r="Z692" s="108" t="str">
        <f>IF(H692&gt;0, rate1(1,$L$52,$L$51,$L$54,U692,$L$53,$L$50,Y692),"")</f>
        <v/>
      </c>
      <c r="AA692" s="336" t="str">
        <f t="shared" si="423"/>
        <v/>
      </c>
      <c r="AB692" s="336" t="str">
        <f t="shared" si="424"/>
        <v/>
      </c>
      <c r="AC692" s="328" t="str">
        <f t="shared" si="425"/>
        <v/>
      </c>
      <c r="AD692" s="328" t="str">
        <f t="shared" si="426"/>
        <v/>
      </c>
      <c r="AE692" s="328" t="str">
        <f t="shared" si="427"/>
        <v/>
      </c>
      <c r="AF692" s="328" t="str">
        <f t="shared" si="428"/>
        <v/>
      </c>
      <c r="AG692" s="328" t="str">
        <f t="shared" si="429"/>
        <v/>
      </c>
      <c r="AH692" s="328" t="str">
        <f t="shared" si="430"/>
        <v/>
      </c>
      <c r="AI692" s="328" t="str">
        <f t="shared" si="431"/>
        <v/>
      </c>
      <c r="AJ692" s="328" t="str">
        <f t="shared" si="432"/>
        <v/>
      </c>
      <c r="AK692" s="337" t="str">
        <f t="shared" si="433"/>
        <v/>
      </c>
      <c r="AL692" s="42" t="str">
        <f t="shared" si="411"/>
        <v/>
      </c>
    </row>
    <row r="693" spans="2:38" ht="15" x14ac:dyDescent="0.15">
      <c r="B693" s="328" t="str">
        <f t="shared" si="412"/>
        <v/>
      </c>
      <c r="C693" s="328" t="str">
        <f t="shared" si="413"/>
        <v/>
      </c>
      <c r="D693" s="328" t="str">
        <f t="shared" si="414"/>
        <v/>
      </c>
      <c r="E693" s="328" t="str">
        <f t="shared" si="410"/>
        <v xml:space="preserve"> </v>
      </c>
      <c r="F693" s="328" t="str">
        <f t="shared" si="415"/>
        <v/>
      </c>
      <c r="G693" s="328" t="str">
        <f t="shared" si="416"/>
        <v/>
      </c>
      <c r="H693" s="313"/>
      <c r="I693" s="328" t="str">
        <f t="shared" si="417"/>
        <v/>
      </c>
      <c r="J693" s="328">
        <f t="shared" si="409"/>
        <v>850</v>
      </c>
      <c r="K693" s="335" t="str">
        <f t="shared" si="418"/>
        <v/>
      </c>
      <c r="L693" s="323" t="str">
        <f t="shared" si="419"/>
        <v/>
      </c>
      <c r="M693" s="323" t="str">
        <f t="shared" si="420"/>
        <v/>
      </c>
      <c r="N693" s="328" t="str">
        <f t="shared" si="421"/>
        <v/>
      </c>
      <c r="O693" s="328" t="str">
        <f t="shared" si="422"/>
        <v/>
      </c>
      <c r="P693" s="332"/>
      <c r="Q693" s="328"/>
      <c r="R693" s="277" t="str">
        <f>IF(H693&gt;0, rate1(1,$L$52,$L$51,$L$54,L693,$L$53,$L$50,P693),"")</f>
        <v/>
      </c>
      <c r="S693" s="323"/>
      <c r="T693" s="323"/>
      <c r="U693" s="328"/>
      <c r="V693" s="336"/>
      <c r="W693" s="328"/>
      <c r="X693" s="328"/>
      <c r="Y693" s="328"/>
      <c r="Z693" s="108" t="str">
        <f>IF(H693&gt;0, rate1(1,$L$52,$L$51,$L$54,U693,$L$53,$L$50,Y693),"")</f>
        <v/>
      </c>
      <c r="AA693" s="336" t="str">
        <f t="shared" si="423"/>
        <v/>
      </c>
      <c r="AB693" s="336" t="str">
        <f t="shared" si="424"/>
        <v/>
      </c>
      <c r="AC693" s="328" t="str">
        <f t="shared" si="425"/>
        <v/>
      </c>
      <c r="AD693" s="328" t="str">
        <f t="shared" si="426"/>
        <v/>
      </c>
      <c r="AE693" s="328" t="str">
        <f t="shared" si="427"/>
        <v/>
      </c>
      <c r="AF693" s="328" t="str">
        <f t="shared" si="428"/>
        <v/>
      </c>
      <c r="AG693" s="328" t="str">
        <f t="shared" si="429"/>
        <v/>
      </c>
      <c r="AH693" s="328" t="str">
        <f t="shared" si="430"/>
        <v/>
      </c>
      <c r="AI693" s="328" t="str">
        <f t="shared" si="431"/>
        <v/>
      </c>
      <c r="AJ693" s="328" t="str">
        <f t="shared" si="432"/>
        <v/>
      </c>
      <c r="AK693" s="337" t="str">
        <f t="shared" si="433"/>
        <v/>
      </c>
      <c r="AL693" s="42" t="str">
        <f t="shared" si="411"/>
        <v/>
      </c>
    </row>
    <row r="694" spans="2:38" ht="15" x14ac:dyDescent="0.15">
      <c r="B694" s="328" t="str">
        <f t="shared" si="412"/>
        <v/>
      </c>
      <c r="C694" s="328" t="str">
        <f t="shared" si="413"/>
        <v/>
      </c>
      <c r="D694" s="328" t="str">
        <f t="shared" si="414"/>
        <v/>
      </c>
      <c r="E694" s="328" t="str">
        <f t="shared" si="410"/>
        <v xml:space="preserve"> </v>
      </c>
      <c r="F694" s="328" t="str">
        <f t="shared" si="415"/>
        <v/>
      </c>
      <c r="G694" s="328" t="str">
        <f t="shared" si="416"/>
        <v/>
      </c>
      <c r="H694" s="313"/>
      <c r="I694" s="328" t="str">
        <f t="shared" si="417"/>
        <v/>
      </c>
      <c r="J694" s="328">
        <f t="shared" si="409"/>
        <v>850</v>
      </c>
      <c r="K694" s="335" t="str">
        <f t="shared" si="418"/>
        <v/>
      </c>
      <c r="L694" s="323" t="str">
        <f t="shared" si="419"/>
        <v/>
      </c>
      <c r="M694" s="323" t="str">
        <f t="shared" si="420"/>
        <v/>
      </c>
      <c r="N694" s="328" t="str">
        <f t="shared" si="421"/>
        <v/>
      </c>
      <c r="O694" s="328" t="str">
        <f t="shared" si="422"/>
        <v/>
      </c>
      <c r="P694" s="332"/>
      <c r="Q694" s="328"/>
      <c r="R694" s="277" t="str">
        <f>IF(H694&gt;0, rate1(1,$L$52,$L$51,$L$54,L694,$L$53,$L$50,P694),"")</f>
        <v/>
      </c>
      <c r="S694" s="323"/>
      <c r="T694" s="323"/>
      <c r="U694" s="328"/>
      <c r="V694" s="336"/>
      <c r="W694" s="328"/>
      <c r="X694" s="328"/>
      <c r="Y694" s="328"/>
      <c r="Z694" s="108" t="str">
        <f>IF(H694&gt;0, rate1(1,$L$52,$L$51,$L$54,U694,$L$53,$L$50,Y694),"")</f>
        <v/>
      </c>
      <c r="AA694" s="336" t="str">
        <f t="shared" si="423"/>
        <v/>
      </c>
      <c r="AB694" s="336" t="str">
        <f t="shared" si="424"/>
        <v/>
      </c>
      <c r="AC694" s="328" t="str">
        <f t="shared" si="425"/>
        <v/>
      </c>
      <c r="AD694" s="328" t="str">
        <f t="shared" si="426"/>
        <v/>
      </c>
      <c r="AE694" s="328" t="str">
        <f t="shared" si="427"/>
        <v/>
      </c>
      <c r="AF694" s="328" t="str">
        <f t="shared" si="428"/>
        <v/>
      </c>
      <c r="AG694" s="328" t="str">
        <f t="shared" si="429"/>
        <v/>
      </c>
      <c r="AH694" s="328" t="str">
        <f t="shared" si="430"/>
        <v/>
      </c>
      <c r="AI694" s="328" t="str">
        <f t="shared" si="431"/>
        <v/>
      </c>
      <c r="AJ694" s="328" t="str">
        <f t="shared" si="432"/>
        <v/>
      </c>
      <c r="AK694" s="337" t="str">
        <f t="shared" si="433"/>
        <v/>
      </c>
      <c r="AL694" s="42" t="str">
        <f t="shared" si="411"/>
        <v/>
      </c>
    </row>
    <row r="695" spans="2:38" ht="15" x14ac:dyDescent="0.15">
      <c r="B695" s="328" t="str">
        <f t="shared" si="412"/>
        <v/>
      </c>
      <c r="C695" s="328" t="str">
        <f t="shared" si="413"/>
        <v/>
      </c>
      <c r="D695" s="328" t="str">
        <f t="shared" si="414"/>
        <v/>
      </c>
      <c r="E695" s="328" t="str">
        <f t="shared" si="410"/>
        <v xml:space="preserve"> </v>
      </c>
      <c r="F695" s="328" t="str">
        <f t="shared" si="415"/>
        <v/>
      </c>
      <c r="G695" s="328" t="str">
        <f t="shared" si="416"/>
        <v/>
      </c>
      <c r="H695" s="313"/>
      <c r="I695" s="328" t="str">
        <f t="shared" si="417"/>
        <v/>
      </c>
      <c r="J695" s="328">
        <f t="shared" si="409"/>
        <v>850</v>
      </c>
      <c r="K695" s="335" t="str">
        <f t="shared" si="418"/>
        <v/>
      </c>
      <c r="L695" s="323" t="str">
        <f t="shared" si="419"/>
        <v/>
      </c>
      <c r="M695" s="323" t="str">
        <f t="shared" si="420"/>
        <v/>
      </c>
      <c r="N695" s="328" t="str">
        <f t="shared" si="421"/>
        <v/>
      </c>
      <c r="O695" s="328" t="str">
        <f t="shared" si="422"/>
        <v/>
      </c>
      <c r="P695" s="332"/>
      <c r="Q695" s="328"/>
      <c r="R695" s="277" t="str">
        <f>IF(H695&gt;0, rate1(1,$L$52,$L$51,$L$54,L695,$L$53,$L$50,P695),"")</f>
        <v/>
      </c>
      <c r="S695" s="323"/>
      <c r="T695" s="323"/>
      <c r="U695" s="328"/>
      <c r="V695" s="336"/>
      <c r="W695" s="328"/>
      <c r="X695" s="328"/>
      <c r="Y695" s="328"/>
      <c r="Z695" s="108" t="str">
        <f>IF(H695&gt;0, rate1(1,$L$52,$L$51,$L$54,U695,$L$53,$L$50,Y695),"")</f>
        <v/>
      </c>
      <c r="AA695" s="336" t="str">
        <f t="shared" si="423"/>
        <v/>
      </c>
      <c r="AB695" s="336" t="str">
        <f t="shared" si="424"/>
        <v/>
      </c>
      <c r="AC695" s="328" t="str">
        <f t="shared" si="425"/>
        <v/>
      </c>
      <c r="AD695" s="328" t="str">
        <f t="shared" si="426"/>
        <v/>
      </c>
      <c r="AE695" s="328" t="str">
        <f t="shared" si="427"/>
        <v/>
      </c>
      <c r="AF695" s="328" t="str">
        <f t="shared" si="428"/>
        <v/>
      </c>
      <c r="AG695" s="328" t="str">
        <f t="shared" si="429"/>
        <v/>
      </c>
      <c r="AH695" s="328" t="str">
        <f t="shared" si="430"/>
        <v/>
      </c>
      <c r="AI695" s="328" t="str">
        <f t="shared" si="431"/>
        <v/>
      </c>
      <c r="AJ695" s="328" t="str">
        <f t="shared" si="432"/>
        <v/>
      </c>
      <c r="AK695" s="337" t="str">
        <f t="shared" si="433"/>
        <v/>
      </c>
      <c r="AL695" s="42" t="str">
        <f t="shared" si="411"/>
        <v/>
      </c>
    </row>
    <row r="696" spans="2:38" ht="15" x14ac:dyDescent="0.15">
      <c r="B696" s="328" t="str">
        <f t="shared" si="412"/>
        <v/>
      </c>
      <c r="C696" s="328" t="str">
        <f t="shared" si="413"/>
        <v/>
      </c>
      <c r="D696" s="328" t="str">
        <f t="shared" si="414"/>
        <v/>
      </c>
      <c r="E696" s="328" t="str">
        <f t="shared" si="410"/>
        <v xml:space="preserve"> </v>
      </c>
      <c r="F696" s="328" t="str">
        <f t="shared" si="415"/>
        <v/>
      </c>
      <c r="G696" s="328" t="str">
        <f t="shared" si="416"/>
        <v/>
      </c>
      <c r="H696" s="313"/>
      <c r="I696" s="328" t="str">
        <f t="shared" si="417"/>
        <v/>
      </c>
      <c r="J696" s="328">
        <f t="shared" si="409"/>
        <v>850</v>
      </c>
      <c r="K696" s="335" t="str">
        <f t="shared" si="418"/>
        <v/>
      </c>
      <c r="L696" s="323" t="str">
        <f t="shared" si="419"/>
        <v/>
      </c>
      <c r="M696" s="323" t="str">
        <f t="shared" si="420"/>
        <v/>
      </c>
      <c r="N696" s="328" t="str">
        <f t="shared" si="421"/>
        <v/>
      </c>
      <c r="O696" s="328" t="str">
        <f t="shared" si="422"/>
        <v/>
      </c>
      <c r="P696" s="332"/>
      <c r="Q696" s="328"/>
      <c r="R696" s="277" t="str">
        <f>IF(H696&gt;0, rate1(1,$L$52,$L$51,$L$54,L696,$L$53,$L$50,P696),"")</f>
        <v/>
      </c>
      <c r="S696" s="323"/>
      <c r="T696" s="323"/>
      <c r="U696" s="328"/>
      <c r="V696" s="336"/>
      <c r="W696" s="328"/>
      <c r="X696" s="328"/>
      <c r="Y696" s="328"/>
      <c r="Z696" s="108" t="str">
        <f>IF(H696&gt;0, rate1(1,$L$52,$L$51,$L$54,U696,$L$53,$L$50,Y696),"")</f>
        <v/>
      </c>
      <c r="AA696" s="336" t="str">
        <f t="shared" si="423"/>
        <v/>
      </c>
      <c r="AB696" s="336" t="str">
        <f t="shared" si="424"/>
        <v/>
      </c>
      <c r="AC696" s="328" t="str">
        <f t="shared" si="425"/>
        <v/>
      </c>
      <c r="AD696" s="328" t="str">
        <f t="shared" si="426"/>
        <v/>
      </c>
      <c r="AE696" s="328" t="str">
        <f t="shared" si="427"/>
        <v/>
      </c>
      <c r="AF696" s="328" t="str">
        <f t="shared" si="428"/>
        <v/>
      </c>
      <c r="AG696" s="328" t="str">
        <f t="shared" si="429"/>
        <v/>
      </c>
      <c r="AH696" s="328" t="str">
        <f t="shared" si="430"/>
        <v/>
      </c>
      <c r="AI696" s="328" t="str">
        <f t="shared" si="431"/>
        <v/>
      </c>
      <c r="AJ696" s="328" t="str">
        <f t="shared" si="432"/>
        <v/>
      </c>
      <c r="AK696" s="337" t="str">
        <f t="shared" si="433"/>
        <v/>
      </c>
      <c r="AL696" s="42" t="str">
        <f t="shared" si="411"/>
        <v/>
      </c>
    </row>
    <row r="697" spans="2:38" ht="15" x14ac:dyDescent="0.15">
      <c r="B697" s="328" t="str">
        <f t="shared" si="412"/>
        <v/>
      </c>
      <c r="C697" s="328" t="str">
        <f t="shared" si="413"/>
        <v/>
      </c>
      <c r="D697" s="328" t="str">
        <f t="shared" si="414"/>
        <v/>
      </c>
      <c r="E697" s="328" t="str">
        <f t="shared" si="410"/>
        <v xml:space="preserve"> </v>
      </c>
      <c r="F697" s="328" t="str">
        <f t="shared" si="415"/>
        <v/>
      </c>
      <c r="G697" s="328" t="str">
        <f t="shared" si="416"/>
        <v/>
      </c>
      <c r="H697" s="313"/>
      <c r="I697" s="328" t="str">
        <f t="shared" si="417"/>
        <v/>
      </c>
      <c r="J697" s="328">
        <f t="shared" si="409"/>
        <v>850</v>
      </c>
      <c r="K697" s="335" t="str">
        <f t="shared" si="418"/>
        <v/>
      </c>
      <c r="L697" s="323" t="str">
        <f t="shared" si="419"/>
        <v/>
      </c>
      <c r="M697" s="323" t="str">
        <f t="shared" si="420"/>
        <v/>
      </c>
      <c r="N697" s="328" t="str">
        <f t="shared" si="421"/>
        <v/>
      </c>
      <c r="O697" s="328" t="str">
        <f t="shared" si="422"/>
        <v/>
      </c>
      <c r="P697" s="332"/>
      <c r="Q697" s="328"/>
      <c r="R697" s="277" t="str">
        <f>IF(H697&gt;0, rate1(1,$L$52,$L$51,$L$54,L697,$L$53,$L$50,P697),"")</f>
        <v/>
      </c>
      <c r="S697" s="323"/>
      <c r="T697" s="323"/>
      <c r="U697" s="328"/>
      <c r="V697" s="336"/>
      <c r="W697" s="328"/>
      <c r="X697" s="328"/>
      <c r="Y697" s="328"/>
      <c r="Z697" s="108" t="str">
        <f>IF(H697&gt;0, rate1(1,$L$52,$L$51,$L$54,U697,$L$53,$L$50,Y697),"")</f>
        <v/>
      </c>
      <c r="AA697" s="336" t="str">
        <f t="shared" si="423"/>
        <v/>
      </c>
      <c r="AB697" s="336" t="str">
        <f t="shared" si="424"/>
        <v/>
      </c>
      <c r="AC697" s="328" t="str">
        <f t="shared" si="425"/>
        <v/>
      </c>
      <c r="AD697" s="328" t="str">
        <f t="shared" si="426"/>
        <v/>
      </c>
      <c r="AE697" s="328" t="str">
        <f t="shared" si="427"/>
        <v/>
      </c>
      <c r="AF697" s="328" t="str">
        <f t="shared" si="428"/>
        <v/>
      </c>
      <c r="AG697" s="328" t="str">
        <f t="shared" si="429"/>
        <v/>
      </c>
      <c r="AH697" s="328" t="str">
        <f t="shared" si="430"/>
        <v/>
      </c>
      <c r="AI697" s="328" t="str">
        <f t="shared" si="431"/>
        <v/>
      </c>
      <c r="AJ697" s="328" t="str">
        <f t="shared" si="432"/>
        <v/>
      </c>
      <c r="AK697" s="337" t="str">
        <f t="shared" si="433"/>
        <v/>
      </c>
      <c r="AL697" s="42" t="str">
        <f t="shared" si="411"/>
        <v/>
      </c>
    </row>
    <row r="698" spans="2:38" ht="15" x14ac:dyDescent="0.15">
      <c r="B698" s="328" t="str">
        <f t="shared" si="412"/>
        <v/>
      </c>
      <c r="C698" s="328" t="str">
        <f t="shared" si="413"/>
        <v/>
      </c>
      <c r="D698" s="328" t="str">
        <f t="shared" si="414"/>
        <v/>
      </c>
      <c r="E698" s="328" t="str">
        <f t="shared" si="410"/>
        <v xml:space="preserve"> </v>
      </c>
      <c r="F698" s="328" t="str">
        <f t="shared" si="415"/>
        <v/>
      </c>
      <c r="G698" s="328" t="str">
        <f t="shared" si="416"/>
        <v/>
      </c>
      <c r="H698" s="313"/>
      <c r="I698" s="328" t="str">
        <f t="shared" si="417"/>
        <v/>
      </c>
      <c r="J698" s="328">
        <f t="shared" si="409"/>
        <v>850</v>
      </c>
      <c r="K698" s="335" t="str">
        <f t="shared" si="418"/>
        <v/>
      </c>
      <c r="L698" s="323" t="str">
        <f t="shared" si="419"/>
        <v/>
      </c>
      <c r="M698" s="323" t="str">
        <f t="shared" si="420"/>
        <v/>
      </c>
      <c r="N698" s="328" t="str">
        <f t="shared" si="421"/>
        <v/>
      </c>
      <c r="O698" s="328" t="str">
        <f t="shared" si="422"/>
        <v/>
      </c>
      <c r="P698" s="332"/>
      <c r="Q698" s="328"/>
      <c r="R698" s="277" t="str">
        <f>IF(H698&gt;0, rate1(1,$L$52,$L$51,$L$54,L698,$L$53,$L$50,P698),"")</f>
        <v/>
      </c>
      <c r="S698" s="323"/>
      <c r="T698" s="323"/>
      <c r="U698" s="328"/>
      <c r="V698" s="336"/>
      <c r="W698" s="328"/>
      <c r="X698" s="328"/>
      <c r="Y698" s="328"/>
      <c r="Z698" s="108" t="str">
        <f>IF(H698&gt;0, rate1(1,$L$52,$L$51,$L$54,U698,$L$53,$L$50,Y698),"")</f>
        <v/>
      </c>
      <c r="AA698" s="336" t="str">
        <f t="shared" si="423"/>
        <v/>
      </c>
      <c r="AB698" s="336" t="str">
        <f t="shared" si="424"/>
        <v/>
      </c>
      <c r="AC698" s="328" t="str">
        <f t="shared" si="425"/>
        <v/>
      </c>
      <c r="AD698" s="328" t="str">
        <f t="shared" si="426"/>
        <v/>
      </c>
      <c r="AE698" s="328" t="str">
        <f t="shared" si="427"/>
        <v/>
      </c>
      <c r="AF698" s="328" t="str">
        <f t="shared" si="428"/>
        <v/>
      </c>
      <c r="AG698" s="328" t="str">
        <f t="shared" si="429"/>
        <v/>
      </c>
      <c r="AH698" s="328" t="str">
        <f t="shared" si="430"/>
        <v/>
      </c>
      <c r="AI698" s="328" t="str">
        <f t="shared" si="431"/>
        <v/>
      </c>
      <c r="AJ698" s="328" t="str">
        <f t="shared" si="432"/>
        <v/>
      </c>
      <c r="AK698" s="337" t="str">
        <f t="shared" si="433"/>
        <v/>
      </c>
      <c r="AL698" s="42" t="str">
        <f t="shared" si="411"/>
        <v/>
      </c>
    </row>
    <row r="699" spans="2:38" ht="15" x14ac:dyDescent="0.15">
      <c r="B699" s="328" t="str">
        <f t="shared" si="412"/>
        <v/>
      </c>
      <c r="C699" s="328" t="str">
        <f t="shared" si="413"/>
        <v/>
      </c>
      <c r="D699" s="328" t="str">
        <f t="shared" si="414"/>
        <v/>
      </c>
      <c r="E699" s="328" t="str">
        <f t="shared" si="410"/>
        <v xml:space="preserve"> </v>
      </c>
      <c r="F699" s="328" t="str">
        <f t="shared" si="415"/>
        <v/>
      </c>
      <c r="G699" s="328" t="str">
        <f t="shared" si="416"/>
        <v/>
      </c>
      <c r="H699" s="313"/>
      <c r="I699" s="328" t="str">
        <f t="shared" si="417"/>
        <v/>
      </c>
      <c r="J699" s="328">
        <f t="shared" si="409"/>
        <v>850</v>
      </c>
      <c r="K699" s="335" t="str">
        <f t="shared" si="418"/>
        <v/>
      </c>
      <c r="L699" s="323" t="str">
        <f t="shared" si="419"/>
        <v/>
      </c>
      <c r="M699" s="323" t="str">
        <f t="shared" si="420"/>
        <v/>
      </c>
      <c r="N699" s="328" t="str">
        <f t="shared" si="421"/>
        <v/>
      </c>
      <c r="O699" s="328" t="str">
        <f t="shared" si="422"/>
        <v/>
      </c>
      <c r="P699" s="332"/>
      <c r="Q699" s="328"/>
      <c r="R699" s="277" t="str">
        <f>IF(H699&gt;0, rate1(1,$L$52,$L$51,$L$54,L699,$L$53,$L$50,P699),"")</f>
        <v/>
      </c>
      <c r="S699" s="323"/>
      <c r="T699" s="323"/>
      <c r="U699" s="328"/>
      <c r="V699" s="336"/>
      <c r="W699" s="328"/>
      <c r="X699" s="328"/>
      <c r="Y699" s="328"/>
      <c r="Z699" s="108" t="str">
        <f>IF(H699&gt;0, rate1(1,$L$52,$L$51,$L$54,U699,$L$53,$L$50,Y699),"")</f>
        <v/>
      </c>
      <c r="AA699" s="336" t="str">
        <f t="shared" si="423"/>
        <v/>
      </c>
      <c r="AB699" s="336" t="str">
        <f t="shared" si="424"/>
        <v/>
      </c>
      <c r="AC699" s="328" t="str">
        <f t="shared" si="425"/>
        <v/>
      </c>
      <c r="AD699" s="328" t="str">
        <f t="shared" si="426"/>
        <v/>
      </c>
      <c r="AE699" s="328" t="str">
        <f t="shared" si="427"/>
        <v/>
      </c>
      <c r="AF699" s="328" t="str">
        <f t="shared" si="428"/>
        <v/>
      </c>
      <c r="AG699" s="328" t="str">
        <f t="shared" si="429"/>
        <v/>
      </c>
      <c r="AH699" s="328" t="str">
        <f t="shared" si="430"/>
        <v/>
      </c>
      <c r="AI699" s="328" t="str">
        <f t="shared" si="431"/>
        <v/>
      </c>
      <c r="AJ699" s="328" t="str">
        <f t="shared" si="432"/>
        <v/>
      </c>
      <c r="AK699" s="337" t="str">
        <f t="shared" si="433"/>
        <v/>
      </c>
      <c r="AL699" s="42" t="str">
        <f t="shared" si="411"/>
        <v/>
      </c>
    </row>
    <row r="700" spans="2:38" ht="15" x14ac:dyDescent="0.15">
      <c r="B700" s="328" t="str">
        <f t="shared" si="412"/>
        <v/>
      </c>
      <c r="C700" s="328" t="str">
        <f t="shared" si="413"/>
        <v/>
      </c>
      <c r="D700" s="328" t="str">
        <f t="shared" si="414"/>
        <v/>
      </c>
      <c r="E700" s="328" t="str">
        <f t="shared" si="410"/>
        <v xml:space="preserve"> </v>
      </c>
      <c r="F700" s="328" t="str">
        <f t="shared" si="415"/>
        <v/>
      </c>
      <c r="G700" s="328" t="str">
        <f t="shared" si="416"/>
        <v/>
      </c>
      <c r="H700" s="313"/>
      <c r="I700" s="328" t="str">
        <f t="shared" si="417"/>
        <v/>
      </c>
      <c r="J700" s="328">
        <f t="shared" si="409"/>
        <v>850</v>
      </c>
      <c r="K700" s="335" t="str">
        <f t="shared" si="418"/>
        <v/>
      </c>
      <c r="L700" s="323" t="str">
        <f t="shared" si="419"/>
        <v/>
      </c>
      <c r="M700" s="323" t="str">
        <f t="shared" si="420"/>
        <v/>
      </c>
      <c r="N700" s="328" t="str">
        <f t="shared" si="421"/>
        <v/>
      </c>
      <c r="O700" s="328" t="str">
        <f t="shared" si="422"/>
        <v/>
      </c>
      <c r="P700" s="332"/>
      <c r="Q700" s="328"/>
      <c r="R700" s="277" t="str">
        <f>IF(H700&gt;0, rate1(1,$L$52,$L$51,$L$54,L700,$L$53,$L$50,P700),"")</f>
        <v/>
      </c>
      <c r="S700" s="323"/>
      <c r="T700" s="323"/>
      <c r="U700" s="328"/>
      <c r="V700" s="336"/>
      <c r="W700" s="328"/>
      <c r="X700" s="328"/>
      <c r="Y700" s="328"/>
      <c r="Z700" s="108" t="str">
        <f>IF(H700&gt;0, rate1(1,$L$52,$L$51,$L$54,U700,$L$53,$L$50,Y700),"")</f>
        <v/>
      </c>
      <c r="AA700" s="336" t="str">
        <f t="shared" si="423"/>
        <v/>
      </c>
      <c r="AB700" s="336" t="str">
        <f t="shared" si="424"/>
        <v/>
      </c>
      <c r="AC700" s="328" t="str">
        <f t="shared" si="425"/>
        <v/>
      </c>
      <c r="AD700" s="328" t="str">
        <f t="shared" si="426"/>
        <v/>
      </c>
      <c r="AE700" s="328" t="str">
        <f t="shared" si="427"/>
        <v/>
      </c>
      <c r="AF700" s="328" t="str">
        <f t="shared" si="428"/>
        <v/>
      </c>
      <c r="AG700" s="328" t="str">
        <f t="shared" si="429"/>
        <v/>
      </c>
      <c r="AH700" s="328" t="str">
        <f t="shared" si="430"/>
        <v/>
      </c>
      <c r="AI700" s="328" t="str">
        <f t="shared" si="431"/>
        <v/>
      </c>
      <c r="AJ700" s="328" t="str">
        <f t="shared" si="432"/>
        <v/>
      </c>
      <c r="AK700" s="337" t="str">
        <f t="shared" si="433"/>
        <v/>
      </c>
      <c r="AL700" s="42" t="str">
        <f t="shared" si="411"/>
        <v/>
      </c>
    </row>
    <row r="701" spans="2:38" ht="15" x14ac:dyDescent="0.15">
      <c r="B701" s="328" t="str">
        <f t="shared" si="412"/>
        <v/>
      </c>
      <c r="C701" s="328" t="str">
        <f t="shared" si="413"/>
        <v/>
      </c>
      <c r="D701" s="328" t="str">
        <f t="shared" si="414"/>
        <v/>
      </c>
      <c r="E701" s="328" t="str">
        <f t="shared" si="410"/>
        <v xml:space="preserve"> </v>
      </c>
      <c r="F701" s="328" t="str">
        <f t="shared" si="415"/>
        <v/>
      </c>
      <c r="G701" s="328" t="str">
        <f t="shared" si="416"/>
        <v/>
      </c>
      <c r="H701" s="313"/>
      <c r="I701" s="328" t="str">
        <f t="shared" si="417"/>
        <v/>
      </c>
      <c r="J701" s="328">
        <f t="shared" si="409"/>
        <v>850</v>
      </c>
      <c r="K701" s="335" t="str">
        <f t="shared" si="418"/>
        <v/>
      </c>
      <c r="L701" s="323" t="str">
        <f t="shared" si="419"/>
        <v/>
      </c>
      <c r="M701" s="323" t="str">
        <f t="shared" si="420"/>
        <v/>
      </c>
      <c r="N701" s="328" t="str">
        <f t="shared" si="421"/>
        <v/>
      </c>
      <c r="O701" s="328" t="str">
        <f t="shared" si="422"/>
        <v/>
      </c>
      <c r="P701" s="332"/>
      <c r="Q701" s="328"/>
      <c r="R701" s="277" t="str">
        <f>IF(H701&gt;0, rate1(1,$L$52,$L$51,$L$54,L701,$L$53,$L$50,P701),"")</f>
        <v/>
      </c>
      <c r="S701" s="323"/>
      <c r="T701" s="323"/>
      <c r="U701" s="328"/>
      <c r="V701" s="336"/>
      <c r="W701" s="328"/>
      <c r="X701" s="328"/>
      <c r="Y701" s="328"/>
      <c r="Z701" s="108" t="str">
        <f>IF(H701&gt;0, rate1(1,$L$52,$L$51,$L$54,U701,$L$53,$L$50,Y701),"")</f>
        <v/>
      </c>
      <c r="AA701" s="336" t="str">
        <f t="shared" si="423"/>
        <v/>
      </c>
      <c r="AB701" s="336" t="str">
        <f t="shared" si="424"/>
        <v/>
      </c>
      <c r="AC701" s="328" t="str">
        <f t="shared" si="425"/>
        <v/>
      </c>
      <c r="AD701" s="328" t="str">
        <f t="shared" si="426"/>
        <v/>
      </c>
      <c r="AE701" s="328" t="str">
        <f t="shared" si="427"/>
        <v/>
      </c>
      <c r="AF701" s="328" t="str">
        <f t="shared" si="428"/>
        <v/>
      </c>
      <c r="AG701" s="328" t="str">
        <f t="shared" si="429"/>
        <v/>
      </c>
      <c r="AH701" s="328" t="str">
        <f t="shared" si="430"/>
        <v/>
      </c>
      <c r="AI701" s="328" t="str">
        <f t="shared" si="431"/>
        <v/>
      </c>
      <c r="AJ701" s="328" t="str">
        <f t="shared" si="432"/>
        <v/>
      </c>
      <c r="AK701" s="337" t="str">
        <f t="shared" si="433"/>
        <v/>
      </c>
      <c r="AL701" s="42" t="str">
        <f t="shared" si="411"/>
        <v/>
      </c>
    </row>
    <row r="702" spans="2:38" ht="15" x14ac:dyDescent="0.15">
      <c r="B702" s="328" t="str">
        <f t="shared" si="412"/>
        <v/>
      </c>
      <c r="C702" s="328" t="str">
        <f t="shared" si="413"/>
        <v/>
      </c>
      <c r="D702" s="328" t="str">
        <f t="shared" si="414"/>
        <v/>
      </c>
      <c r="E702" s="328" t="str">
        <f t="shared" si="410"/>
        <v xml:space="preserve"> </v>
      </c>
      <c r="F702" s="328" t="str">
        <f t="shared" si="415"/>
        <v/>
      </c>
      <c r="G702" s="328" t="str">
        <f t="shared" si="416"/>
        <v/>
      </c>
      <c r="H702" s="313"/>
      <c r="I702" s="328" t="str">
        <f t="shared" si="417"/>
        <v/>
      </c>
      <c r="J702" s="328">
        <f t="shared" ref="J702:J765" si="434">$B$7</f>
        <v>850</v>
      </c>
      <c r="K702" s="335" t="str">
        <f t="shared" si="418"/>
        <v/>
      </c>
      <c r="L702" s="323" t="str">
        <f t="shared" si="419"/>
        <v/>
      </c>
      <c r="M702" s="323" t="str">
        <f t="shared" si="420"/>
        <v/>
      </c>
      <c r="N702" s="328" t="str">
        <f t="shared" si="421"/>
        <v/>
      </c>
      <c r="O702" s="328" t="str">
        <f t="shared" si="422"/>
        <v/>
      </c>
      <c r="P702" s="332"/>
      <c r="Q702" s="328"/>
      <c r="R702" s="277" t="str">
        <f>IF(H702&gt;0, rate1(1,$L$52,$L$51,$L$54,L702,$L$53,$L$50,P702),"")</f>
        <v/>
      </c>
      <c r="S702" s="323"/>
      <c r="T702" s="323"/>
      <c r="U702" s="328"/>
      <c r="V702" s="336"/>
      <c r="W702" s="328"/>
      <c r="X702" s="328"/>
      <c r="Y702" s="328"/>
      <c r="Z702" s="108" t="str">
        <f>IF(H702&gt;0, rate1(1,$L$52,$L$51,$L$54,U702,$L$53,$L$50,Y702),"")</f>
        <v/>
      </c>
      <c r="AA702" s="336" t="str">
        <f t="shared" si="423"/>
        <v/>
      </c>
      <c r="AB702" s="336" t="str">
        <f t="shared" si="424"/>
        <v/>
      </c>
      <c r="AC702" s="328" t="str">
        <f t="shared" si="425"/>
        <v/>
      </c>
      <c r="AD702" s="328" t="str">
        <f t="shared" si="426"/>
        <v/>
      </c>
      <c r="AE702" s="328" t="str">
        <f t="shared" si="427"/>
        <v/>
      </c>
      <c r="AF702" s="328" t="str">
        <f t="shared" si="428"/>
        <v/>
      </c>
      <c r="AG702" s="328" t="str">
        <f t="shared" si="429"/>
        <v/>
      </c>
      <c r="AH702" s="328" t="str">
        <f t="shared" si="430"/>
        <v/>
      </c>
      <c r="AI702" s="328" t="str">
        <f t="shared" si="431"/>
        <v/>
      </c>
      <c r="AJ702" s="328" t="str">
        <f t="shared" si="432"/>
        <v/>
      </c>
      <c r="AK702" s="337" t="str">
        <f t="shared" si="433"/>
        <v/>
      </c>
      <c r="AL702" s="42" t="str">
        <f t="shared" si="411"/>
        <v/>
      </c>
    </row>
    <row r="703" spans="2:38" ht="15" x14ac:dyDescent="0.15">
      <c r="B703" s="328" t="str">
        <f t="shared" si="412"/>
        <v/>
      </c>
      <c r="C703" s="328" t="str">
        <f t="shared" si="413"/>
        <v/>
      </c>
      <c r="D703" s="328" t="str">
        <f t="shared" si="414"/>
        <v/>
      </c>
      <c r="E703" s="328" t="str">
        <f t="shared" ref="E703:E766" si="435">IF(H703&gt;0,IF(AND(C703&lt;$B$6,C703&gt;$K$12),bb2wang($B$6,$K$12,C703,$H$8,$H$9,I703,$H$10,$H$11,$K$10,$K$11,$H$13),E702)," ")</f>
        <v xml:space="preserve"> </v>
      </c>
      <c r="F703" s="328" t="str">
        <f t="shared" si="415"/>
        <v/>
      </c>
      <c r="G703" s="328" t="str">
        <f t="shared" si="416"/>
        <v/>
      </c>
      <c r="H703" s="313"/>
      <c r="I703" s="328" t="str">
        <f t="shared" si="417"/>
        <v/>
      </c>
      <c r="J703" s="328">
        <f t="shared" si="434"/>
        <v>850</v>
      </c>
      <c r="K703" s="335" t="str">
        <f t="shared" si="418"/>
        <v/>
      </c>
      <c r="L703" s="323" t="str">
        <f t="shared" si="419"/>
        <v/>
      </c>
      <c r="M703" s="323" t="str">
        <f t="shared" si="420"/>
        <v/>
      </c>
      <c r="N703" s="328" t="str">
        <f t="shared" si="421"/>
        <v/>
      </c>
      <c r="O703" s="328" t="str">
        <f t="shared" si="422"/>
        <v/>
      </c>
      <c r="P703" s="332"/>
      <c r="Q703" s="328"/>
      <c r="R703" s="277" t="str">
        <f>IF(H703&gt;0, rate1(1,$L$52,$L$51,$L$54,L703,$L$53,$L$50,P703),"")</f>
        <v/>
      </c>
      <c r="S703" s="323"/>
      <c r="T703" s="323"/>
      <c r="U703" s="328"/>
      <c r="V703" s="336"/>
      <c r="W703" s="328"/>
      <c r="X703" s="328"/>
      <c r="Y703" s="328"/>
      <c r="Z703" s="108" t="str">
        <f>IF(H703&gt;0, rate1(1,$L$52,$L$51,$L$54,U703,$L$53,$L$50,Y703),"")</f>
        <v/>
      </c>
      <c r="AA703" s="336" t="str">
        <f t="shared" si="423"/>
        <v/>
      </c>
      <c r="AB703" s="336" t="str">
        <f t="shared" si="424"/>
        <v/>
      </c>
      <c r="AC703" s="328" t="str">
        <f t="shared" si="425"/>
        <v/>
      </c>
      <c r="AD703" s="328" t="str">
        <f t="shared" si="426"/>
        <v/>
      </c>
      <c r="AE703" s="328" t="str">
        <f t="shared" si="427"/>
        <v/>
      </c>
      <c r="AF703" s="328" t="str">
        <f t="shared" si="428"/>
        <v/>
      </c>
      <c r="AG703" s="328" t="str">
        <f t="shared" si="429"/>
        <v/>
      </c>
      <c r="AH703" s="328" t="str">
        <f t="shared" si="430"/>
        <v/>
      </c>
      <c r="AI703" s="328" t="str">
        <f t="shared" si="431"/>
        <v/>
      </c>
      <c r="AJ703" s="328" t="str">
        <f t="shared" si="432"/>
        <v/>
      </c>
      <c r="AK703" s="337" t="str">
        <f t="shared" si="433"/>
        <v/>
      </c>
      <c r="AL703" s="42" t="str">
        <f t="shared" si="411"/>
        <v/>
      </c>
    </row>
    <row r="704" spans="2:38" ht="15" x14ac:dyDescent="0.15">
      <c r="B704" s="328" t="str">
        <f t="shared" ref="B704:B767" si="436">IF(H704&gt;0, AF703,"")</f>
        <v/>
      </c>
      <c r="C704" s="328" t="str">
        <f t="shared" ref="C704:C767" si="437">IF(H704&gt;0, AG703,"")</f>
        <v/>
      </c>
      <c r="D704" s="328" t="str">
        <f t="shared" ref="D704:D767" si="438">IF(H704&gt;0, AH703,"")</f>
        <v/>
      </c>
      <c r="E704" s="328" t="str">
        <f t="shared" si="435"/>
        <v xml:space="preserve"> </v>
      </c>
      <c r="F704" s="328" t="str">
        <f t="shared" ref="F704:F767" si="439">IF(H704&gt;0, (E704+E703)/2,"")</f>
        <v/>
      </c>
      <c r="G704" s="328" t="str">
        <f t="shared" ref="G704:G767" si="440">IF(H704&gt;0, F704*$S$53*$C$55*(B704-C704+N704)^1.5,"")</f>
        <v/>
      </c>
      <c r="H704" s="313"/>
      <c r="I704" s="328" t="str">
        <f t="shared" ref="I704:I767" si="441">IF(H704&gt;0, (B704-C704)*B$19,"")</f>
        <v/>
      </c>
      <c r="J704" s="328">
        <f t="shared" si="434"/>
        <v>850</v>
      </c>
      <c r="K704" s="335" t="str">
        <f t="shared" ref="K704:K767" si="442">IF(H704&gt;0, IF((1-S703-0.015)&gt;0,1,-1),"")</f>
        <v/>
      </c>
      <c r="L704" s="323" t="str">
        <f t="shared" ref="L704:L767" si="443">IF(H704&gt;0, D704+K704*H704,"")</f>
        <v/>
      </c>
      <c r="M704" s="323" t="str">
        <f t="shared" ref="M704:M767" si="444">IF(H704&gt;0, (D704+L704)/2,"")</f>
        <v/>
      </c>
      <c r="N704" s="328" t="str">
        <f t="shared" ref="N704:N767" si="445">IF(H704&gt;0, 2*($P$53*M704/$S$52/$S$51)^2-(B704-C704)*2,"")</f>
        <v/>
      </c>
      <c r="O704" s="328" t="str">
        <f t="shared" ref="O704:O767" si="446">IF(H704&gt;0, wh(B704,$F$51,$F$52,$F$53),"")</f>
        <v/>
      </c>
      <c r="P704" s="332"/>
      <c r="Q704" s="328"/>
      <c r="R704" s="277" t="str">
        <f>IF(H704&gt;0, rate1(1,$L$52,$L$51,$L$54,L704,$L$53,$L$50,P704),"")</f>
        <v/>
      </c>
      <c r="S704" s="323"/>
      <c r="T704" s="323"/>
      <c r="U704" s="328"/>
      <c r="V704" s="336"/>
      <c r="W704" s="328"/>
      <c r="X704" s="328"/>
      <c r="Y704" s="328"/>
      <c r="Z704" s="108" t="str">
        <f>IF(H704&gt;0, rate1(1,$L$52,$L$51,$L$54,U704,$L$53,$L$50,Y704),"")</f>
        <v/>
      </c>
      <c r="AA704" s="336" t="str">
        <f t="shared" ref="AA704:AA767" si="447">IF(H704&gt;0, X704/O704/Z704,"")</f>
        <v/>
      </c>
      <c r="AB704" s="336" t="str">
        <f t="shared" ref="AB704:AB767" si="448">IF(H704&gt;0, W704/(1-AA704),"")</f>
        <v/>
      </c>
      <c r="AC704" s="328" t="str">
        <f t="shared" ref="AC704:AC767" si="449">IF(H704&gt;0, delta_z(N704,S704,H704,AE703,AB704),"")</f>
        <v/>
      </c>
      <c r="AD704" s="328" t="str">
        <f t="shared" ref="AD704:AD767" si="450">IF(H704&gt;0, H704/AC704*K704,"")</f>
        <v/>
      </c>
      <c r="AE704" s="328" t="str">
        <f t="shared" ref="AE704:AE767" si="451">IF(H704&gt;0, (AD704-AD703)/(AC704+AC703)*2,"")</f>
        <v/>
      </c>
      <c r="AF704" s="328" t="str">
        <f t="shared" ref="AF704:AF767" si="452">IF(H704&gt;0, B704-(AC704-N704),"")</f>
        <v/>
      </c>
      <c r="AG704" s="328" t="str">
        <f t="shared" ref="AG704:AG767" si="453">IF(H704&gt;0, C704-AC704,"")</f>
        <v/>
      </c>
      <c r="AH704" s="328" t="str">
        <f t="shared" ref="AH704:AH767" si="454">IF(H704&gt;0, $S$54*$S$53*$C$55*SQRT(AF704-AG704),"")</f>
        <v/>
      </c>
      <c r="AI704" s="328" t="str">
        <f t="shared" ref="AI704:AI767" si="455">IF(H704&gt;0, AC704/R704*1000000,"")</f>
        <v/>
      </c>
      <c r="AJ704" s="328" t="str">
        <f t="shared" ref="AJ704:AJ767" si="456">IF(H704&gt;0, AJ703+AI704/3600,"")</f>
        <v/>
      </c>
      <c r="AK704" s="337" t="str">
        <f t="shared" ref="AK704:AK767" si="457">IF(H704&gt;0, AK703+AI703*G703/1000000,"")</f>
        <v/>
      </c>
      <c r="AL704" s="42" t="str">
        <f t="shared" ref="AL704:AL767" si="458">IF(H704&gt;0, AL703+AI703*J703/1000000,"")</f>
        <v/>
      </c>
    </row>
    <row r="705" spans="2:38" ht="15" x14ac:dyDescent="0.15">
      <c r="B705" s="328" t="str">
        <f t="shared" si="436"/>
        <v/>
      </c>
      <c r="C705" s="328" t="str">
        <f t="shared" si="437"/>
        <v/>
      </c>
      <c r="D705" s="328" t="str">
        <f t="shared" si="438"/>
        <v/>
      </c>
      <c r="E705" s="328" t="str">
        <f t="shared" si="435"/>
        <v xml:space="preserve"> </v>
      </c>
      <c r="F705" s="328" t="str">
        <f t="shared" si="439"/>
        <v/>
      </c>
      <c r="G705" s="328" t="str">
        <f t="shared" si="440"/>
        <v/>
      </c>
      <c r="H705" s="313"/>
      <c r="I705" s="328" t="str">
        <f t="shared" si="441"/>
        <v/>
      </c>
      <c r="J705" s="328">
        <f t="shared" si="434"/>
        <v>850</v>
      </c>
      <c r="K705" s="335" t="str">
        <f t="shared" si="442"/>
        <v/>
      </c>
      <c r="L705" s="323" t="str">
        <f t="shared" si="443"/>
        <v/>
      </c>
      <c r="M705" s="323" t="str">
        <f t="shared" si="444"/>
        <v/>
      </c>
      <c r="N705" s="328" t="str">
        <f t="shared" si="445"/>
        <v/>
      </c>
      <c r="O705" s="328" t="str">
        <f t="shared" si="446"/>
        <v/>
      </c>
      <c r="P705" s="332"/>
      <c r="Q705" s="328"/>
      <c r="R705" s="277" t="str">
        <f>IF(H705&gt;0, rate1(1,$L$52,$L$51,$L$54,L705,$L$53,$L$50,P705),"")</f>
        <v/>
      </c>
      <c r="S705" s="323"/>
      <c r="T705" s="323"/>
      <c r="U705" s="328"/>
      <c r="V705" s="336"/>
      <c r="W705" s="328"/>
      <c r="X705" s="328"/>
      <c r="Y705" s="328"/>
      <c r="Z705" s="108" t="str">
        <f>IF(H705&gt;0, rate1(1,$L$52,$L$51,$L$54,U705,$L$53,$L$50,Y705),"")</f>
        <v/>
      </c>
      <c r="AA705" s="336" t="str">
        <f t="shared" si="447"/>
        <v/>
      </c>
      <c r="AB705" s="336" t="str">
        <f t="shared" si="448"/>
        <v/>
      </c>
      <c r="AC705" s="328" t="str">
        <f t="shared" si="449"/>
        <v/>
      </c>
      <c r="AD705" s="328" t="str">
        <f t="shared" si="450"/>
        <v/>
      </c>
      <c r="AE705" s="328" t="str">
        <f t="shared" si="451"/>
        <v/>
      </c>
      <c r="AF705" s="328" t="str">
        <f t="shared" si="452"/>
        <v/>
      </c>
      <c r="AG705" s="328" t="str">
        <f t="shared" si="453"/>
        <v/>
      </c>
      <c r="AH705" s="328" t="str">
        <f t="shared" si="454"/>
        <v/>
      </c>
      <c r="AI705" s="328" t="str">
        <f t="shared" si="455"/>
        <v/>
      </c>
      <c r="AJ705" s="328" t="str">
        <f t="shared" si="456"/>
        <v/>
      </c>
      <c r="AK705" s="337" t="str">
        <f t="shared" si="457"/>
        <v/>
      </c>
      <c r="AL705" s="42" t="str">
        <f t="shared" si="458"/>
        <v/>
      </c>
    </row>
    <row r="706" spans="2:38" ht="15" x14ac:dyDescent="0.15">
      <c r="B706" s="328" t="str">
        <f t="shared" si="436"/>
        <v/>
      </c>
      <c r="C706" s="328" t="str">
        <f t="shared" si="437"/>
        <v/>
      </c>
      <c r="D706" s="328" t="str">
        <f t="shared" si="438"/>
        <v/>
      </c>
      <c r="E706" s="328" t="str">
        <f t="shared" si="435"/>
        <v xml:space="preserve"> </v>
      </c>
      <c r="F706" s="328" t="str">
        <f t="shared" si="439"/>
        <v/>
      </c>
      <c r="G706" s="328" t="str">
        <f t="shared" si="440"/>
        <v/>
      </c>
      <c r="H706" s="313"/>
      <c r="I706" s="328" t="str">
        <f t="shared" si="441"/>
        <v/>
      </c>
      <c r="J706" s="328">
        <f t="shared" si="434"/>
        <v>850</v>
      </c>
      <c r="K706" s="335" t="str">
        <f t="shared" si="442"/>
        <v/>
      </c>
      <c r="L706" s="323" t="str">
        <f t="shared" si="443"/>
        <v/>
      </c>
      <c r="M706" s="323" t="str">
        <f t="shared" si="444"/>
        <v/>
      </c>
      <c r="N706" s="328" t="str">
        <f t="shared" si="445"/>
        <v/>
      </c>
      <c r="O706" s="328" t="str">
        <f t="shared" si="446"/>
        <v/>
      </c>
      <c r="P706" s="332"/>
      <c r="Q706" s="328"/>
      <c r="R706" s="277" t="str">
        <f>IF(H706&gt;0, rate1(1,$L$52,$L$51,$L$54,L706,$L$53,$L$50,P706),"")</f>
        <v/>
      </c>
      <c r="S706" s="323"/>
      <c r="T706" s="323"/>
      <c r="U706" s="328"/>
      <c r="V706" s="336"/>
      <c r="W706" s="328"/>
      <c r="X706" s="328"/>
      <c r="Y706" s="328"/>
      <c r="Z706" s="108" t="str">
        <f>IF(H706&gt;0, rate1(1,$L$52,$L$51,$L$54,U706,$L$53,$L$50,Y706),"")</f>
        <v/>
      </c>
      <c r="AA706" s="336" t="str">
        <f t="shared" si="447"/>
        <v/>
      </c>
      <c r="AB706" s="336" t="str">
        <f t="shared" si="448"/>
        <v/>
      </c>
      <c r="AC706" s="328" t="str">
        <f t="shared" si="449"/>
        <v/>
      </c>
      <c r="AD706" s="328" t="str">
        <f t="shared" si="450"/>
        <v/>
      </c>
      <c r="AE706" s="328" t="str">
        <f t="shared" si="451"/>
        <v/>
      </c>
      <c r="AF706" s="328" t="str">
        <f t="shared" si="452"/>
        <v/>
      </c>
      <c r="AG706" s="328" t="str">
        <f t="shared" si="453"/>
        <v/>
      </c>
      <c r="AH706" s="328" t="str">
        <f t="shared" si="454"/>
        <v/>
      </c>
      <c r="AI706" s="328" t="str">
        <f t="shared" si="455"/>
        <v/>
      </c>
      <c r="AJ706" s="328" t="str">
        <f t="shared" si="456"/>
        <v/>
      </c>
      <c r="AK706" s="337" t="str">
        <f t="shared" si="457"/>
        <v/>
      </c>
      <c r="AL706" s="42" t="str">
        <f t="shared" si="458"/>
        <v/>
      </c>
    </row>
    <row r="707" spans="2:38" ht="15" x14ac:dyDescent="0.15">
      <c r="B707" s="328" t="str">
        <f t="shared" si="436"/>
        <v/>
      </c>
      <c r="C707" s="328" t="str">
        <f t="shared" si="437"/>
        <v/>
      </c>
      <c r="D707" s="328" t="str">
        <f t="shared" si="438"/>
        <v/>
      </c>
      <c r="E707" s="328" t="str">
        <f t="shared" si="435"/>
        <v xml:space="preserve"> </v>
      </c>
      <c r="F707" s="328" t="str">
        <f t="shared" si="439"/>
        <v/>
      </c>
      <c r="G707" s="328" t="str">
        <f t="shared" si="440"/>
        <v/>
      </c>
      <c r="H707" s="313"/>
      <c r="I707" s="328" t="str">
        <f t="shared" si="441"/>
        <v/>
      </c>
      <c r="J707" s="328">
        <f t="shared" si="434"/>
        <v>850</v>
      </c>
      <c r="K707" s="335" t="str">
        <f t="shared" si="442"/>
        <v/>
      </c>
      <c r="L707" s="323" t="str">
        <f t="shared" si="443"/>
        <v/>
      </c>
      <c r="M707" s="323" t="str">
        <f t="shared" si="444"/>
        <v/>
      </c>
      <c r="N707" s="328" t="str">
        <f t="shared" si="445"/>
        <v/>
      </c>
      <c r="O707" s="328" t="str">
        <f t="shared" si="446"/>
        <v/>
      </c>
      <c r="P707" s="332"/>
      <c r="Q707" s="328"/>
      <c r="R707" s="277" t="str">
        <f>IF(H707&gt;0, rate1(1,$L$52,$L$51,$L$54,L707,$L$53,$L$50,P707),"")</f>
        <v/>
      </c>
      <c r="S707" s="323"/>
      <c r="T707" s="323"/>
      <c r="U707" s="328"/>
      <c r="V707" s="336"/>
      <c r="W707" s="328"/>
      <c r="X707" s="328"/>
      <c r="Y707" s="328"/>
      <c r="Z707" s="108" t="str">
        <f>IF(H707&gt;0, rate1(1,$L$52,$L$51,$L$54,U707,$L$53,$L$50,Y707),"")</f>
        <v/>
      </c>
      <c r="AA707" s="336" t="str">
        <f t="shared" si="447"/>
        <v/>
      </c>
      <c r="AB707" s="336" t="str">
        <f t="shared" si="448"/>
        <v/>
      </c>
      <c r="AC707" s="328" t="str">
        <f t="shared" si="449"/>
        <v/>
      </c>
      <c r="AD707" s="328" t="str">
        <f t="shared" si="450"/>
        <v/>
      </c>
      <c r="AE707" s="328" t="str">
        <f t="shared" si="451"/>
        <v/>
      </c>
      <c r="AF707" s="328" t="str">
        <f t="shared" si="452"/>
        <v/>
      </c>
      <c r="AG707" s="328" t="str">
        <f t="shared" si="453"/>
        <v/>
      </c>
      <c r="AH707" s="328" t="str">
        <f t="shared" si="454"/>
        <v/>
      </c>
      <c r="AI707" s="328" t="str">
        <f t="shared" si="455"/>
        <v/>
      </c>
      <c r="AJ707" s="328" t="str">
        <f t="shared" si="456"/>
        <v/>
      </c>
      <c r="AK707" s="337" t="str">
        <f t="shared" si="457"/>
        <v/>
      </c>
      <c r="AL707" s="42" t="str">
        <f t="shared" si="458"/>
        <v/>
      </c>
    </row>
    <row r="708" spans="2:38" ht="15" x14ac:dyDescent="0.15">
      <c r="B708" s="328" t="str">
        <f t="shared" si="436"/>
        <v/>
      </c>
      <c r="C708" s="328" t="str">
        <f t="shared" si="437"/>
        <v/>
      </c>
      <c r="D708" s="328" t="str">
        <f t="shared" si="438"/>
        <v/>
      </c>
      <c r="E708" s="328" t="str">
        <f t="shared" si="435"/>
        <v xml:space="preserve"> </v>
      </c>
      <c r="F708" s="328" t="str">
        <f t="shared" si="439"/>
        <v/>
      </c>
      <c r="G708" s="328" t="str">
        <f t="shared" si="440"/>
        <v/>
      </c>
      <c r="H708" s="313"/>
      <c r="I708" s="328" t="str">
        <f t="shared" si="441"/>
        <v/>
      </c>
      <c r="J708" s="328">
        <f t="shared" si="434"/>
        <v>850</v>
      </c>
      <c r="K708" s="335" t="str">
        <f t="shared" si="442"/>
        <v/>
      </c>
      <c r="L708" s="323" t="str">
        <f t="shared" si="443"/>
        <v/>
      </c>
      <c r="M708" s="323" t="str">
        <f t="shared" si="444"/>
        <v/>
      </c>
      <c r="N708" s="328" t="str">
        <f t="shared" si="445"/>
        <v/>
      </c>
      <c r="O708" s="328" t="str">
        <f t="shared" si="446"/>
        <v/>
      </c>
      <c r="P708" s="332"/>
      <c r="Q708" s="328"/>
      <c r="R708" s="277" t="str">
        <f>IF(H708&gt;0, rate1(1,$L$52,$L$51,$L$54,L708,$L$53,$L$50,P708),"")</f>
        <v/>
      </c>
      <c r="S708" s="323"/>
      <c r="T708" s="323"/>
      <c r="U708" s="328"/>
      <c r="V708" s="336"/>
      <c r="W708" s="328"/>
      <c r="X708" s="328"/>
      <c r="Y708" s="328"/>
      <c r="Z708" s="108" t="str">
        <f>IF(H708&gt;0, rate1(1,$L$52,$L$51,$L$54,U708,$L$53,$L$50,Y708),"")</f>
        <v/>
      </c>
      <c r="AA708" s="336" t="str">
        <f t="shared" si="447"/>
        <v/>
      </c>
      <c r="AB708" s="336" t="str">
        <f t="shared" si="448"/>
        <v/>
      </c>
      <c r="AC708" s="328" t="str">
        <f t="shared" si="449"/>
        <v/>
      </c>
      <c r="AD708" s="328" t="str">
        <f t="shared" si="450"/>
        <v/>
      </c>
      <c r="AE708" s="328" t="str">
        <f t="shared" si="451"/>
        <v/>
      </c>
      <c r="AF708" s="328" t="str">
        <f t="shared" si="452"/>
        <v/>
      </c>
      <c r="AG708" s="328" t="str">
        <f t="shared" si="453"/>
        <v/>
      </c>
      <c r="AH708" s="328" t="str">
        <f t="shared" si="454"/>
        <v/>
      </c>
      <c r="AI708" s="328" t="str">
        <f t="shared" si="455"/>
        <v/>
      </c>
      <c r="AJ708" s="328" t="str">
        <f t="shared" si="456"/>
        <v/>
      </c>
      <c r="AK708" s="337" t="str">
        <f t="shared" si="457"/>
        <v/>
      </c>
      <c r="AL708" s="42" t="str">
        <f t="shared" si="458"/>
        <v/>
      </c>
    </row>
    <row r="709" spans="2:38" ht="15" x14ac:dyDescent="0.15">
      <c r="B709" s="328" t="str">
        <f t="shared" si="436"/>
        <v/>
      </c>
      <c r="C709" s="328" t="str">
        <f t="shared" si="437"/>
        <v/>
      </c>
      <c r="D709" s="328" t="str">
        <f t="shared" si="438"/>
        <v/>
      </c>
      <c r="E709" s="328" t="str">
        <f t="shared" si="435"/>
        <v xml:space="preserve"> </v>
      </c>
      <c r="F709" s="328" t="str">
        <f t="shared" si="439"/>
        <v/>
      </c>
      <c r="G709" s="328" t="str">
        <f t="shared" si="440"/>
        <v/>
      </c>
      <c r="H709" s="313"/>
      <c r="I709" s="328" t="str">
        <f t="shared" si="441"/>
        <v/>
      </c>
      <c r="J709" s="328">
        <f t="shared" si="434"/>
        <v>850</v>
      </c>
      <c r="K709" s="335" t="str">
        <f t="shared" si="442"/>
        <v/>
      </c>
      <c r="L709" s="323" t="str">
        <f t="shared" si="443"/>
        <v/>
      </c>
      <c r="M709" s="323" t="str">
        <f t="shared" si="444"/>
        <v/>
      </c>
      <c r="N709" s="328" t="str">
        <f t="shared" si="445"/>
        <v/>
      </c>
      <c r="O709" s="328" t="str">
        <f t="shared" si="446"/>
        <v/>
      </c>
      <c r="P709" s="332"/>
      <c r="Q709" s="328"/>
      <c r="R709" s="277" t="str">
        <f>IF(H709&gt;0, rate1(1,$L$52,$L$51,$L$54,L709,$L$53,$L$50,P709),"")</f>
        <v/>
      </c>
      <c r="S709" s="323"/>
      <c r="T709" s="323"/>
      <c r="U709" s="328"/>
      <c r="V709" s="336"/>
      <c r="W709" s="328"/>
      <c r="X709" s="328"/>
      <c r="Y709" s="328"/>
      <c r="Z709" s="108" t="str">
        <f>IF(H709&gt;0, rate1(1,$L$52,$L$51,$L$54,U709,$L$53,$L$50,Y709),"")</f>
        <v/>
      </c>
      <c r="AA709" s="336" t="str">
        <f t="shared" si="447"/>
        <v/>
      </c>
      <c r="AB709" s="336" t="str">
        <f t="shared" si="448"/>
        <v/>
      </c>
      <c r="AC709" s="328" t="str">
        <f t="shared" si="449"/>
        <v/>
      </c>
      <c r="AD709" s="328" t="str">
        <f t="shared" si="450"/>
        <v/>
      </c>
      <c r="AE709" s="328" t="str">
        <f t="shared" si="451"/>
        <v/>
      </c>
      <c r="AF709" s="328" t="str">
        <f t="shared" si="452"/>
        <v/>
      </c>
      <c r="AG709" s="328" t="str">
        <f t="shared" si="453"/>
        <v/>
      </c>
      <c r="AH709" s="328" t="str">
        <f t="shared" si="454"/>
        <v/>
      </c>
      <c r="AI709" s="328" t="str">
        <f t="shared" si="455"/>
        <v/>
      </c>
      <c r="AJ709" s="328" t="str">
        <f t="shared" si="456"/>
        <v/>
      </c>
      <c r="AK709" s="337" t="str">
        <f t="shared" si="457"/>
        <v/>
      </c>
      <c r="AL709" s="42" t="str">
        <f t="shared" si="458"/>
        <v/>
      </c>
    </row>
    <row r="710" spans="2:38" ht="15" x14ac:dyDescent="0.15">
      <c r="B710" s="328" t="str">
        <f t="shared" si="436"/>
        <v/>
      </c>
      <c r="C710" s="328" t="str">
        <f t="shared" si="437"/>
        <v/>
      </c>
      <c r="D710" s="328" t="str">
        <f t="shared" si="438"/>
        <v/>
      </c>
      <c r="E710" s="328" t="str">
        <f t="shared" si="435"/>
        <v xml:space="preserve"> </v>
      </c>
      <c r="F710" s="328" t="str">
        <f t="shared" si="439"/>
        <v/>
      </c>
      <c r="G710" s="328" t="str">
        <f t="shared" si="440"/>
        <v/>
      </c>
      <c r="H710" s="313"/>
      <c r="I710" s="328" t="str">
        <f t="shared" si="441"/>
        <v/>
      </c>
      <c r="J710" s="328">
        <f t="shared" si="434"/>
        <v>850</v>
      </c>
      <c r="K710" s="335" t="str">
        <f t="shared" si="442"/>
        <v/>
      </c>
      <c r="L710" s="323" t="str">
        <f t="shared" si="443"/>
        <v/>
      </c>
      <c r="M710" s="323" t="str">
        <f t="shared" si="444"/>
        <v/>
      </c>
      <c r="N710" s="328" t="str">
        <f t="shared" si="445"/>
        <v/>
      </c>
      <c r="O710" s="328" t="str">
        <f t="shared" si="446"/>
        <v/>
      </c>
      <c r="P710" s="332"/>
      <c r="Q710" s="328"/>
      <c r="R710" s="277" t="str">
        <f>IF(H710&gt;0, rate1(1,$L$52,$L$51,$L$54,L710,$L$53,$L$50,P710),"")</f>
        <v/>
      </c>
      <c r="S710" s="323"/>
      <c r="T710" s="323"/>
      <c r="U710" s="328"/>
      <c r="V710" s="336"/>
      <c r="W710" s="328"/>
      <c r="X710" s="328"/>
      <c r="Y710" s="328"/>
      <c r="Z710" s="108" t="str">
        <f>IF(H710&gt;0, rate1(1,$L$52,$L$51,$L$54,U710,$L$53,$L$50,Y710),"")</f>
        <v/>
      </c>
      <c r="AA710" s="336" t="str">
        <f t="shared" si="447"/>
        <v/>
      </c>
      <c r="AB710" s="336" t="str">
        <f t="shared" si="448"/>
        <v/>
      </c>
      <c r="AC710" s="328" t="str">
        <f t="shared" si="449"/>
        <v/>
      </c>
      <c r="AD710" s="328" t="str">
        <f t="shared" si="450"/>
        <v/>
      </c>
      <c r="AE710" s="328" t="str">
        <f t="shared" si="451"/>
        <v/>
      </c>
      <c r="AF710" s="328" t="str">
        <f t="shared" si="452"/>
        <v/>
      </c>
      <c r="AG710" s="328" t="str">
        <f t="shared" si="453"/>
        <v/>
      </c>
      <c r="AH710" s="328" t="str">
        <f t="shared" si="454"/>
        <v/>
      </c>
      <c r="AI710" s="328" t="str">
        <f t="shared" si="455"/>
        <v/>
      </c>
      <c r="AJ710" s="328" t="str">
        <f t="shared" si="456"/>
        <v/>
      </c>
      <c r="AK710" s="337" t="str">
        <f t="shared" si="457"/>
        <v/>
      </c>
      <c r="AL710" s="42" t="str">
        <f t="shared" si="458"/>
        <v/>
      </c>
    </row>
    <row r="711" spans="2:38" ht="15" x14ac:dyDescent="0.15">
      <c r="B711" s="328" t="str">
        <f t="shared" si="436"/>
        <v/>
      </c>
      <c r="C711" s="328" t="str">
        <f t="shared" si="437"/>
        <v/>
      </c>
      <c r="D711" s="328" t="str">
        <f t="shared" si="438"/>
        <v/>
      </c>
      <c r="E711" s="328" t="str">
        <f t="shared" si="435"/>
        <v xml:space="preserve"> </v>
      </c>
      <c r="F711" s="328" t="str">
        <f t="shared" si="439"/>
        <v/>
      </c>
      <c r="G711" s="328" t="str">
        <f t="shared" si="440"/>
        <v/>
      </c>
      <c r="H711" s="313"/>
      <c r="I711" s="328" t="str">
        <f t="shared" si="441"/>
        <v/>
      </c>
      <c r="J711" s="328">
        <f t="shared" si="434"/>
        <v>850</v>
      </c>
      <c r="K711" s="335" t="str">
        <f t="shared" si="442"/>
        <v/>
      </c>
      <c r="L711" s="323" t="str">
        <f t="shared" si="443"/>
        <v/>
      </c>
      <c r="M711" s="323" t="str">
        <f t="shared" si="444"/>
        <v/>
      </c>
      <c r="N711" s="328" t="str">
        <f t="shared" si="445"/>
        <v/>
      </c>
      <c r="O711" s="328" t="str">
        <f t="shared" si="446"/>
        <v/>
      </c>
      <c r="P711" s="332"/>
      <c r="Q711" s="328"/>
      <c r="R711" s="277" t="str">
        <f>IF(H711&gt;0, rate1(1,$L$52,$L$51,$L$54,L711,$L$53,$L$50,P711),"")</f>
        <v/>
      </c>
      <c r="S711" s="323"/>
      <c r="T711" s="323"/>
      <c r="U711" s="328"/>
      <c r="V711" s="336"/>
      <c r="W711" s="328"/>
      <c r="X711" s="328"/>
      <c r="Y711" s="328"/>
      <c r="Z711" s="108" t="str">
        <f>IF(H711&gt;0, rate1(1,$L$52,$L$51,$L$54,U711,$L$53,$L$50,Y711),"")</f>
        <v/>
      </c>
      <c r="AA711" s="336" t="str">
        <f t="shared" si="447"/>
        <v/>
      </c>
      <c r="AB711" s="336" t="str">
        <f t="shared" si="448"/>
        <v/>
      </c>
      <c r="AC711" s="328" t="str">
        <f t="shared" si="449"/>
        <v/>
      </c>
      <c r="AD711" s="328" t="str">
        <f t="shared" si="450"/>
        <v/>
      </c>
      <c r="AE711" s="328" t="str">
        <f t="shared" si="451"/>
        <v/>
      </c>
      <c r="AF711" s="328" t="str">
        <f t="shared" si="452"/>
        <v/>
      </c>
      <c r="AG711" s="328" t="str">
        <f t="shared" si="453"/>
        <v/>
      </c>
      <c r="AH711" s="328" t="str">
        <f t="shared" si="454"/>
        <v/>
      </c>
      <c r="AI711" s="328" t="str">
        <f t="shared" si="455"/>
        <v/>
      </c>
      <c r="AJ711" s="328" t="str">
        <f t="shared" si="456"/>
        <v/>
      </c>
      <c r="AK711" s="337" t="str">
        <f t="shared" si="457"/>
        <v/>
      </c>
      <c r="AL711" s="42" t="str">
        <f t="shared" si="458"/>
        <v/>
      </c>
    </row>
    <row r="712" spans="2:38" ht="15" x14ac:dyDescent="0.15">
      <c r="B712" s="328" t="str">
        <f t="shared" si="436"/>
        <v/>
      </c>
      <c r="C712" s="328" t="str">
        <f t="shared" si="437"/>
        <v/>
      </c>
      <c r="D712" s="328" t="str">
        <f t="shared" si="438"/>
        <v/>
      </c>
      <c r="E712" s="328" t="str">
        <f t="shared" si="435"/>
        <v xml:space="preserve"> </v>
      </c>
      <c r="F712" s="328" t="str">
        <f t="shared" si="439"/>
        <v/>
      </c>
      <c r="G712" s="328" t="str">
        <f t="shared" si="440"/>
        <v/>
      </c>
      <c r="H712" s="313"/>
      <c r="I712" s="328" t="str">
        <f t="shared" si="441"/>
        <v/>
      </c>
      <c r="J712" s="328">
        <f t="shared" si="434"/>
        <v>850</v>
      </c>
      <c r="K712" s="335" t="str">
        <f t="shared" si="442"/>
        <v/>
      </c>
      <c r="L712" s="323" t="str">
        <f t="shared" si="443"/>
        <v/>
      </c>
      <c r="M712" s="323" t="str">
        <f t="shared" si="444"/>
        <v/>
      </c>
      <c r="N712" s="328" t="str">
        <f t="shared" si="445"/>
        <v/>
      </c>
      <c r="O712" s="328" t="str">
        <f t="shared" si="446"/>
        <v/>
      </c>
      <c r="P712" s="332"/>
      <c r="Q712" s="328"/>
      <c r="R712" s="277" t="str">
        <f>IF(H712&gt;0, rate1(1,$L$52,$L$51,$L$54,L712,$L$53,$L$50,P712),"")</f>
        <v/>
      </c>
      <c r="S712" s="323"/>
      <c r="T712" s="323"/>
      <c r="U712" s="328"/>
      <c r="V712" s="336"/>
      <c r="W712" s="328"/>
      <c r="X712" s="328"/>
      <c r="Y712" s="328"/>
      <c r="Z712" s="108" t="str">
        <f>IF(H712&gt;0, rate1(1,$L$52,$L$51,$L$54,U712,$L$53,$L$50,Y712),"")</f>
        <v/>
      </c>
      <c r="AA712" s="336" t="str">
        <f t="shared" si="447"/>
        <v/>
      </c>
      <c r="AB712" s="336" t="str">
        <f t="shared" si="448"/>
        <v/>
      </c>
      <c r="AC712" s="328" t="str">
        <f t="shared" si="449"/>
        <v/>
      </c>
      <c r="AD712" s="328" t="str">
        <f t="shared" si="450"/>
        <v/>
      </c>
      <c r="AE712" s="328" t="str">
        <f t="shared" si="451"/>
        <v/>
      </c>
      <c r="AF712" s="328" t="str">
        <f t="shared" si="452"/>
        <v/>
      </c>
      <c r="AG712" s="328" t="str">
        <f t="shared" si="453"/>
        <v/>
      </c>
      <c r="AH712" s="328" t="str">
        <f t="shared" si="454"/>
        <v/>
      </c>
      <c r="AI712" s="328" t="str">
        <f t="shared" si="455"/>
        <v/>
      </c>
      <c r="AJ712" s="328" t="str">
        <f t="shared" si="456"/>
        <v/>
      </c>
      <c r="AK712" s="337" t="str">
        <f t="shared" si="457"/>
        <v/>
      </c>
      <c r="AL712" s="42" t="str">
        <f t="shared" si="458"/>
        <v/>
      </c>
    </row>
    <row r="713" spans="2:38" ht="15" x14ac:dyDescent="0.15">
      <c r="B713" s="328" t="str">
        <f t="shared" si="436"/>
        <v/>
      </c>
      <c r="C713" s="328" t="str">
        <f t="shared" si="437"/>
        <v/>
      </c>
      <c r="D713" s="328" t="str">
        <f t="shared" si="438"/>
        <v/>
      </c>
      <c r="E713" s="328" t="str">
        <f t="shared" si="435"/>
        <v xml:space="preserve"> </v>
      </c>
      <c r="F713" s="328" t="str">
        <f t="shared" si="439"/>
        <v/>
      </c>
      <c r="G713" s="328" t="str">
        <f t="shared" si="440"/>
        <v/>
      </c>
      <c r="H713" s="313"/>
      <c r="I713" s="328" t="str">
        <f t="shared" si="441"/>
        <v/>
      </c>
      <c r="J713" s="328">
        <f t="shared" si="434"/>
        <v>850</v>
      </c>
      <c r="K713" s="335" t="str">
        <f t="shared" si="442"/>
        <v/>
      </c>
      <c r="L713" s="323" t="str">
        <f t="shared" si="443"/>
        <v/>
      </c>
      <c r="M713" s="323" t="str">
        <f t="shared" si="444"/>
        <v/>
      </c>
      <c r="N713" s="328" t="str">
        <f t="shared" si="445"/>
        <v/>
      </c>
      <c r="O713" s="328" t="str">
        <f t="shared" si="446"/>
        <v/>
      </c>
      <c r="P713" s="332"/>
      <c r="Q713" s="328"/>
      <c r="R713" s="277" t="str">
        <f>IF(H713&gt;0, rate1(1,$L$52,$L$51,$L$54,L713,$L$53,$L$50,P713),"")</f>
        <v/>
      </c>
      <c r="S713" s="323"/>
      <c r="T713" s="323"/>
      <c r="U713" s="328"/>
      <c r="V713" s="336"/>
      <c r="W713" s="328"/>
      <c r="X713" s="328"/>
      <c r="Y713" s="328"/>
      <c r="Z713" s="108" t="str">
        <f>IF(H713&gt;0, rate1(1,$L$52,$L$51,$L$54,U713,$L$53,$L$50,Y713),"")</f>
        <v/>
      </c>
      <c r="AA713" s="336" t="str">
        <f t="shared" si="447"/>
        <v/>
      </c>
      <c r="AB713" s="336" t="str">
        <f t="shared" si="448"/>
        <v/>
      </c>
      <c r="AC713" s="328" t="str">
        <f t="shared" si="449"/>
        <v/>
      </c>
      <c r="AD713" s="328" t="str">
        <f t="shared" si="450"/>
        <v/>
      </c>
      <c r="AE713" s="328" t="str">
        <f t="shared" si="451"/>
        <v/>
      </c>
      <c r="AF713" s="328" t="str">
        <f t="shared" si="452"/>
        <v/>
      </c>
      <c r="AG713" s="328" t="str">
        <f t="shared" si="453"/>
        <v/>
      </c>
      <c r="AH713" s="328" t="str">
        <f t="shared" si="454"/>
        <v/>
      </c>
      <c r="AI713" s="328" t="str">
        <f t="shared" si="455"/>
        <v/>
      </c>
      <c r="AJ713" s="328" t="str">
        <f t="shared" si="456"/>
        <v/>
      </c>
      <c r="AK713" s="337" t="str">
        <f t="shared" si="457"/>
        <v/>
      </c>
      <c r="AL713" s="42" t="str">
        <f t="shared" si="458"/>
        <v/>
      </c>
    </row>
    <row r="714" spans="2:38" ht="15" x14ac:dyDescent="0.15">
      <c r="B714" s="328" t="str">
        <f t="shared" si="436"/>
        <v/>
      </c>
      <c r="C714" s="328" t="str">
        <f t="shared" si="437"/>
        <v/>
      </c>
      <c r="D714" s="328" t="str">
        <f t="shared" si="438"/>
        <v/>
      </c>
      <c r="E714" s="328" t="str">
        <f t="shared" si="435"/>
        <v xml:space="preserve"> </v>
      </c>
      <c r="F714" s="328" t="str">
        <f t="shared" si="439"/>
        <v/>
      </c>
      <c r="G714" s="328" t="str">
        <f t="shared" si="440"/>
        <v/>
      </c>
      <c r="H714" s="313"/>
      <c r="I714" s="328" t="str">
        <f t="shared" si="441"/>
        <v/>
      </c>
      <c r="J714" s="328">
        <f t="shared" si="434"/>
        <v>850</v>
      </c>
      <c r="K714" s="335" t="str">
        <f t="shared" si="442"/>
        <v/>
      </c>
      <c r="L714" s="323" t="str">
        <f t="shared" si="443"/>
        <v/>
      </c>
      <c r="M714" s="323" t="str">
        <f t="shared" si="444"/>
        <v/>
      </c>
      <c r="N714" s="328" t="str">
        <f t="shared" si="445"/>
        <v/>
      </c>
      <c r="O714" s="328" t="str">
        <f t="shared" si="446"/>
        <v/>
      </c>
      <c r="P714" s="332"/>
      <c r="Q714" s="328"/>
      <c r="R714" s="277" t="str">
        <f>IF(H714&gt;0, rate1(1,$L$52,$L$51,$L$54,L714,$L$53,$L$50,P714),"")</f>
        <v/>
      </c>
      <c r="S714" s="323"/>
      <c r="T714" s="323"/>
      <c r="U714" s="328"/>
      <c r="V714" s="336"/>
      <c r="W714" s="328"/>
      <c r="X714" s="328"/>
      <c r="Y714" s="328"/>
      <c r="Z714" s="108" t="str">
        <f>IF(H714&gt;0, rate1(1,$L$52,$L$51,$L$54,U714,$L$53,$L$50,Y714),"")</f>
        <v/>
      </c>
      <c r="AA714" s="336" t="str">
        <f t="shared" si="447"/>
        <v/>
      </c>
      <c r="AB714" s="336" t="str">
        <f t="shared" si="448"/>
        <v/>
      </c>
      <c r="AC714" s="328" t="str">
        <f t="shared" si="449"/>
        <v/>
      </c>
      <c r="AD714" s="328" t="str">
        <f t="shared" si="450"/>
        <v/>
      </c>
      <c r="AE714" s="328" t="str">
        <f t="shared" si="451"/>
        <v/>
      </c>
      <c r="AF714" s="328" t="str">
        <f t="shared" si="452"/>
        <v/>
      </c>
      <c r="AG714" s="328" t="str">
        <f t="shared" si="453"/>
        <v/>
      </c>
      <c r="AH714" s="328" t="str">
        <f t="shared" si="454"/>
        <v/>
      </c>
      <c r="AI714" s="328" t="str">
        <f t="shared" si="455"/>
        <v/>
      </c>
      <c r="AJ714" s="328" t="str">
        <f t="shared" si="456"/>
        <v/>
      </c>
      <c r="AK714" s="337" t="str">
        <f t="shared" si="457"/>
        <v/>
      </c>
      <c r="AL714" s="42" t="str">
        <f t="shared" si="458"/>
        <v/>
      </c>
    </row>
    <row r="715" spans="2:38" ht="15" x14ac:dyDescent="0.15">
      <c r="B715" s="328" t="str">
        <f t="shared" si="436"/>
        <v/>
      </c>
      <c r="C715" s="328" t="str">
        <f t="shared" si="437"/>
        <v/>
      </c>
      <c r="D715" s="328" t="str">
        <f t="shared" si="438"/>
        <v/>
      </c>
      <c r="E715" s="328" t="str">
        <f t="shared" si="435"/>
        <v xml:space="preserve"> </v>
      </c>
      <c r="F715" s="328" t="str">
        <f t="shared" si="439"/>
        <v/>
      </c>
      <c r="G715" s="328" t="str">
        <f t="shared" si="440"/>
        <v/>
      </c>
      <c r="H715" s="313"/>
      <c r="I715" s="328" t="str">
        <f t="shared" si="441"/>
        <v/>
      </c>
      <c r="J715" s="328">
        <f t="shared" si="434"/>
        <v>850</v>
      </c>
      <c r="K715" s="335" t="str">
        <f t="shared" si="442"/>
        <v/>
      </c>
      <c r="L715" s="323" t="str">
        <f t="shared" si="443"/>
        <v/>
      </c>
      <c r="M715" s="323" t="str">
        <f t="shared" si="444"/>
        <v/>
      </c>
      <c r="N715" s="328" t="str">
        <f t="shared" si="445"/>
        <v/>
      </c>
      <c r="O715" s="328" t="str">
        <f t="shared" si="446"/>
        <v/>
      </c>
      <c r="P715" s="332"/>
      <c r="Q715" s="328"/>
      <c r="R715" s="277" t="str">
        <f>IF(H715&gt;0, rate1(1,$L$52,$L$51,$L$54,L715,$L$53,$L$50,P715),"")</f>
        <v/>
      </c>
      <c r="S715" s="323"/>
      <c r="T715" s="323"/>
      <c r="U715" s="328"/>
      <c r="V715" s="336"/>
      <c r="W715" s="328"/>
      <c r="X715" s="328"/>
      <c r="Y715" s="328"/>
      <c r="Z715" s="108" t="str">
        <f>IF(H715&gt;0, rate1(1,$L$52,$L$51,$L$54,U715,$L$53,$L$50,Y715),"")</f>
        <v/>
      </c>
      <c r="AA715" s="336" t="str">
        <f t="shared" si="447"/>
        <v/>
      </c>
      <c r="AB715" s="336" t="str">
        <f t="shared" si="448"/>
        <v/>
      </c>
      <c r="AC715" s="328" t="str">
        <f t="shared" si="449"/>
        <v/>
      </c>
      <c r="AD715" s="328" t="str">
        <f t="shared" si="450"/>
        <v/>
      </c>
      <c r="AE715" s="328" t="str">
        <f t="shared" si="451"/>
        <v/>
      </c>
      <c r="AF715" s="328" t="str">
        <f t="shared" si="452"/>
        <v/>
      </c>
      <c r="AG715" s="328" t="str">
        <f t="shared" si="453"/>
        <v/>
      </c>
      <c r="AH715" s="328" t="str">
        <f t="shared" si="454"/>
        <v/>
      </c>
      <c r="AI715" s="328" t="str">
        <f t="shared" si="455"/>
        <v/>
      </c>
      <c r="AJ715" s="328" t="str">
        <f t="shared" si="456"/>
        <v/>
      </c>
      <c r="AK715" s="337" t="str">
        <f t="shared" si="457"/>
        <v/>
      </c>
      <c r="AL715" s="42" t="str">
        <f t="shared" si="458"/>
        <v/>
      </c>
    </row>
    <row r="716" spans="2:38" ht="15" x14ac:dyDescent="0.15">
      <c r="B716" s="328" t="str">
        <f t="shared" si="436"/>
        <v/>
      </c>
      <c r="C716" s="328" t="str">
        <f t="shared" si="437"/>
        <v/>
      </c>
      <c r="D716" s="328" t="str">
        <f t="shared" si="438"/>
        <v/>
      </c>
      <c r="E716" s="328" t="str">
        <f t="shared" si="435"/>
        <v xml:space="preserve"> </v>
      </c>
      <c r="F716" s="328" t="str">
        <f t="shared" si="439"/>
        <v/>
      </c>
      <c r="G716" s="328" t="str">
        <f t="shared" si="440"/>
        <v/>
      </c>
      <c r="H716" s="313"/>
      <c r="I716" s="328" t="str">
        <f t="shared" si="441"/>
        <v/>
      </c>
      <c r="J716" s="328">
        <f t="shared" si="434"/>
        <v>850</v>
      </c>
      <c r="K716" s="335" t="str">
        <f t="shared" si="442"/>
        <v/>
      </c>
      <c r="L716" s="323" t="str">
        <f t="shared" si="443"/>
        <v/>
      </c>
      <c r="M716" s="323" t="str">
        <f t="shared" si="444"/>
        <v/>
      </c>
      <c r="N716" s="328" t="str">
        <f t="shared" si="445"/>
        <v/>
      </c>
      <c r="O716" s="328" t="str">
        <f t="shared" si="446"/>
        <v/>
      </c>
      <c r="P716" s="332"/>
      <c r="Q716" s="328"/>
      <c r="R716" s="277" t="str">
        <f>IF(H716&gt;0, rate1(1,$L$52,$L$51,$L$54,L716,$L$53,$L$50,P716),"")</f>
        <v/>
      </c>
      <c r="S716" s="323"/>
      <c r="T716" s="323"/>
      <c r="U716" s="328"/>
      <c r="V716" s="336"/>
      <c r="W716" s="328"/>
      <c r="X716" s="328"/>
      <c r="Y716" s="328"/>
      <c r="Z716" s="108" t="str">
        <f>IF(H716&gt;0, rate1(1,$L$52,$L$51,$L$54,U716,$L$53,$L$50,Y716),"")</f>
        <v/>
      </c>
      <c r="AA716" s="336" t="str">
        <f t="shared" si="447"/>
        <v/>
      </c>
      <c r="AB716" s="336" t="str">
        <f t="shared" si="448"/>
        <v/>
      </c>
      <c r="AC716" s="328" t="str">
        <f t="shared" si="449"/>
        <v/>
      </c>
      <c r="AD716" s="328" t="str">
        <f t="shared" si="450"/>
        <v/>
      </c>
      <c r="AE716" s="328" t="str">
        <f t="shared" si="451"/>
        <v/>
      </c>
      <c r="AF716" s="328" t="str">
        <f t="shared" si="452"/>
        <v/>
      </c>
      <c r="AG716" s="328" t="str">
        <f t="shared" si="453"/>
        <v/>
      </c>
      <c r="AH716" s="328" t="str">
        <f t="shared" si="454"/>
        <v/>
      </c>
      <c r="AI716" s="328" t="str">
        <f t="shared" si="455"/>
        <v/>
      </c>
      <c r="AJ716" s="328" t="str">
        <f t="shared" si="456"/>
        <v/>
      </c>
      <c r="AK716" s="337" t="str">
        <f t="shared" si="457"/>
        <v/>
      </c>
      <c r="AL716" s="42" t="str">
        <f t="shared" si="458"/>
        <v/>
      </c>
    </row>
    <row r="717" spans="2:38" ht="15" x14ac:dyDescent="0.15">
      <c r="B717" s="328" t="str">
        <f t="shared" si="436"/>
        <v/>
      </c>
      <c r="C717" s="328" t="str">
        <f t="shared" si="437"/>
        <v/>
      </c>
      <c r="D717" s="328" t="str">
        <f t="shared" si="438"/>
        <v/>
      </c>
      <c r="E717" s="328" t="str">
        <f t="shared" si="435"/>
        <v xml:space="preserve"> </v>
      </c>
      <c r="F717" s="328" t="str">
        <f t="shared" si="439"/>
        <v/>
      </c>
      <c r="G717" s="328" t="str">
        <f t="shared" si="440"/>
        <v/>
      </c>
      <c r="H717" s="313"/>
      <c r="I717" s="328" t="str">
        <f t="shared" si="441"/>
        <v/>
      </c>
      <c r="J717" s="328">
        <f t="shared" si="434"/>
        <v>850</v>
      </c>
      <c r="K717" s="335" t="str">
        <f t="shared" si="442"/>
        <v/>
      </c>
      <c r="L717" s="323" t="str">
        <f t="shared" si="443"/>
        <v/>
      </c>
      <c r="M717" s="323" t="str">
        <f t="shared" si="444"/>
        <v/>
      </c>
      <c r="N717" s="328" t="str">
        <f t="shared" si="445"/>
        <v/>
      </c>
      <c r="O717" s="328" t="str">
        <f t="shared" si="446"/>
        <v/>
      </c>
      <c r="P717" s="332"/>
      <c r="Q717" s="328"/>
      <c r="R717" s="277" t="str">
        <f>IF(H717&gt;0, rate1(1,$L$52,$L$51,$L$54,L717,$L$53,$L$50,P717),"")</f>
        <v/>
      </c>
      <c r="S717" s="323"/>
      <c r="T717" s="323"/>
      <c r="U717" s="328"/>
      <c r="V717" s="336"/>
      <c r="W717" s="328"/>
      <c r="X717" s="328"/>
      <c r="Y717" s="328"/>
      <c r="Z717" s="108" t="str">
        <f>IF(H717&gt;0, rate1(1,$L$52,$L$51,$L$54,U717,$L$53,$L$50,Y717),"")</f>
        <v/>
      </c>
      <c r="AA717" s="336" t="str">
        <f t="shared" si="447"/>
        <v/>
      </c>
      <c r="AB717" s="336" t="str">
        <f t="shared" si="448"/>
        <v/>
      </c>
      <c r="AC717" s="328" t="str">
        <f t="shared" si="449"/>
        <v/>
      </c>
      <c r="AD717" s="328" t="str">
        <f t="shared" si="450"/>
        <v/>
      </c>
      <c r="AE717" s="328" t="str">
        <f t="shared" si="451"/>
        <v/>
      </c>
      <c r="AF717" s="328" t="str">
        <f t="shared" si="452"/>
        <v/>
      </c>
      <c r="AG717" s="328" t="str">
        <f t="shared" si="453"/>
        <v/>
      </c>
      <c r="AH717" s="328" t="str">
        <f t="shared" si="454"/>
        <v/>
      </c>
      <c r="AI717" s="328" t="str">
        <f t="shared" si="455"/>
        <v/>
      </c>
      <c r="AJ717" s="328" t="str">
        <f t="shared" si="456"/>
        <v/>
      </c>
      <c r="AK717" s="337" t="str">
        <f t="shared" si="457"/>
        <v/>
      </c>
      <c r="AL717" s="42" t="str">
        <f t="shared" si="458"/>
        <v/>
      </c>
    </row>
    <row r="718" spans="2:38" ht="15" x14ac:dyDescent="0.15">
      <c r="B718" s="328" t="str">
        <f t="shared" si="436"/>
        <v/>
      </c>
      <c r="C718" s="328" t="str">
        <f t="shared" si="437"/>
        <v/>
      </c>
      <c r="D718" s="328" t="str">
        <f t="shared" si="438"/>
        <v/>
      </c>
      <c r="E718" s="328" t="str">
        <f t="shared" si="435"/>
        <v xml:space="preserve"> </v>
      </c>
      <c r="F718" s="328" t="str">
        <f t="shared" si="439"/>
        <v/>
      </c>
      <c r="G718" s="328" t="str">
        <f t="shared" si="440"/>
        <v/>
      </c>
      <c r="H718" s="313"/>
      <c r="I718" s="328" t="str">
        <f t="shared" si="441"/>
        <v/>
      </c>
      <c r="J718" s="328">
        <f t="shared" si="434"/>
        <v>850</v>
      </c>
      <c r="K718" s="335" t="str">
        <f t="shared" si="442"/>
        <v/>
      </c>
      <c r="L718" s="323" t="str">
        <f t="shared" si="443"/>
        <v/>
      </c>
      <c r="M718" s="323" t="str">
        <f t="shared" si="444"/>
        <v/>
      </c>
      <c r="N718" s="328" t="str">
        <f t="shared" si="445"/>
        <v/>
      </c>
      <c r="O718" s="328" t="str">
        <f t="shared" si="446"/>
        <v/>
      </c>
      <c r="P718" s="332"/>
      <c r="Q718" s="328"/>
      <c r="R718" s="277" t="str">
        <f>IF(H718&gt;0, rate1(1,$L$52,$L$51,$L$54,L718,$L$53,$L$50,P718),"")</f>
        <v/>
      </c>
      <c r="S718" s="323"/>
      <c r="T718" s="323"/>
      <c r="U718" s="328"/>
      <c r="V718" s="336"/>
      <c r="W718" s="328"/>
      <c r="X718" s="328"/>
      <c r="Y718" s="328"/>
      <c r="Z718" s="108" t="str">
        <f>IF(H718&gt;0, rate1(1,$L$52,$L$51,$L$54,U718,$L$53,$L$50,Y718),"")</f>
        <v/>
      </c>
      <c r="AA718" s="336" t="str">
        <f t="shared" si="447"/>
        <v/>
      </c>
      <c r="AB718" s="336" t="str">
        <f t="shared" si="448"/>
        <v/>
      </c>
      <c r="AC718" s="328" t="str">
        <f t="shared" si="449"/>
        <v/>
      </c>
      <c r="AD718" s="328" t="str">
        <f t="shared" si="450"/>
        <v/>
      </c>
      <c r="AE718" s="328" t="str">
        <f t="shared" si="451"/>
        <v/>
      </c>
      <c r="AF718" s="328" t="str">
        <f t="shared" si="452"/>
        <v/>
      </c>
      <c r="AG718" s="328" t="str">
        <f t="shared" si="453"/>
        <v/>
      </c>
      <c r="AH718" s="328" t="str">
        <f t="shared" si="454"/>
        <v/>
      </c>
      <c r="AI718" s="328" t="str">
        <f t="shared" si="455"/>
        <v/>
      </c>
      <c r="AJ718" s="328" t="str">
        <f t="shared" si="456"/>
        <v/>
      </c>
      <c r="AK718" s="337" t="str">
        <f t="shared" si="457"/>
        <v/>
      </c>
      <c r="AL718" s="42" t="str">
        <f t="shared" si="458"/>
        <v/>
      </c>
    </row>
    <row r="719" spans="2:38" ht="15" x14ac:dyDescent="0.15">
      <c r="B719" s="328" t="str">
        <f t="shared" si="436"/>
        <v/>
      </c>
      <c r="C719" s="328" t="str">
        <f t="shared" si="437"/>
        <v/>
      </c>
      <c r="D719" s="328" t="str">
        <f t="shared" si="438"/>
        <v/>
      </c>
      <c r="E719" s="328" t="str">
        <f t="shared" si="435"/>
        <v xml:space="preserve"> </v>
      </c>
      <c r="F719" s="328" t="str">
        <f t="shared" si="439"/>
        <v/>
      </c>
      <c r="G719" s="328" t="str">
        <f t="shared" si="440"/>
        <v/>
      </c>
      <c r="H719" s="313"/>
      <c r="I719" s="328" t="str">
        <f t="shared" si="441"/>
        <v/>
      </c>
      <c r="J719" s="328">
        <f t="shared" si="434"/>
        <v>850</v>
      </c>
      <c r="K719" s="335" t="str">
        <f t="shared" si="442"/>
        <v/>
      </c>
      <c r="L719" s="323" t="str">
        <f t="shared" si="443"/>
        <v/>
      </c>
      <c r="M719" s="323" t="str">
        <f t="shared" si="444"/>
        <v/>
      </c>
      <c r="N719" s="328" t="str">
        <f t="shared" si="445"/>
        <v/>
      </c>
      <c r="O719" s="328" t="str">
        <f t="shared" si="446"/>
        <v/>
      </c>
      <c r="P719" s="332"/>
      <c r="Q719" s="328"/>
      <c r="R719" s="277" t="str">
        <f>IF(H719&gt;0, rate1(1,$L$52,$L$51,$L$54,L719,$L$53,$L$50,P719),"")</f>
        <v/>
      </c>
      <c r="S719" s="323"/>
      <c r="T719" s="323"/>
      <c r="U719" s="328"/>
      <c r="V719" s="336"/>
      <c r="W719" s="328"/>
      <c r="X719" s="328"/>
      <c r="Y719" s="328"/>
      <c r="Z719" s="108" t="str">
        <f>IF(H719&gt;0, rate1(1,$L$52,$L$51,$L$54,U719,$L$53,$L$50,Y719),"")</f>
        <v/>
      </c>
      <c r="AA719" s="336" t="str">
        <f t="shared" si="447"/>
        <v/>
      </c>
      <c r="AB719" s="336" t="str">
        <f t="shared" si="448"/>
        <v/>
      </c>
      <c r="AC719" s="328" t="str">
        <f t="shared" si="449"/>
        <v/>
      </c>
      <c r="AD719" s="328" t="str">
        <f t="shared" si="450"/>
        <v/>
      </c>
      <c r="AE719" s="328" t="str">
        <f t="shared" si="451"/>
        <v/>
      </c>
      <c r="AF719" s="328" t="str">
        <f t="shared" si="452"/>
        <v/>
      </c>
      <c r="AG719" s="328" t="str">
        <f t="shared" si="453"/>
        <v/>
      </c>
      <c r="AH719" s="328" t="str">
        <f t="shared" si="454"/>
        <v/>
      </c>
      <c r="AI719" s="328" t="str">
        <f t="shared" si="455"/>
        <v/>
      </c>
      <c r="AJ719" s="328" t="str">
        <f t="shared" si="456"/>
        <v/>
      </c>
      <c r="AK719" s="337" t="str">
        <f t="shared" si="457"/>
        <v/>
      </c>
      <c r="AL719" s="42" t="str">
        <f t="shared" si="458"/>
        <v/>
      </c>
    </row>
    <row r="720" spans="2:38" ht="15" x14ac:dyDescent="0.15">
      <c r="B720" s="328" t="str">
        <f t="shared" si="436"/>
        <v/>
      </c>
      <c r="C720" s="328" t="str">
        <f t="shared" si="437"/>
        <v/>
      </c>
      <c r="D720" s="328" t="str">
        <f t="shared" si="438"/>
        <v/>
      </c>
      <c r="E720" s="328" t="str">
        <f t="shared" si="435"/>
        <v xml:space="preserve"> </v>
      </c>
      <c r="F720" s="328" t="str">
        <f t="shared" si="439"/>
        <v/>
      </c>
      <c r="G720" s="328" t="str">
        <f t="shared" si="440"/>
        <v/>
      </c>
      <c r="H720" s="313"/>
      <c r="I720" s="328" t="str">
        <f t="shared" si="441"/>
        <v/>
      </c>
      <c r="J720" s="328">
        <f t="shared" si="434"/>
        <v>850</v>
      </c>
      <c r="K720" s="335" t="str">
        <f t="shared" si="442"/>
        <v/>
      </c>
      <c r="L720" s="323" t="str">
        <f t="shared" si="443"/>
        <v/>
      </c>
      <c r="M720" s="323" t="str">
        <f t="shared" si="444"/>
        <v/>
      </c>
      <c r="N720" s="328" t="str">
        <f t="shared" si="445"/>
        <v/>
      </c>
      <c r="O720" s="328" t="str">
        <f t="shared" si="446"/>
        <v/>
      </c>
      <c r="P720" s="332"/>
      <c r="Q720" s="328"/>
      <c r="R720" s="277" t="str">
        <f>IF(H720&gt;0, rate1(1,$L$52,$L$51,$L$54,L720,$L$53,$L$50,P720),"")</f>
        <v/>
      </c>
      <c r="S720" s="323"/>
      <c r="T720" s="323"/>
      <c r="U720" s="328"/>
      <c r="V720" s="336"/>
      <c r="W720" s="328"/>
      <c r="X720" s="328"/>
      <c r="Y720" s="328"/>
      <c r="Z720" s="108" t="str">
        <f>IF(H720&gt;0, rate1(1,$L$52,$L$51,$L$54,U720,$L$53,$L$50,Y720),"")</f>
        <v/>
      </c>
      <c r="AA720" s="336" t="str">
        <f t="shared" si="447"/>
        <v/>
      </c>
      <c r="AB720" s="336" t="str">
        <f t="shared" si="448"/>
        <v/>
      </c>
      <c r="AC720" s="328" t="str">
        <f t="shared" si="449"/>
        <v/>
      </c>
      <c r="AD720" s="328" t="str">
        <f t="shared" si="450"/>
        <v/>
      </c>
      <c r="AE720" s="328" t="str">
        <f t="shared" si="451"/>
        <v/>
      </c>
      <c r="AF720" s="328" t="str">
        <f t="shared" si="452"/>
        <v/>
      </c>
      <c r="AG720" s="328" t="str">
        <f t="shared" si="453"/>
        <v/>
      </c>
      <c r="AH720" s="328" t="str">
        <f t="shared" si="454"/>
        <v/>
      </c>
      <c r="AI720" s="328" t="str">
        <f t="shared" si="455"/>
        <v/>
      </c>
      <c r="AJ720" s="328" t="str">
        <f t="shared" si="456"/>
        <v/>
      </c>
      <c r="AK720" s="337" t="str">
        <f t="shared" si="457"/>
        <v/>
      </c>
      <c r="AL720" s="42" t="str">
        <f t="shared" si="458"/>
        <v/>
      </c>
    </row>
    <row r="721" spans="2:38" ht="15" x14ac:dyDescent="0.15">
      <c r="B721" s="328" t="str">
        <f t="shared" si="436"/>
        <v/>
      </c>
      <c r="C721" s="328" t="str">
        <f t="shared" si="437"/>
        <v/>
      </c>
      <c r="D721" s="328" t="str">
        <f t="shared" si="438"/>
        <v/>
      </c>
      <c r="E721" s="328" t="str">
        <f t="shared" si="435"/>
        <v xml:space="preserve"> </v>
      </c>
      <c r="F721" s="328" t="str">
        <f t="shared" si="439"/>
        <v/>
      </c>
      <c r="G721" s="328" t="str">
        <f t="shared" si="440"/>
        <v/>
      </c>
      <c r="H721" s="313"/>
      <c r="I721" s="328" t="str">
        <f t="shared" si="441"/>
        <v/>
      </c>
      <c r="J721" s="328">
        <f t="shared" si="434"/>
        <v>850</v>
      </c>
      <c r="K721" s="335" t="str">
        <f t="shared" si="442"/>
        <v/>
      </c>
      <c r="L721" s="323" t="str">
        <f t="shared" si="443"/>
        <v/>
      </c>
      <c r="M721" s="323" t="str">
        <f t="shared" si="444"/>
        <v/>
      </c>
      <c r="N721" s="328" t="str">
        <f t="shared" si="445"/>
        <v/>
      </c>
      <c r="O721" s="328" t="str">
        <f t="shared" si="446"/>
        <v/>
      </c>
      <c r="P721" s="332"/>
      <c r="Q721" s="328"/>
      <c r="R721" s="277" t="str">
        <f>IF(H721&gt;0, rate1(1,$L$52,$L$51,$L$54,L721,$L$53,$L$50,P721),"")</f>
        <v/>
      </c>
      <c r="S721" s="323"/>
      <c r="T721" s="323"/>
      <c r="U721" s="328"/>
      <c r="V721" s="336"/>
      <c r="W721" s="328"/>
      <c r="X721" s="328"/>
      <c r="Y721" s="328"/>
      <c r="Z721" s="108" t="str">
        <f>IF(H721&gt;0, rate1(1,$L$52,$L$51,$L$54,U721,$L$53,$L$50,Y721),"")</f>
        <v/>
      </c>
      <c r="AA721" s="336" t="str">
        <f t="shared" si="447"/>
        <v/>
      </c>
      <c r="AB721" s="336" t="str">
        <f t="shared" si="448"/>
        <v/>
      </c>
      <c r="AC721" s="328" t="str">
        <f t="shared" si="449"/>
        <v/>
      </c>
      <c r="AD721" s="328" t="str">
        <f t="shared" si="450"/>
        <v/>
      </c>
      <c r="AE721" s="328" t="str">
        <f t="shared" si="451"/>
        <v/>
      </c>
      <c r="AF721" s="328" t="str">
        <f t="shared" si="452"/>
        <v/>
      </c>
      <c r="AG721" s="328" t="str">
        <f t="shared" si="453"/>
        <v/>
      </c>
      <c r="AH721" s="328" t="str">
        <f t="shared" si="454"/>
        <v/>
      </c>
      <c r="AI721" s="328" t="str">
        <f t="shared" si="455"/>
        <v/>
      </c>
      <c r="AJ721" s="328" t="str">
        <f t="shared" si="456"/>
        <v/>
      </c>
      <c r="AK721" s="337" t="str">
        <f t="shared" si="457"/>
        <v/>
      </c>
      <c r="AL721" s="42" t="str">
        <f t="shared" si="458"/>
        <v/>
      </c>
    </row>
    <row r="722" spans="2:38" ht="15" x14ac:dyDescent="0.15">
      <c r="B722" s="328" t="str">
        <f t="shared" si="436"/>
        <v/>
      </c>
      <c r="C722" s="328" t="str">
        <f t="shared" si="437"/>
        <v/>
      </c>
      <c r="D722" s="328" t="str">
        <f t="shared" si="438"/>
        <v/>
      </c>
      <c r="E722" s="328" t="str">
        <f t="shared" si="435"/>
        <v xml:space="preserve"> </v>
      </c>
      <c r="F722" s="328" t="str">
        <f t="shared" si="439"/>
        <v/>
      </c>
      <c r="G722" s="328" t="str">
        <f t="shared" si="440"/>
        <v/>
      </c>
      <c r="H722" s="313"/>
      <c r="I722" s="328" t="str">
        <f t="shared" si="441"/>
        <v/>
      </c>
      <c r="J722" s="328">
        <f t="shared" si="434"/>
        <v>850</v>
      </c>
      <c r="K722" s="335" t="str">
        <f t="shared" si="442"/>
        <v/>
      </c>
      <c r="L722" s="323" t="str">
        <f t="shared" si="443"/>
        <v/>
      </c>
      <c r="M722" s="323" t="str">
        <f t="shared" si="444"/>
        <v/>
      </c>
      <c r="N722" s="328" t="str">
        <f t="shared" si="445"/>
        <v/>
      </c>
      <c r="O722" s="328" t="str">
        <f t="shared" si="446"/>
        <v/>
      </c>
      <c r="P722" s="332"/>
      <c r="Q722" s="328"/>
      <c r="R722" s="277" t="str">
        <f>IF(H722&gt;0, rate1(1,$L$52,$L$51,$L$54,L722,$L$53,$L$50,P722),"")</f>
        <v/>
      </c>
      <c r="S722" s="323"/>
      <c r="T722" s="323"/>
      <c r="U722" s="328"/>
      <c r="V722" s="336"/>
      <c r="W722" s="328"/>
      <c r="X722" s="328"/>
      <c r="Y722" s="328"/>
      <c r="Z722" s="108" t="str">
        <f>IF(H722&gt;0, rate1(1,$L$52,$L$51,$L$54,U722,$L$53,$L$50,Y722),"")</f>
        <v/>
      </c>
      <c r="AA722" s="336" t="str">
        <f t="shared" si="447"/>
        <v/>
      </c>
      <c r="AB722" s="336" t="str">
        <f t="shared" si="448"/>
        <v/>
      </c>
      <c r="AC722" s="328" t="str">
        <f t="shared" si="449"/>
        <v/>
      </c>
      <c r="AD722" s="328" t="str">
        <f t="shared" si="450"/>
        <v/>
      </c>
      <c r="AE722" s="328" t="str">
        <f t="shared" si="451"/>
        <v/>
      </c>
      <c r="AF722" s="328" t="str">
        <f t="shared" si="452"/>
        <v/>
      </c>
      <c r="AG722" s="328" t="str">
        <f t="shared" si="453"/>
        <v/>
      </c>
      <c r="AH722" s="328" t="str">
        <f t="shared" si="454"/>
        <v/>
      </c>
      <c r="AI722" s="328" t="str">
        <f t="shared" si="455"/>
        <v/>
      </c>
      <c r="AJ722" s="328" t="str">
        <f t="shared" si="456"/>
        <v/>
      </c>
      <c r="AK722" s="337" t="str">
        <f t="shared" si="457"/>
        <v/>
      </c>
      <c r="AL722" s="42" t="str">
        <f t="shared" si="458"/>
        <v/>
      </c>
    </row>
    <row r="723" spans="2:38" ht="15" x14ac:dyDescent="0.15">
      <c r="B723" s="328" t="str">
        <f t="shared" si="436"/>
        <v/>
      </c>
      <c r="C723" s="328" t="str">
        <f t="shared" si="437"/>
        <v/>
      </c>
      <c r="D723" s="328" t="str">
        <f t="shared" si="438"/>
        <v/>
      </c>
      <c r="E723" s="328" t="str">
        <f t="shared" si="435"/>
        <v xml:space="preserve"> </v>
      </c>
      <c r="F723" s="328" t="str">
        <f t="shared" si="439"/>
        <v/>
      </c>
      <c r="G723" s="328" t="str">
        <f t="shared" si="440"/>
        <v/>
      </c>
      <c r="H723" s="313"/>
      <c r="I723" s="328" t="str">
        <f t="shared" si="441"/>
        <v/>
      </c>
      <c r="J723" s="328">
        <f t="shared" si="434"/>
        <v>850</v>
      </c>
      <c r="K723" s="335" t="str">
        <f t="shared" si="442"/>
        <v/>
      </c>
      <c r="L723" s="323" t="str">
        <f t="shared" si="443"/>
        <v/>
      </c>
      <c r="M723" s="323" t="str">
        <f t="shared" si="444"/>
        <v/>
      </c>
      <c r="N723" s="328" t="str">
        <f t="shared" si="445"/>
        <v/>
      </c>
      <c r="O723" s="328" t="str">
        <f t="shared" si="446"/>
        <v/>
      </c>
      <c r="P723" s="332"/>
      <c r="Q723" s="328"/>
      <c r="R723" s="277" t="str">
        <f>IF(H723&gt;0, rate1(1,$L$52,$L$51,$L$54,L723,$L$53,$L$50,P723),"")</f>
        <v/>
      </c>
      <c r="S723" s="323"/>
      <c r="T723" s="323"/>
      <c r="U723" s="328"/>
      <c r="V723" s="336"/>
      <c r="W723" s="328"/>
      <c r="X723" s="328"/>
      <c r="Y723" s="328"/>
      <c r="Z723" s="108" t="str">
        <f>IF(H723&gt;0, rate1(1,$L$52,$L$51,$L$54,U723,$L$53,$L$50,Y723),"")</f>
        <v/>
      </c>
      <c r="AA723" s="336" t="str">
        <f t="shared" si="447"/>
        <v/>
      </c>
      <c r="AB723" s="336" t="str">
        <f t="shared" si="448"/>
        <v/>
      </c>
      <c r="AC723" s="328" t="str">
        <f t="shared" si="449"/>
        <v/>
      </c>
      <c r="AD723" s="328" t="str">
        <f t="shared" si="450"/>
        <v/>
      </c>
      <c r="AE723" s="328" t="str">
        <f t="shared" si="451"/>
        <v/>
      </c>
      <c r="AF723" s="328" t="str">
        <f t="shared" si="452"/>
        <v/>
      </c>
      <c r="AG723" s="328" t="str">
        <f t="shared" si="453"/>
        <v/>
      </c>
      <c r="AH723" s="328" t="str">
        <f t="shared" si="454"/>
        <v/>
      </c>
      <c r="AI723" s="328" t="str">
        <f t="shared" si="455"/>
        <v/>
      </c>
      <c r="AJ723" s="328" t="str">
        <f t="shared" si="456"/>
        <v/>
      </c>
      <c r="AK723" s="337" t="str">
        <f t="shared" si="457"/>
        <v/>
      </c>
      <c r="AL723" s="42" t="str">
        <f t="shared" si="458"/>
        <v/>
      </c>
    </row>
    <row r="724" spans="2:38" ht="15" x14ac:dyDescent="0.15">
      <c r="B724" s="328" t="str">
        <f t="shared" si="436"/>
        <v/>
      </c>
      <c r="C724" s="328" t="str">
        <f t="shared" si="437"/>
        <v/>
      </c>
      <c r="D724" s="328" t="str">
        <f t="shared" si="438"/>
        <v/>
      </c>
      <c r="E724" s="328" t="str">
        <f t="shared" si="435"/>
        <v xml:space="preserve"> </v>
      </c>
      <c r="F724" s="328" t="str">
        <f t="shared" si="439"/>
        <v/>
      </c>
      <c r="G724" s="328" t="str">
        <f t="shared" si="440"/>
        <v/>
      </c>
      <c r="H724" s="313"/>
      <c r="I724" s="328" t="str">
        <f t="shared" si="441"/>
        <v/>
      </c>
      <c r="J724" s="328">
        <f t="shared" si="434"/>
        <v>850</v>
      </c>
      <c r="K724" s="335" t="str">
        <f t="shared" si="442"/>
        <v/>
      </c>
      <c r="L724" s="323" t="str">
        <f t="shared" si="443"/>
        <v/>
      </c>
      <c r="M724" s="323" t="str">
        <f t="shared" si="444"/>
        <v/>
      </c>
      <c r="N724" s="328" t="str">
        <f t="shared" si="445"/>
        <v/>
      </c>
      <c r="O724" s="328" t="str">
        <f t="shared" si="446"/>
        <v/>
      </c>
      <c r="P724" s="332"/>
      <c r="Q724" s="328"/>
      <c r="R724" s="277" t="str">
        <f>IF(H724&gt;0, rate1(1,$L$52,$L$51,$L$54,L724,$L$53,$L$50,P724),"")</f>
        <v/>
      </c>
      <c r="S724" s="323"/>
      <c r="T724" s="323"/>
      <c r="U724" s="328"/>
      <c r="V724" s="336"/>
      <c r="W724" s="328"/>
      <c r="X724" s="328"/>
      <c r="Y724" s="328"/>
      <c r="Z724" s="108" t="str">
        <f>IF(H724&gt;0, rate1(1,$L$52,$L$51,$L$54,U724,$L$53,$L$50,Y724),"")</f>
        <v/>
      </c>
      <c r="AA724" s="336" t="str">
        <f t="shared" si="447"/>
        <v/>
      </c>
      <c r="AB724" s="336" t="str">
        <f t="shared" si="448"/>
        <v/>
      </c>
      <c r="AC724" s="328" t="str">
        <f t="shared" si="449"/>
        <v/>
      </c>
      <c r="AD724" s="328" t="str">
        <f t="shared" si="450"/>
        <v/>
      </c>
      <c r="AE724" s="328" t="str">
        <f t="shared" si="451"/>
        <v/>
      </c>
      <c r="AF724" s="328" t="str">
        <f t="shared" si="452"/>
        <v/>
      </c>
      <c r="AG724" s="328" t="str">
        <f t="shared" si="453"/>
        <v/>
      </c>
      <c r="AH724" s="328" t="str">
        <f t="shared" si="454"/>
        <v/>
      </c>
      <c r="AI724" s="328" t="str">
        <f t="shared" si="455"/>
        <v/>
      </c>
      <c r="AJ724" s="328" t="str">
        <f t="shared" si="456"/>
        <v/>
      </c>
      <c r="AK724" s="337" t="str">
        <f t="shared" si="457"/>
        <v/>
      </c>
      <c r="AL724" s="42" t="str">
        <f t="shared" si="458"/>
        <v/>
      </c>
    </row>
    <row r="725" spans="2:38" ht="15" x14ac:dyDescent="0.15">
      <c r="B725" s="328" t="str">
        <f t="shared" si="436"/>
        <v/>
      </c>
      <c r="C725" s="328" t="str">
        <f t="shared" si="437"/>
        <v/>
      </c>
      <c r="D725" s="328" t="str">
        <f t="shared" si="438"/>
        <v/>
      </c>
      <c r="E725" s="328" t="str">
        <f t="shared" si="435"/>
        <v xml:space="preserve"> </v>
      </c>
      <c r="F725" s="328" t="str">
        <f t="shared" si="439"/>
        <v/>
      </c>
      <c r="G725" s="328" t="str">
        <f t="shared" si="440"/>
        <v/>
      </c>
      <c r="H725" s="313"/>
      <c r="I725" s="328" t="str">
        <f t="shared" si="441"/>
        <v/>
      </c>
      <c r="J725" s="328">
        <f t="shared" si="434"/>
        <v>850</v>
      </c>
      <c r="K725" s="335" t="str">
        <f t="shared" si="442"/>
        <v/>
      </c>
      <c r="L725" s="323" t="str">
        <f t="shared" si="443"/>
        <v/>
      </c>
      <c r="M725" s="323" t="str">
        <f t="shared" si="444"/>
        <v/>
      </c>
      <c r="N725" s="328" t="str">
        <f t="shared" si="445"/>
        <v/>
      </c>
      <c r="O725" s="328" t="str">
        <f t="shared" si="446"/>
        <v/>
      </c>
      <c r="P725" s="332"/>
      <c r="Q725" s="328"/>
      <c r="R725" s="277" t="str">
        <f>IF(H725&gt;0, rate1(1,$L$52,$L$51,$L$54,L725,$L$53,$L$50,P725),"")</f>
        <v/>
      </c>
      <c r="S725" s="323"/>
      <c r="T725" s="323"/>
      <c r="U725" s="328"/>
      <c r="V725" s="336"/>
      <c r="W725" s="328"/>
      <c r="X725" s="328"/>
      <c r="Y725" s="328"/>
      <c r="Z725" s="108" t="str">
        <f>IF(H725&gt;0, rate1(1,$L$52,$L$51,$L$54,U725,$L$53,$L$50,Y725),"")</f>
        <v/>
      </c>
      <c r="AA725" s="336" t="str">
        <f t="shared" si="447"/>
        <v/>
      </c>
      <c r="AB725" s="336" t="str">
        <f t="shared" si="448"/>
        <v/>
      </c>
      <c r="AC725" s="328" t="str">
        <f t="shared" si="449"/>
        <v/>
      </c>
      <c r="AD725" s="328" t="str">
        <f t="shared" si="450"/>
        <v/>
      </c>
      <c r="AE725" s="328" t="str">
        <f t="shared" si="451"/>
        <v/>
      </c>
      <c r="AF725" s="328" t="str">
        <f t="shared" si="452"/>
        <v/>
      </c>
      <c r="AG725" s="328" t="str">
        <f t="shared" si="453"/>
        <v/>
      </c>
      <c r="AH725" s="328" t="str">
        <f t="shared" si="454"/>
        <v/>
      </c>
      <c r="AI725" s="328" t="str">
        <f t="shared" si="455"/>
        <v/>
      </c>
      <c r="AJ725" s="328" t="str">
        <f t="shared" si="456"/>
        <v/>
      </c>
      <c r="AK725" s="337" t="str">
        <f t="shared" si="457"/>
        <v/>
      </c>
      <c r="AL725" s="42" t="str">
        <f t="shared" si="458"/>
        <v/>
      </c>
    </row>
    <row r="726" spans="2:38" ht="15" x14ac:dyDescent="0.15">
      <c r="B726" s="328" t="str">
        <f t="shared" si="436"/>
        <v/>
      </c>
      <c r="C726" s="328" t="str">
        <f t="shared" si="437"/>
        <v/>
      </c>
      <c r="D726" s="328" t="str">
        <f t="shared" si="438"/>
        <v/>
      </c>
      <c r="E726" s="328" t="str">
        <f t="shared" si="435"/>
        <v xml:space="preserve"> </v>
      </c>
      <c r="F726" s="328" t="str">
        <f t="shared" si="439"/>
        <v/>
      </c>
      <c r="G726" s="328" t="str">
        <f t="shared" si="440"/>
        <v/>
      </c>
      <c r="H726" s="313"/>
      <c r="I726" s="328" t="str">
        <f t="shared" si="441"/>
        <v/>
      </c>
      <c r="J726" s="328">
        <f t="shared" si="434"/>
        <v>850</v>
      </c>
      <c r="K726" s="335" t="str">
        <f t="shared" si="442"/>
        <v/>
      </c>
      <c r="L726" s="323" t="str">
        <f t="shared" si="443"/>
        <v/>
      </c>
      <c r="M726" s="323" t="str">
        <f t="shared" si="444"/>
        <v/>
      </c>
      <c r="N726" s="328" t="str">
        <f t="shared" si="445"/>
        <v/>
      </c>
      <c r="O726" s="328" t="str">
        <f t="shared" si="446"/>
        <v/>
      </c>
      <c r="P726" s="332"/>
      <c r="Q726" s="328"/>
      <c r="R726" s="277" t="str">
        <f>IF(H726&gt;0, rate1(1,$L$52,$L$51,$L$54,L726,$L$53,$L$50,P726),"")</f>
        <v/>
      </c>
      <c r="S726" s="323"/>
      <c r="T726" s="323"/>
      <c r="U726" s="328"/>
      <c r="V726" s="336"/>
      <c r="W726" s="328"/>
      <c r="X726" s="328"/>
      <c r="Y726" s="328"/>
      <c r="Z726" s="108" t="str">
        <f>IF(H726&gt;0, rate1(1,$L$52,$L$51,$L$54,U726,$L$53,$L$50,Y726),"")</f>
        <v/>
      </c>
      <c r="AA726" s="336" t="str">
        <f t="shared" si="447"/>
        <v/>
      </c>
      <c r="AB726" s="336" t="str">
        <f t="shared" si="448"/>
        <v/>
      </c>
      <c r="AC726" s="328" t="str">
        <f t="shared" si="449"/>
        <v/>
      </c>
      <c r="AD726" s="328" t="str">
        <f t="shared" si="450"/>
        <v/>
      </c>
      <c r="AE726" s="328" t="str">
        <f t="shared" si="451"/>
        <v/>
      </c>
      <c r="AF726" s="328" t="str">
        <f t="shared" si="452"/>
        <v/>
      </c>
      <c r="AG726" s="328" t="str">
        <f t="shared" si="453"/>
        <v/>
      </c>
      <c r="AH726" s="328" t="str">
        <f t="shared" si="454"/>
        <v/>
      </c>
      <c r="AI726" s="328" t="str">
        <f t="shared" si="455"/>
        <v/>
      </c>
      <c r="AJ726" s="328" t="str">
        <f t="shared" si="456"/>
        <v/>
      </c>
      <c r="AK726" s="337" t="str">
        <f t="shared" si="457"/>
        <v/>
      </c>
      <c r="AL726" s="42" t="str">
        <f t="shared" si="458"/>
        <v/>
      </c>
    </row>
    <row r="727" spans="2:38" ht="15" x14ac:dyDescent="0.15">
      <c r="B727" s="328" t="str">
        <f t="shared" si="436"/>
        <v/>
      </c>
      <c r="C727" s="328" t="str">
        <f t="shared" si="437"/>
        <v/>
      </c>
      <c r="D727" s="328" t="str">
        <f t="shared" si="438"/>
        <v/>
      </c>
      <c r="E727" s="328" t="str">
        <f t="shared" si="435"/>
        <v xml:space="preserve"> </v>
      </c>
      <c r="F727" s="328" t="str">
        <f t="shared" si="439"/>
        <v/>
      </c>
      <c r="G727" s="328" t="str">
        <f t="shared" si="440"/>
        <v/>
      </c>
      <c r="H727" s="313"/>
      <c r="I727" s="328" t="str">
        <f t="shared" si="441"/>
        <v/>
      </c>
      <c r="J727" s="328">
        <f t="shared" si="434"/>
        <v>850</v>
      </c>
      <c r="K727" s="335" t="str">
        <f t="shared" si="442"/>
        <v/>
      </c>
      <c r="L727" s="323" t="str">
        <f t="shared" si="443"/>
        <v/>
      </c>
      <c r="M727" s="323" t="str">
        <f t="shared" si="444"/>
        <v/>
      </c>
      <c r="N727" s="328" t="str">
        <f t="shared" si="445"/>
        <v/>
      </c>
      <c r="O727" s="328" t="str">
        <f t="shared" si="446"/>
        <v/>
      </c>
      <c r="P727" s="332"/>
      <c r="Q727" s="328"/>
      <c r="R727" s="277" t="str">
        <f>IF(H727&gt;0, rate1(1,$L$52,$L$51,$L$54,L727,$L$53,$L$50,P727),"")</f>
        <v/>
      </c>
      <c r="S727" s="323"/>
      <c r="T727" s="323"/>
      <c r="U727" s="328"/>
      <c r="V727" s="336"/>
      <c r="W727" s="328"/>
      <c r="X727" s="328"/>
      <c r="Y727" s="328"/>
      <c r="Z727" s="108" t="str">
        <f>IF(H727&gt;0, rate1(1,$L$52,$L$51,$L$54,U727,$L$53,$L$50,Y727),"")</f>
        <v/>
      </c>
      <c r="AA727" s="336" t="str">
        <f t="shared" si="447"/>
        <v/>
      </c>
      <c r="AB727" s="336" t="str">
        <f t="shared" si="448"/>
        <v/>
      </c>
      <c r="AC727" s="328" t="str">
        <f t="shared" si="449"/>
        <v/>
      </c>
      <c r="AD727" s="328" t="str">
        <f t="shared" si="450"/>
        <v/>
      </c>
      <c r="AE727" s="328" t="str">
        <f t="shared" si="451"/>
        <v/>
      </c>
      <c r="AF727" s="328" t="str">
        <f t="shared" si="452"/>
        <v/>
      </c>
      <c r="AG727" s="328" t="str">
        <f t="shared" si="453"/>
        <v/>
      </c>
      <c r="AH727" s="328" t="str">
        <f t="shared" si="454"/>
        <v/>
      </c>
      <c r="AI727" s="328" t="str">
        <f t="shared" si="455"/>
        <v/>
      </c>
      <c r="AJ727" s="328" t="str">
        <f t="shared" si="456"/>
        <v/>
      </c>
      <c r="AK727" s="337" t="str">
        <f t="shared" si="457"/>
        <v/>
      </c>
      <c r="AL727" s="42" t="str">
        <f t="shared" si="458"/>
        <v/>
      </c>
    </row>
    <row r="728" spans="2:38" ht="15" x14ac:dyDescent="0.15">
      <c r="B728" s="328" t="str">
        <f t="shared" si="436"/>
        <v/>
      </c>
      <c r="C728" s="328" t="str">
        <f t="shared" si="437"/>
        <v/>
      </c>
      <c r="D728" s="328" t="str">
        <f t="shared" si="438"/>
        <v/>
      </c>
      <c r="E728" s="328" t="str">
        <f t="shared" si="435"/>
        <v xml:space="preserve"> </v>
      </c>
      <c r="F728" s="328" t="str">
        <f t="shared" si="439"/>
        <v/>
      </c>
      <c r="G728" s="328" t="str">
        <f t="shared" si="440"/>
        <v/>
      </c>
      <c r="H728" s="313"/>
      <c r="I728" s="328" t="str">
        <f t="shared" si="441"/>
        <v/>
      </c>
      <c r="J728" s="328">
        <f t="shared" si="434"/>
        <v>850</v>
      </c>
      <c r="K728" s="335" t="str">
        <f t="shared" si="442"/>
        <v/>
      </c>
      <c r="L728" s="323" t="str">
        <f t="shared" si="443"/>
        <v/>
      </c>
      <c r="M728" s="323" t="str">
        <f t="shared" si="444"/>
        <v/>
      </c>
      <c r="N728" s="328" t="str">
        <f t="shared" si="445"/>
        <v/>
      </c>
      <c r="O728" s="328" t="str">
        <f t="shared" si="446"/>
        <v/>
      </c>
      <c r="P728" s="332"/>
      <c r="Q728" s="328"/>
      <c r="R728" s="277" t="str">
        <f>IF(H728&gt;0, rate1(1,$L$52,$L$51,$L$54,L728,$L$53,$L$50,P728),"")</f>
        <v/>
      </c>
      <c r="S728" s="323"/>
      <c r="T728" s="323"/>
      <c r="U728" s="328"/>
      <c r="V728" s="336"/>
      <c r="W728" s="328"/>
      <c r="X728" s="328"/>
      <c r="Y728" s="328"/>
      <c r="Z728" s="108" t="str">
        <f>IF(H728&gt;0, rate1(1,$L$52,$L$51,$L$54,U728,$L$53,$L$50,Y728),"")</f>
        <v/>
      </c>
      <c r="AA728" s="336" t="str">
        <f t="shared" si="447"/>
        <v/>
      </c>
      <c r="AB728" s="336" t="str">
        <f t="shared" si="448"/>
        <v/>
      </c>
      <c r="AC728" s="328" t="str">
        <f t="shared" si="449"/>
        <v/>
      </c>
      <c r="AD728" s="328" t="str">
        <f t="shared" si="450"/>
        <v/>
      </c>
      <c r="AE728" s="328" t="str">
        <f t="shared" si="451"/>
        <v/>
      </c>
      <c r="AF728" s="328" t="str">
        <f t="shared" si="452"/>
        <v/>
      </c>
      <c r="AG728" s="328" t="str">
        <f t="shared" si="453"/>
        <v/>
      </c>
      <c r="AH728" s="328" t="str">
        <f t="shared" si="454"/>
        <v/>
      </c>
      <c r="AI728" s="328" t="str">
        <f t="shared" si="455"/>
        <v/>
      </c>
      <c r="AJ728" s="328" t="str">
        <f t="shared" si="456"/>
        <v/>
      </c>
      <c r="AK728" s="337" t="str">
        <f t="shared" si="457"/>
        <v/>
      </c>
      <c r="AL728" s="42" t="str">
        <f t="shared" si="458"/>
        <v/>
      </c>
    </row>
    <row r="729" spans="2:38" ht="15" x14ac:dyDescent="0.15">
      <c r="B729" s="328" t="str">
        <f t="shared" si="436"/>
        <v/>
      </c>
      <c r="C729" s="328" t="str">
        <f t="shared" si="437"/>
        <v/>
      </c>
      <c r="D729" s="328" t="str">
        <f t="shared" si="438"/>
        <v/>
      </c>
      <c r="E729" s="328" t="str">
        <f t="shared" si="435"/>
        <v xml:space="preserve"> </v>
      </c>
      <c r="F729" s="328" t="str">
        <f t="shared" si="439"/>
        <v/>
      </c>
      <c r="G729" s="328" t="str">
        <f t="shared" si="440"/>
        <v/>
      </c>
      <c r="H729" s="313"/>
      <c r="I729" s="328" t="str">
        <f t="shared" si="441"/>
        <v/>
      </c>
      <c r="J729" s="328">
        <f t="shared" si="434"/>
        <v>850</v>
      </c>
      <c r="K729" s="335" t="str">
        <f t="shared" si="442"/>
        <v/>
      </c>
      <c r="L729" s="323" t="str">
        <f t="shared" si="443"/>
        <v/>
      </c>
      <c r="M729" s="323" t="str">
        <f t="shared" si="444"/>
        <v/>
      </c>
      <c r="N729" s="328" t="str">
        <f t="shared" si="445"/>
        <v/>
      </c>
      <c r="O729" s="328" t="str">
        <f t="shared" si="446"/>
        <v/>
      </c>
      <c r="P729" s="332"/>
      <c r="Q729" s="328"/>
      <c r="R729" s="277" t="str">
        <f>IF(H729&gt;0, rate1(1,$L$52,$L$51,$L$54,L729,$L$53,$L$50,P729),"")</f>
        <v/>
      </c>
      <c r="S729" s="323"/>
      <c r="T729" s="323"/>
      <c r="U729" s="328"/>
      <c r="V729" s="336"/>
      <c r="W729" s="328"/>
      <c r="X729" s="328"/>
      <c r="Y729" s="328"/>
      <c r="Z729" s="108" t="str">
        <f>IF(H729&gt;0, rate1(1,$L$52,$L$51,$L$54,U729,$L$53,$L$50,Y729),"")</f>
        <v/>
      </c>
      <c r="AA729" s="336" t="str">
        <f t="shared" si="447"/>
        <v/>
      </c>
      <c r="AB729" s="336" t="str">
        <f t="shared" si="448"/>
        <v/>
      </c>
      <c r="AC729" s="328" t="str">
        <f t="shared" si="449"/>
        <v/>
      </c>
      <c r="AD729" s="328" t="str">
        <f t="shared" si="450"/>
        <v/>
      </c>
      <c r="AE729" s="328" t="str">
        <f t="shared" si="451"/>
        <v/>
      </c>
      <c r="AF729" s="328" t="str">
        <f t="shared" si="452"/>
        <v/>
      </c>
      <c r="AG729" s="328" t="str">
        <f t="shared" si="453"/>
        <v/>
      </c>
      <c r="AH729" s="328" t="str">
        <f t="shared" si="454"/>
        <v/>
      </c>
      <c r="AI729" s="328" t="str">
        <f t="shared" si="455"/>
        <v/>
      </c>
      <c r="AJ729" s="328" t="str">
        <f t="shared" si="456"/>
        <v/>
      </c>
      <c r="AK729" s="337" t="str">
        <f t="shared" si="457"/>
        <v/>
      </c>
      <c r="AL729" s="42" t="str">
        <f t="shared" si="458"/>
        <v/>
      </c>
    </row>
    <row r="730" spans="2:38" ht="15" x14ac:dyDescent="0.15">
      <c r="B730" s="328" t="str">
        <f t="shared" si="436"/>
        <v/>
      </c>
      <c r="C730" s="328" t="str">
        <f t="shared" si="437"/>
        <v/>
      </c>
      <c r="D730" s="328" t="str">
        <f t="shared" si="438"/>
        <v/>
      </c>
      <c r="E730" s="328" t="str">
        <f t="shared" si="435"/>
        <v xml:space="preserve"> </v>
      </c>
      <c r="F730" s="328" t="str">
        <f t="shared" si="439"/>
        <v/>
      </c>
      <c r="G730" s="328" t="str">
        <f t="shared" si="440"/>
        <v/>
      </c>
      <c r="H730" s="313"/>
      <c r="I730" s="328" t="str">
        <f t="shared" si="441"/>
        <v/>
      </c>
      <c r="J730" s="328">
        <f t="shared" si="434"/>
        <v>850</v>
      </c>
      <c r="K730" s="335" t="str">
        <f t="shared" si="442"/>
        <v/>
      </c>
      <c r="L730" s="323" t="str">
        <f t="shared" si="443"/>
        <v/>
      </c>
      <c r="M730" s="323" t="str">
        <f t="shared" si="444"/>
        <v/>
      </c>
      <c r="N730" s="328" t="str">
        <f t="shared" si="445"/>
        <v/>
      </c>
      <c r="O730" s="328" t="str">
        <f t="shared" si="446"/>
        <v/>
      </c>
      <c r="P730" s="332"/>
      <c r="Q730" s="328"/>
      <c r="R730" s="277" t="str">
        <f>IF(H730&gt;0, rate1(1,$L$52,$L$51,$L$54,L730,$L$53,$L$50,P730),"")</f>
        <v/>
      </c>
      <c r="S730" s="323"/>
      <c r="T730" s="323"/>
      <c r="U730" s="328"/>
      <c r="V730" s="336"/>
      <c r="W730" s="328"/>
      <c r="X730" s="328"/>
      <c r="Y730" s="328"/>
      <c r="Z730" s="108" t="str">
        <f>IF(H730&gt;0, rate1(1,$L$52,$L$51,$L$54,U730,$L$53,$L$50,Y730),"")</f>
        <v/>
      </c>
      <c r="AA730" s="336" t="str">
        <f t="shared" si="447"/>
        <v/>
      </c>
      <c r="AB730" s="336" t="str">
        <f t="shared" si="448"/>
        <v/>
      </c>
      <c r="AC730" s="328" t="str">
        <f t="shared" si="449"/>
        <v/>
      </c>
      <c r="AD730" s="328" t="str">
        <f t="shared" si="450"/>
        <v/>
      </c>
      <c r="AE730" s="328" t="str">
        <f t="shared" si="451"/>
        <v/>
      </c>
      <c r="AF730" s="328" t="str">
        <f t="shared" si="452"/>
        <v/>
      </c>
      <c r="AG730" s="328" t="str">
        <f t="shared" si="453"/>
        <v/>
      </c>
      <c r="AH730" s="328" t="str">
        <f t="shared" si="454"/>
        <v/>
      </c>
      <c r="AI730" s="328" t="str">
        <f t="shared" si="455"/>
        <v/>
      </c>
      <c r="AJ730" s="328" t="str">
        <f t="shared" si="456"/>
        <v/>
      </c>
      <c r="AK730" s="337" t="str">
        <f t="shared" si="457"/>
        <v/>
      </c>
      <c r="AL730" s="42" t="str">
        <f t="shared" si="458"/>
        <v/>
      </c>
    </row>
    <row r="731" spans="2:38" ht="15" x14ac:dyDescent="0.15">
      <c r="B731" s="328" t="str">
        <f t="shared" si="436"/>
        <v/>
      </c>
      <c r="C731" s="328" t="str">
        <f t="shared" si="437"/>
        <v/>
      </c>
      <c r="D731" s="328" t="str">
        <f t="shared" si="438"/>
        <v/>
      </c>
      <c r="E731" s="328" t="str">
        <f t="shared" si="435"/>
        <v xml:space="preserve"> </v>
      </c>
      <c r="F731" s="328" t="str">
        <f t="shared" si="439"/>
        <v/>
      </c>
      <c r="G731" s="328" t="str">
        <f t="shared" si="440"/>
        <v/>
      </c>
      <c r="H731" s="313"/>
      <c r="I731" s="328" t="str">
        <f t="shared" si="441"/>
        <v/>
      </c>
      <c r="J731" s="328">
        <f t="shared" si="434"/>
        <v>850</v>
      </c>
      <c r="K731" s="335" t="str">
        <f t="shared" si="442"/>
        <v/>
      </c>
      <c r="L731" s="323" t="str">
        <f t="shared" si="443"/>
        <v/>
      </c>
      <c r="M731" s="323" t="str">
        <f t="shared" si="444"/>
        <v/>
      </c>
      <c r="N731" s="328" t="str">
        <f t="shared" si="445"/>
        <v/>
      </c>
      <c r="O731" s="328" t="str">
        <f t="shared" si="446"/>
        <v/>
      </c>
      <c r="P731" s="332"/>
      <c r="Q731" s="328"/>
      <c r="R731" s="277" t="str">
        <f>IF(H731&gt;0, rate1(1,$L$52,$L$51,$L$54,L731,$L$53,$L$50,P731),"")</f>
        <v/>
      </c>
      <c r="S731" s="323"/>
      <c r="T731" s="323"/>
      <c r="U731" s="328"/>
      <c r="V731" s="336"/>
      <c r="W731" s="328"/>
      <c r="X731" s="328"/>
      <c r="Y731" s="328"/>
      <c r="Z731" s="108" t="str">
        <f>IF(H731&gt;0, rate1(1,$L$52,$L$51,$L$54,U731,$L$53,$L$50,Y731),"")</f>
        <v/>
      </c>
      <c r="AA731" s="336" t="str">
        <f t="shared" si="447"/>
        <v/>
      </c>
      <c r="AB731" s="336" t="str">
        <f t="shared" si="448"/>
        <v/>
      </c>
      <c r="AC731" s="328" t="str">
        <f t="shared" si="449"/>
        <v/>
      </c>
      <c r="AD731" s="328" t="str">
        <f t="shared" si="450"/>
        <v/>
      </c>
      <c r="AE731" s="328" t="str">
        <f t="shared" si="451"/>
        <v/>
      </c>
      <c r="AF731" s="328" t="str">
        <f t="shared" si="452"/>
        <v/>
      </c>
      <c r="AG731" s="328" t="str">
        <f t="shared" si="453"/>
        <v/>
      </c>
      <c r="AH731" s="328" t="str">
        <f t="shared" si="454"/>
        <v/>
      </c>
      <c r="AI731" s="328" t="str">
        <f t="shared" si="455"/>
        <v/>
      </c>
      <c r="AJ731" s="328" t="str">
        <f t="shared" si="456"/>
        <v/>
      </c>
      <c r="AK731" s="337" t="str">
        <f t="shared" si="457"/>
        <v/>
      </c>
      <c r="AL731" s="42" t="str">
        <f t="shared" si="458"/>
        <v/>
      </c>
    </row>
    <row r="732" spans="2:38" ht="15" x14ac:dyDescent="0.15">
      <c r="B732" s="328" t="str">
        <f t="shared" si="436"/>
        <v/>
      </c>
      <c r="C732" s="328" t="str">
        <f t="shared" si="437"/>
        <v/>
      </c>
      <c r="D732" s="328" t="str">
        <f t="shared" si="438"/>
        <v/>
      </c>
      <c r="E732" s="328" t="str">
        <f t="shared" si="435"/>
        <v xml:space="preserve"> </v>
      </c>
      <c r="F732" s="328" t="str">
        <f t="shared" si="439"/>
        <v/>
      </c>
      <c r="G732" s="328" t="str">
        <f t="shared" si="440"/>
        <v/>
      </c>
      <c r="H732" s="313"/>
      <c r="I732" s="328" t="str">
        <f t="shared" si="441"/>
        <v/>
      </c>
      <c r="J732" s="328">
        <f t="shared" si="434"/>
        <v>850</v>
      </c>
      <c r="K732" s="335" t="str">
        <f t="shared" si="442"/>
        <v/>
      </c>
      <c r="L732" s="323" t="str">
        <f t="shared" si="443"/>
        <v/>
      </c>
      <c r="M732" s="323" t="str">
        <f t="shared" si="444"/>
        <v/>
      </c>
      <c r="N732" s="328" t="str">
        <f t="shared" si="445"/>
        <v/>
      </c>
      <c r="O732" s="328" t="str">
        <f t="shared" si="446"/>
        <v/>
      </c>
      <c r="P732" s="332"/>
      <c r="Q732" s="328"/>
      <c r="R732" s="277" t="str">
        <f>IF(H732&gt;0, rate1(1,$L$52,$L$51,$L$54,L732,$L$53,$L$50,P732),"")</f>
        <v/>
      </c>
      <c r="S732" s="323"/>
      <c r="T732" s="323"/>
      <c r="U732" s="328"/>
      <c r="V732" s="336"/>
      <c r="W732" s="328"/>
      <c r="X732" s="328"/>
      <c r="Y732" s="328"/>
      <c r="Z732" s="108" t="str">
        <f>IF(H732&gt;0, rate1(1,$L$52,$L$51,$L$54,U732,$L$53,$L$50,Y732),"")</f>
        <v/>
      </c>
      <c r="AA732" s="336" t="str">
        <f t="shared" si="447"/>
        <v/>
      </c>
      <c r="AB732" s="336" t="str">
        <f t="shared" si="448"/>
        <v/>
      </c>
      <c r="AC732" s="328" t="str">
        <f t="shared" si="449"/>
        <v/>
      </c>
      <c r="AD732" s="328" t="str">
        <f t="shared" si="450"/>
        <v/>
      </c>
      <c r="AE732" s="328" t="str">
        <f t="shared" si="451"/>
        <v/>
      </c>
      <c r="AF732" s="328" t="str">
        <f t="shared" si="452"/>
        <v/>
      </c>
      <c r="AG732" s="328" t="str">
        <f t="shared" si="453"/>
        <v/>
      </c>
      <c r="AH732" s="328" t="str">
        <f t="shared" si="454"/>
        <v/>
      </c>
      <c r="AI732" s="328" t="str">
        <f t="shared" si="455"/>
        <v/>
      </c>
      <c r="AJ732" s="328" t="str">
        <f t="shared" si="456"/>
        <v/>
      </c>
      <c r="AK732" s="337" t="str">
        <f t="shared" si="457"/>
        <v/>
      </c>
      <c r="AL732" s="42" t="str">
        <f t="shared" si="458"/>
        <v/>
      </c>
    </row>
    <row r="733" spans="2:38" ht="15" x14ac:dyDescent="0.15">
      <c r="B733" s="328" t="str">
        <f t="shared" si="436"/>
        <v/>
      </c>
      <c r="C733" s="328" t="str">
        <f t="shared" si="437"/>
        <v/>
      </c>
      <c r="D733" s="328" t="str">
        <f t="shared" si="438"/>
        <v/>
      </c>
      <c r="E733" s="328" t="str">
        <f t="shared" si="435"/>
        <v xml:space="preserve"> </v>
      </c>
      <c r="F733" s="328" t="str">
        <f t="shared" si="439"/>
        <v/>
      </c>
      <c r="G733" s="328" t="str">
        <f t="shared" si="440"/>
        <v/>
      </c>
      <c r="H733" s="313"/>
      <c r="I733" s="328" t="str">
        <f t="shared" si="441"/>
        <v/>
      </c>
      <c r="J733" s="328">
        <f t="shared" si="434"/>
        <v>850</v>
      </c>
      <c r="K733" s="335" t="str">
        <f t="shared" si="442"/>
        <v/>
      </c>
      <c r="L733" s="323" t="str">
        <f t="shared" si="443"/>
        <v/>
      </c>
      <c r="M733" s="323" t="str">
        <f t="shared" si="444"/>
        <v/>
      </c>
      <c r="N733" s="328" t="str">
        <f t="shared" si="445"/>
        <v/>
      </c>
      <c r="O733" s="328" t="str">
        <f t="shared" si="446"/>
        <v/>
      </c>
      <c r="P733" s="332"/>
      <c r="Q733" s="328"/>
      <c r="R733" s="277" t="str">
        <f>IF(H733&gt;0, rate1(1,$L$52,$L$51,$L$54,L733,$L$53,$L$50,P733),"")</f>
        <v/>
      </c>
      <c r="S733" s="323"/>
      <c r="T733" s="323"/>
      <c r="U733" s="328"/>
      <c r="V733" s="336"/>
      <c r="W733" s="328"/>
      <c r="X733" s="328"/>
      <c r="Y733" s="328"/>
      <c r="Z733" s="108" t="str">
        <f>IF(H733&gt;0, rate1(1,$L$52,$L$51,$L$54,U733,$L$53,$L$50,Y733),"")</f>
        <v/>
      </c>
      <c r="AA733" s="336" t="str">
        <f t="shared" si="447"/>
        <v/>
      </c>
      <c r="AB733" s="336" t="str">
        <f t="shared" si="448"/>
        <v/>
      </c>
      <c r="AC733" s="328" t="str">
        <f t="shared" si="449"/>
        <v/>
      </c>
      <c r="AD733" s="328" t="str">
        <f t="shared" si="450"/>
        <v/>
      </c>
      <c r="AE733" s="328" t="str">
        <f t="shared" si="451"/>
        <v/>
      </c>
      <c r="AF733" s="328" t="str">
        <f t="shared" si="452"/>
        <v/>
      </c>
      <c r="AG733" s="328" t="str">
        <f t="shared" si="453"/>
        <v/>
      </c>
      <c r="AH733" s="328" t="str">
        <f t="shared" si="454"/>
        <v/>
      </c>
      <c r="AI733" s="328" t="str">
        <f t="shared" si="455"/>
        <v/>
      </c>
      <c r="AJ733" s="328" t="str">
        <f t="shared" si="456"/>
        <v/>
      </c>
      <c r="AK733" s="337" t="str">
        <f t="shared" si="457"/>
        <v/>
      </c>
      <c r="AL733" s="42" t="str">
        <f t="shared" si="458"/>
        <v/>
      </c>
    </row>
    <row r="734" spans="2:38" ht="15" x14ac:dyDescent="0.15">
      <c r="B734" s="328" t="str">
        <f t="shared" si="436"/>
        <v/>
      </c>
      <c r="C734" s="328" t="str">
        <f t="shared" si="437"/>
        <v/>
      </c>
      <c r="D734" s="328" t="str">
        <f t="shared" si="438"/>
        <v/>
      </c>
      <c r="E734" s="328" t="str">
        <f t="shared" si="435"/>
        <v xml:space="preserve"> </v>
      </c>
      <c r="F734" s="328" t="str">
        <f t="shared" si="439"/>
        <v/>
      </c>
      <c r="G734" s="328" t="str">
        <f t="shared" si="440"/>
        <v/>
      </c>
      <c r="H734" s="313"/>
      <c r="I734" s="328" t="str">
        <f t="shared" si="441"/>
        <v/>
      </c>
      <c r="J734" s="328">
        <f t="shared" si="434"/>
        <v>850</v>
      </c>
      <c r="K734" s="335" t="str">
        <f t="shared" si="442"/>
        <v/>
      </c>
      <c r="L734" s="323" t="str">
        <f t="shared" si="443"/>
        <v/>
      </c>
      <c r="M734" s="323" t="str">
        <f t="shared" si="444"/>
        <v/>
      </c>
      <c r="N734" s="328" t="str">
        <f t="shared" si="445"/>
        <v/>
      </c>
      <c r="O734" s="328" t="str">
        <f t="shared" si="446"/>
        <v/>
      </c>
      <c r="P734" s="332"/>
      <c r="Q734" s="328"/>
      <c r="R734" s="277" t="str">
        <f>IF(H734&gt;0, rate1(1,$L$52,$L$51,$L$54,L734,$L$53,$L$50,P734),"")</f>
        <v/>
      </c>
      <c r="S734" s="323"/>
      <c r="T734" s="323"/>
      <c r="U734" s="328"/>
      <c r="V734" s="336"/>
      <c r="W734" s="328"/>
      <c r="X734" s="328"/>
      <c r="Y734" s="328"/>
      <c r="Z734" s="108" t="str">
        <f>IF(H734&gt;0, rate1(1,$L$52,$L$51,$L$54,U734,$L$53,$L$50,Y734),"")</f>
        <v/>
      </c>
      <c r="AA734" s="336" t="str">
        <f t="shared" si="447"/>
        <v/>
      </c>
      <c r="AB734" s="336" t="str">
        <f t="shared" si="448"/>
        <v/>
      </c>
      <c r="AC734" s="328" t="str">
        <f t="shared" si="449"/>
        <v/>
      </c>
      <c r="AD734" s="328" t="str">
        <f t="shared" si="450"/>
        <v/>
      </c>
      <c r="AE734" s="328" t="str">
        <f t="shared" si="451"/>
        <v/>
      </c>
      <c r="AF734" s="328" t="str">
        <f t="shared" si="452"/>
        <v/>
      </c>
      <c r="AG734" s="328" t="str">
        <f t="shared" si="453"/>
        <v/>
      </c>
      <c r="AH734" s="328" t="str">
        <f t="shared" si="454"/>
        <v/>
      </c>
      <c r="AI734" s="328" t="str">
        <f t="shared" si="455"/>
        <v/>
      </c>
      <c r="AJ734" s="328" t="str">
        <f t="shared" si="456"/>
        <v/>
      </c>
      <c r="AK734" s="337" t="str">
        <f t="shared" si="457"/>
        <v/>
      </c>
      <c r="AL734" s="42" t="str">
        <f t="shared" si="458"/>
        <v/>
      </c>
    </row>
    <row r="735" spans="2:38" ht="15" x14ac:dyDescent="0.15">
      <c r="B735" s="328" t="str">
        <f t="shared" si="436"/>
        <v/>
      </c>
      <c r="C735" s="328" t="str">
        <f t="shared" si="437"/>
        <v/>
      </c>
      <c r="D735" s="328" t="str">
        <f t="shared" si="438"/>
        <v/>
      </c>
      <c r="E735" s="328" t="str">
        <f t="shared" si="435"/>
        <v xml:space="preserve"> </v>
      </c>
      <c r="F735" s="328" t="str">
        <f t="shared" si="439"/>
        <v/>
      </c>
      <c r="G735" s="328" t="str">
        <f t="shared" si="440"/>
        <v/>
      </c>
      <c r="H735" s="313"/>
      <c r="I735" s="328" t="str">
        <f t="shared" si="441"/>
        <v/>
      </c>
      <c r="J735" s="328">
        <f t="shared" si="434"/>
        <v>850</v>
      </c>
      <c r="K735" s="335" t="str">
        <f t="shared" si="442"/>
        <v/>
      </c>
      <c r="L735" s="323" t="str">
        <f t="shared" si="443"/>
        <v/>
      </c>
      <c r="M735" s="323" t="str">
        <f t="shared" si="444"/>
        <v/>
      </c>
      <c r="N735" s="328" t="str">
        <f t="shared" si="445"/>
        <v/>
      </c>
      <c r="O735" s="328" t="str">
        <f t="shared" si="446"/>
        <v/>
      </c>
      <c r="P735" s="332"/>
      <c r="Q735" s="328"/>
      <c r="R735" s="277" t="str">
        <f>IF(H735&gt;0, rate1(1,$L$52,$L$51,$L$54,L735,$L$53,$L$50,P735),"")</f>
        <v/>
      </c>
      <c r="S735" s="323"/>
      <c r="T735" s="323"/>
      <c r="U735" s="328"/>
      <c r="V735" s="336"/>
      <c r="W735" s="328"/>
      <c r="X735" s="328"/>
      <c r="Y735" s="328"/>
      <c r="Z735" s="108" t="str">
        <f>IF(H735&gt;0, rate1(1,$L$52,$L$51,$L$54,U735,$L$53,$L$50,Y735),"")</f>
        <v/>
      </c>
      <c r="AA735" s="336" t="str">
        <f t="shared" si="447"/>
        <v/>
      </c>
      <c r="AB735" s="336" t="str">
        <f t="shared" si="448"/>
        <v/>
      </c>
      <c r="AC735" s="328" t="str">
        <f t="shared" si="449"/>
        <v/>
      </c>
      <c r="AD735" s="328" t="str">
        <f t="shared" si="450"/>
        <v/>
      </c>
      <c r="AE735" s="328" t="str">
        <f t="shared" si="451"/>
        <v/>
      </c>
      <c r="AF735" s="328" t="str">
        <f t="shared" si="452"/>
        <v/>
      </c>
      <c r="AG735" s="328" t="str">
        <f t="shared" si="453"/>
        <v/>
      </c>
      <c r="AH735" s="328" t="str">
        <f t="shared" si="454"/>
        <v/>
      </c>
      <c r="AI735" s="328" t="str">
        <f t="shared" si="455"/>
        <v/>
      </c>
      <c r="AJ735" s="328" t="str">
        <f t="shared" si="456"/>
        <v/>
      </c>
      <c r="AK735" s="337" t="str">
        <f t="shared" si="457"/>
        <v/>
      </c>
      <c r="AL735" s="42" t="str">
        <f t="shared" si="458"/>
        <v/>
      </c>
    </row>
    <row r="736" spans="2:38" ht="15" x14ac:dyDescent="0.15">
      <c r="B736" s="328" t="str">
        <f t="shared" si="436"/>
        <v/>
      </c>
      <c r="C736" s="328" t="str">
        <f t="shared" si="437"/>
        <v/>
      </c>
      <c r="D736" s="328" t="str">
        <f t="shared" si="438"/>
        <v/>
      </c>
      <c r="E736" s="328" t="str">
        <f t="shared" si="435"/>
        <v xml:space="preserve"> </v>
      </c>
      <c r="F736" s="328" t="str">
        <f t="shared" si="439"/>
        <v/>
      </c>
      <c r="G736" s="328" t="str">
        <f t="shared" si="440"/>
        <v/>
      </c>
      <c r="H736" s="313"/>
      <c r="I736" s="328" t="str">
        <f t="shared" si="441"/>
        <v/>
      </c>
      <c r="J736" s="328">
        <f t="shared" si="434"/>
        <v>850</v>
      </c>
      <c r="K736" s="335" t="str">
        <f t="shared" si="442"/>
        <v/>
      </c>
      <c r="L736" s="323" t="str">
        <f t="shared" si="443"/>
        <v/>
      </c>
      <c r="M736" s="323" t="str">
        <f t="shared" si="444"/>
        <v/>
      </c>
      <c r="N736" s="328" t="str">
        <f t="shared" si="445"/>
        <v/>
      </c>
      <c r="O736" s="328" t="str">
        <f t="shared" si="446"/>
        <v/>
      </c>
      <c r="P736" s="332"/>
      <c r="Q736" s="328"/>
      <c r="R736" s="277" t="str">
        <f>IF(H736&gt;0, rate1(1,$L$52,$L$51,$L$54,L736,$L$53,$L$50,P736),"")</f>
        <v/>
      </c>
      <c r="S736" s="323"/>
      <c r="T736" s="323"/>
      <c r="U736" s="328"/>
      <c r="V736" s="336"/>
      <c r="W736" s="328"/>
      <c r="X736" s="328"/>
      <c r="Y736" s="328"/>
      <c r="Z736" s="108" t="str">
        <f>IF(H736&gt;0, rate1(1,$L$52,$L$51,$L$54,U736,$L$53,$L$50,Y736),"")</f>
        <v/>
      </c>
      <c r="AA736" s="336" t="str">
        <f t="shared" si="447"/>
        <v/>
      </c>
      <c r="AB736" s="336" t="str">
        <f t="shared" si="448"/>
        <v/>
      </c>
      <c r="AC736" s="328" t="str">
        <f t="shared" si="449"/>
        <v/>
      </c>
      <c r="AD736" s="328" t="str">
        <f t="shared" si="450"/>
        <v/>
      </c>
      <c r="AE736" s="328" t="str">
        <f t="shared" si="451"/>
        <v/>
      </c>
      <c r="AF736" s="328" t="str">
        <f t="shared" si="452"/>
        <v/>
      </c>
      <c r="AG736" s="328" t="str">
        <f t="shared" si="453"/>
        <v/>
      </c>
      <c r="AH736" s="328" t="str">
        <f t="shared" si="454"/>
        <v/>
      </c>
      <c r="AI736" s="328" t="str">
        <f t="shared" si="455"/>
        <v/>
      </c>
      <c r="AJ736" s="328" t="str">
        <f t="shared" si="456"/>
        <v/>
      </c>
      <c r="AK736" s="337" t="str">
        <f t="shared" si="457"/>
        <v/>
      </c>
      <c r="AL736" s="42" t="str">
        <f t="shared" si="458"/>
        <v/>
      </c>
    </row>
    <row r="737" spans="2:38" ht="15" x14ac:dyDescent="0.15">
      <c r="B737" s="328" t="str">
        <f t="shared" si="436"/>
        <v/>
      </c>
      <c r="C737" s="328" t="str">
        <f t="shared" si="437"/>
        <v/>
      </c>
      <c r="D737" s="328" t="str">
        <f t="shared" si="438"/>
        <v/>
      </c>
      <c r="E737" s="328" t="str">
        <f t="shared" si="435"/>
        <v xml:space="preserve"> </v>
      </c>
      <c r="F737" s="328" t="str">
        <f t="shared" si="439"/>
        <v/>
      </c>
      <c r="G737" s="328" t="str">
        <f t="shared" si="440"/>
        <v/>
      </c>
      <c r="H737" s="313"/>
      <c r="I737" s="328" t="str">
        <f t="shared" si="441"/>
        <v/>
      </c>
      <c r="J737" s="328">
        <f t="shared" si="434"/>
        <v>850</v>
      </c>
      <c r="K737" s="335" t="str">
        <f t="shared" si="442"/>
        <v/>
      </c>
      <c r="L737" s="323" t="str">
        <f t="shared" si="443"/>
        <v/>
      </c>
      <c r="M737" s="323" t="str">
        <f t="shared" si="444"/>
        <v/>
      </c>
      <c r="N737" s="328" t="str">
        <f t="shared" si="445"/>
        <v/>
      </c>
      <c r="O737" s="328" t="str">
        <f t="shared" si="446"/>
        <v/>
      </c>
      <c r="P737" s="332"/>
      <c r="Q737" s="328"/>
      <c r="R737" s="277" t="str">
        <f>IF(H737&gt;0, rate1(1,$L$52,$L$51,$L$54,L737,$L$53,$L$50,P737),"")</f>
        <v/>
      </c>
      <c r="S737" s="323"/>
      <c r="T737" s="323"/>
      <c r="U737" s="328"/>
      <c r="V737" s="336"/>
      <c r="W737" s="328"/>
      <c r="X737" s="328"/>
      <c r="Y737" s="328"/>
      <c r="Z737" s="108" t="str">
        <f>IF(H737&gt;0, rate1(1,$L$52,$L$51,$L$54,U737,$L$53,$L$50,Y737),"")</f>
        <v/>
      </c>
      <c r="AA737" s="336" t="str">
        <f t="shared" si="447"/>
        <v/>
      </c>
      <c r="AB737" s="336" t="str">
        <f t="shared" si="448"/>
        <v/>
      </c>
      <c r="AC737" s="328" t="str">
        <f t="shared" si="449"/>
        <v/>
      </c>
      <c r="AD737" s="328" t="str">
        <f t="shared" si="450"/>
        <v/>
      </c>
      <c r="AE737" s="328" t="str">
        <f t="shared" si="451"/>
        <v/>
      </c>
      <c r="AF737" s="328" t="str">
        <f t="shared" si="452"/>
        <v/>
      </c>
      <c r="AG737" s="328" t="str">
        <f t="shared" si="453"/>
        <v/>
      </c>
      <c r="AH737" s="328" t="str">
        <f t="shared" si="454"/>
        <v/>
      </c>
      <c r="AI737" s="328" t="str">
        <f t="shared" si="455"/>
        <v/>
      </c>
      <c r="AJ737" s="328" t="str">
        <f t="shared" si="456"/>
        <v/>
      </c>
      <c r="AK737" s="337" t="str">
        <f t="shared" si="457"/>
        <v/>
      </c>
      <c r="AL737" s="42" t="str">
        <f t="shared" si="458"/>
        <v/>
      </c>
    </row>
    <row r="738" spans="2:38" ht="15" x14ac:dyDescent="0.15">
      <c r="B738" s="328" t="str">
        <f t="shared" si="436"/>
        <v/>
      </c>
      <c r="C738" s="328" t="str">
        <f t="shared" si="437"/>
        <v/>
      </c>
      <c r="D738" s="328" t="str">
        <f t="shared" si="438"/>
        <v/>
      </c>
      <c r="E738" s="328" t="str">
        <f t="shared" si="435"/>
        <v xml:space="preserve"> </v>
      </c>
      <c r="F738" s="328" t="str">
        <f t="shared" si="439"/>
        <v/>
      </c>
      <c r="G738" s="328" t="str">
        <f t="shared" si="440"/>
        <v/>
      </c>
      <c r="H738" s="313"/>
      <c r="I738" s="328" t="str">
        <f t="shared" si="441"/>
        <v/>
      </c>
      <c r="J738" s="328">
        <f t="shared" si="434"/>
        <v>850</v>
      </c>
      <c r="K738" s="335" t="str">
        <f t="shared" si="442"/>
        <v/>
      </c>
      <c r="L738" s="323" t="str">
        <f t="shared" si="443"/>
        <v/>
      </c>
      <c r="M738" s="323" t="str">
        <f t="shared" si="444"/>
        <v/>
      </c>
      <c r="N738" s="328" t="str">
        <f t="shared" si="445"/>
        <v/>
      </c>
      <c r="O738" s="328" t="str">
        <f t="shared" si="446"/>
        <v/>
      </c>
      <c r="P738" s="332"/>
      <c r="Q738" s="328"/>
      <c r="R738" s="277" t="str">
        <f>IF(H738&gt;0, rate1(1,$L$52,$L$51,$L$54,L738,$L$53,$L$50,P738),"")</f>
        <v/>
      </c>
      <c r="S738" s="323"/>
      <c r="T738" s="323"/>
      <c r="U738" s="328"/>
      <c r="V738" s="336"/>
      <c r="W738" s="328"/>
      <c r="X738" s="328"/>
      <c r="Y738" s="328"/>
      <c r="Z738" s="108" t="str">
        <f>IF(H738&gt;0, rate1(1,$L$52,$L$51,$L$54,U738,$L$53,$L$50,Y738),"")</f>
        <v/>
      </c>
      <c r="AA738" s="336" t="str">
        <f t="shared" si="447"/>
        <v/>
      </c>
      <c r="AB738" s="336" t="str">
        <f t="shared" si="448"/>
        <v/>
      </c>
      <c r="AC738" s="328" t="str">
        <f t="shared" si="449"/>
        <v/>
      </c>
      <c r="AD738" s="328" t="str">
        <f t="shared" si="450"/>
        <v/>
      </c>
      <c r="AE738" s="328" t="str">
        <f t="shared" si="451"/>
        <v/>
      </c>
      <c r="AF738" s="328" t="str">
        <f t="shared" si="452"/>
        <v/>
      </c>
      <c r="AG738" s="328" t="str">
        <f t="shared" si="453"/>
        <v/>
      </c>
      <c r="AH738" s="328" t="str">
        <f t="shared" si="454"/>
        <v/>
      </c>
      <c r="AI738" s="328" t="str">
        <f t="shared" si="455"/>
        <v/>
      </c>
      <c r="AJ738" s="328" t="str">
        <f t="shared" si="456"/>
        <v/>
      </c>
      <c r="AK738" s="337" t="str">
        <f t="shared" si="457"/>
        <v/>
      </c>
      <c r="AL738" s="42" t="str">
        <f t="shared" si="458"/>
        <v/>
      </c>
    </row>
    <row r="739" spans="2:38" ht="15" x14ac:dyDescent="0.15">
      <c r="B739" s="328" t="str">
        <f t="shared" si="436"/>
        <v/>
      </c>
      <c r="C739" s="328" t="str">
        <f t="shared" si="437"/>
        <v/>
      </c>
      <c r="D739" s="328" t="str">
        <f t="shared" si="438"/>
        <v/>
      </c>
      <c r="E739" s="328" t="str">
        <f t="shared" si="435"/>
        <v xml:space="preserve"> </v>
      </c>
      <c r="F739" s="328" t="str">
        <f t="shared" si="439"/>
        <v/>
      </c>
      <c r="G739" s="328" t="str">
        <f t="shared" si="440"/>
        <v/>
      </c>
      <c r="H739" s="313"/>
      <c r="I739" s="328" t="str">
        <f t="shared" si="441"/>
        <v/>
      </c>
      <c r="J739" s="328">
        <f t="shared" si="434"/>
        <v>850</v>
      </c>
      <c r="K739" s="335" t="str">
        <f t="shared" si="442"/>
        <v/>
      </c>
      <c r="L739" s="323" t="str">
        <f t="shared" si="443"/>
        <v/>
      </c>
      <c r="M739" s="323" t="str">
        <f t="shared" si="444"/>
        <v/>
      </c>
      <c r="N739" s="328" t="str">
        <f t="shared" si="445"/>
        <v/>
      </c>
      <c r="O739" s="328" t="str">
        <f t="shared" si="446"/>
        <v/>
      </c>
      <c r="P739" s="332"/>
      <c r="Q739" s="328"/>
      <c r="R739" s="277" t="str">
        <f>IF(H739&gt;0, rate1(1,$L$52,$L$51,$L$54,L739,$L$53,$L$50,P739),"")</f>
        <v/>
      </c>
      <c r="S739" s="323"/>
      <c r="T739" s="323"/>
      <c r="U739" s="328"/>
      <c r="V739" s="336"/>
      <c r="W739" s="328"/>
      <c r="X739" s="328"/>
      <c r="Y739" s="328"/>
      <c r="Z739" s="108" t="str">
        <f>IF(H739&gt;0, rate1(1,$L$52,$L$51,$L$54,U739,$L$53,$L$50,Y739),"")</f>
        <v/>
      </c>
      <c r="AA739" s="336" t="str">
        <f t="shared" si="447"/>
        <v/>
      </c>
      <c r="AB739" s="336" t="str">
        <f t="shared" si="448"/>
        <v/>
      </c>
      <c r="AC739" s="328" t="str">
        <f t="shared" si="449"/>
        <v/>
      </c>
      <c r="AD739" s="328" t="str">
        <f t="shared" si="450"/>
        <v/>
      </c>
      <c r="AE739" s="328" t="str">
        <f t="shared" si="451"/>
        <v/>
      </c>
      <c r="AF739" s="328" t="str">
        <f t="shared" si="452"/>
        <v/>
      </c>
      <c r="AG739" s="328" t="str">
        <f t="shared" si="453"/>
        <v/>
      </c>
      <c r="AH739" s="328" t="str">
        <f t="shared" si="454"/>
        <v/>
      </c>
      <c r="AI739" s="328" t="str">
        <f t="shared" si="455"/>
        <v/>
      </c>
      <c r="AJ739" s="328" t="str">
        <f t="shared" si="456"/>
        <v/>
      </c>
      <c r="AK739" s="337" t="str">
        <f t="shared" si="457"/>
        <v/>
      </c>
      <c r="AL739" s="42" t="str">
        <f t="shared" si="458"/>
        <v/>
      </c>
    </row>
    <row r="740" spans="2:38" ht="15" x14ac:dyDescent="0.15">
      <c r="B740" s="328" t="str">
        <f t="shared" si="436"/>
        <v/>
      </c>
      <c r="C740" s="328" t="str">
        <f t="shared" si="437"/>
        <v/>
      </c>
      <c r="D740" s="328" t="str">
        <f t="shared" si="438"/>
        <v/>
      </c>
      <c r="E740" s="328" t="str">
        <f t="shared" si="435"/>
        <v xml:space="preserve"> </v>
      </c>
      <c r="F740" s="328" t="str">
        <f t="shared" si="439"/>
        <v/>
      </c>
      <c r="G740" s="328" t="str">
        <f t="shared" si="440"/>
        <v/>
      </c>
      <c r="H740" s="313"/>
      <c r="I740" s="328" t="str">
        <f t="shared" si="441"/>
        <v/>
      </c>
      <c r="J740" s="328">
        <f t="shared" si="434"/>
        <v>850</v>
      </c>
      <c r="K740" s="335" t="str">
        <f t="shared" si="442"/>
        <v/>
      </c>
      <c r="L740" s="323" t="str">
        <f t="shared" si="443"/>
        <v/>
      </c>
      <c r="M740" s="323" t="str">
        <f t="shared" si="444"/>
        <v/>
      </c>
      <c r="N740" s="328" t="str">
        <f t="shared" si="445"/>
        <v/>
      </c>
      <c r="O740" s="328" t="str">
        <f t="shared" si="446"/>
        <v/>
      </c>
      <c r="P740" s="332"/>
      <c r="Q740" s="328"/>
      <c r="R740" s="277" t="str">
        <f>IF(H740&gt;0, rate1(1,$L$52,$L$51,$L$54,L740,$L$53,$L$50,P740),"")</f>
        <v/>
      </c>
      <c r="S740" s="323"/>
      <c r="T740" s="323"/>
      <c r="U740" s="328"/>
      <c r="V740" s="336"/>
      <c r="W740" s="328"/>
      <c r="X740" s="328"/>
      <c r="Y740" s="328"/>
      <c r="Z740" s="108" t="str">
        <f>IF(H740&gt;0, rate1(1,$L$52,$L$51,$L$54,U740,$L$53,$L$50,Y740),"")</f>
        <v/>
      </c>
      <c r="AA740" s="336" t="str">
        <f t="shared" si="447"/>
        <v/>
      </c>
      <c r="AB740" s="336" t="str">
        <f t="shared" si="448"/>
        <v/>
      </c>
      <c r="AC740" s="328" t="str">
        <f t="shared" si="449"/>
        <v/>
      </c>
      <c r="AD740" s="328" t="str">
        <f t="shared" si="450"/>
        <v/>
      </c>
      <c r="AE740" s="328" t="str">
        <f t="shared" si="451"/>
        <v/>
      </c>
      <c r="AF740" s="328" t="str">
        <f t="shared" si="452"/>
        <v/>
      </c>
      <c r="AG740" s="328" t="str">
        <f t="shared" si="453"/>
        <v/>
      </c>
      <c r="AH740" s="328" t="str">
        <f t="shared" si="454"/>
        <v/>
      </c>
      <c r="AI740" s="328" t="str">
        <f t="shared" si="455"/>
        <v/>
      </c>
      <c r="AJ740" s="328" t="str">
        <f t="shared" si="456"/>
        <v/>
      </c>
      <c r="AK740" s="337" t="str">
        <f t="shared" si="457"/>
        <v/>
      </c>
      <c r="AL740" s="42" t="str">
        <f t="shared" si="458"/>
        <v/>
      </c>
    </row>
    <row r="741" spans="2:38" ht="15" x14ac:dyDescent="0.15">
      <c r="B741" s="328" t="str">
        <f t="shared" si="436"/>
        <v/>
      </c>
      <c r="C741" s="328" t="str">
        <f t="shared" si="437"/>
        <v/>
      </c>
      <c r="D741" s="328" t="str">
        <f t="shared" si="438"/>
        <v/>
      </c>
      <c r="E741" s="328" t="str">
        <f t="shared" si="435"/>
        <v xml:space="preserve"> </v>
      </c>
      <c r="F741" s="328" t="str">
        <f t="shared" si="439"/>
        <v/>
      </c>
      <c r="G741" s="328" t="str">
        <f t="shared" si="440"/>
        <v/>
      </c>
      <c r="H741" s="313"/>
      <c r="I741" s="328" t="str">
        <f t="shared" si="441"/>
        <v/>
      </c>
      <c r="J741" s="328">
        <f t="shared" si="434"/>
        <v>850</v>
      </c>
      <c r="K741" s="335" t="str">
        <f t="shared" si="442"/>
        <v/>
      </c>
      <c r="L741" s="323" t="str">
        <f t="shared" si="443"/>
        <v/>
      </c>
      <c r="M741" s="323" t="str">
        <f t="shared" si="444"/>
        <v/>
      </c>
      <c r="N741" s="328" t="str">
        <f t="shared" si="445"/>
        <v/>
      </c>
      <c r="O741" s="328" t="str">
        <f t="shared" si="446"/>
        <v/>
      </c>
      <c r="P741" s="332"/>
      <c r="Q741" s="328"/>
      <c r="R741" s="277" t="str">
        <f>IF(H741&gt;0, rate1(1,$L$52,$L$51,$L$54,L741,$L$53,$L$50,P741),"")</f>
        <v/>
      </c>
      <c r="S741" s="323"/>
      <c r="T741" s="323"/>
      <c r="U741" s="328"/>
      <c r="V741" s="336"/>
      <c r="W741" s="328"/>
      <c r="X741" s="328"/>
      <c r="Y741" s="328"/>
      <c r="Z741" s="108" t="str">
        <f>IF(H741&gt;0, rate1(1,$L$52,$L$51,$L$54,U741,$L$53,$L$50,Y741),"")</f>
        <v/>
      </c>
      <c r="AA741" s="336" t="str">
        <f t="shared" si="447"/>
        <v/>
      </c>
      <c r="AB741" s="336" t="str">
        <f t="shared" si="448"/>
        <v/>
      </c>
      <c r="AC741" s="328" t="str">
        <f t="shared" si="449"/>
        <v/>
      </c>
      <c r="AD741" s="328" t="str">
        <f t="shared" si="450"/>
        <v/>
      </c>
      <c r="AE741" s="328" t="str">
        <f t="shared" si="451"/>
        <v/>
      </c>
      <c r="AF741" s="328" t="str">
        <f t="shared" si="452"/>
        <v/>
      </c>
      <c r="AG741" s="328" t="str">
        <f t="shared" si="453"/>
        <v/>
      </c>
      <c r="AH741" s="328" t="str">
        <f t="shared" si="454"/>
        <v/>
      </c>
      <c r="AI741" s="328" t="str">
        <f t="shared" si="455"/>
        <v/>
      </c>
      <c r="AJ741" s="328" t="str">
        <f t="shared" si="456"/>
        <v/>
      </c>
      <c r="AK741" s="337" t="str">
        <f t="shared" si="457"/>
        <v/>
      </c>
      <c r="AL741" s="42" t="str">
        <f t="shared" si="458"/>
        <v/>
      </c>
    </row>
    <row r="742" spans="2:38" ht="15" x14ac:dyDescent="0.15">
      <c r="B742" s="328" t="str">
        <f t="shared" si="436"/>
        <v/>
      </c>
      <c r="C742" s="328" t="str">
        <f t="shared" si="437"/>
        <v/>
      </c>
      <c r="D742" s="328" t="str">
        <f t="shared" si="438"/>
        <v/>
      </c>
      <c r="E742" s="328" t="str">
        <f t="shared" si="435"/>
        <v xml:space="preserve"> </v>
      </c>
      <c r="F742" s="328" t="str">
        <f t="shared" si="439"/>
        <v/>
      </c>
      <c r="G742" s="328" t="str">
        <f t="shared" si="440"/>
        <v/>
      </c>
      <c r="H742" s="313"/>
      <c r="I742" s="328" t="str">
        <f t="shared" si="441"/>
        <v/>
      </c>
      <c r="J742" s="328">
        <f t="shared" si="434"/>
        <v>850</v>
      </c>
      <c r="K742" s="335" t="str">
        <f t="shared" si="442"/>
        <v/>
      </c>
      <c r="L742" s="323" t="str">
        <f t="shared" si="443"/>
        <v/>
      </c>
      <c r="M742" s="323" t="str">
        <f t="shared" si="444"/>
        <v/>
      </c>
      <c r="N742" s="328" t="str">
        <f t="shared" si="445"/>
        <v/>
      </c>
      <c r="O742" s="328" t="str">
        <f t="shared" si="446"/>
        <v/>
      </c>
      <c r="P742" s="332"/>
      <c r="Q742" s="328"/>
      <c r="R742" s="277" t="str">
        <f>IF(H742&gt;0, rate1(1,$L$52,$L$51,$L$54,L742,$L$53,$L$50,P742),"")</f>
        <v/>
      </c>
      <c r="S742" s="323"/>
      <c r="T742" s="323"/>
      <c r="U742" s="328"/>
      <c r="V742" s="336"/>
      <c r="W742" s="328"/>
      <c r="X742" s="328"/>
      <c r="Y742" s="328"/>
      <c r="Z742" s="108" t="str">
        <f>IF(H742&gt;0, rate1(1,$L$52,$L$51,$L$54,U742,$L$53,$L$50,Y742),"")</f>
        <v/>
      </c>
      <c r="AA742" s="336" t="str">
        <f t="shared" si="447"/>
        <v/>
      </c>
      <c r="AB742" s="336" t="str">
        <f t="shared" si="448"/>
        <v/>
      </c>
      <c r="AC742" s="328" t="str">
        <f t="shared" si="449"/>
        <v/>
      </c>
      <c r="AD742" s="328" t="str">
        <f t="shared" si="450"/>
        <v/>
      </c>
      <c r="AE742" s="328" t="str">
        <f t="shared" si="451"/>
        <v/>
      </c>
      <c r="AF742" s="328" t="str">
        <f t="shared" si="452"/>
        <v/>
      </c>
      <c r="AG742" s="328" t="str">
        <f t="shared" si="453"/>
        <v/>
      </c>
      <c r="AH742" s="328" t="str">
        <f t="shared" si="454"/>
        <v/>
      </c>
      <c r="AI742" s="328" t="str">
        <f t="shared" si="455"/>
        <v/>
      </c>
      <c r="AJ742" s="328" t="str">
        <f t="shared" si="456"/>
        <v/>
      </c>
      <c r="AK742" s="337" t="str">
        <f t="shared" si="457"/>
        <v/>
      </c>
      <c r="AL742" s="42" t="str">
        <f t="shared" si="458"/>
        <v/>
      </c>
    </row>
    <row r="743" spans="2:38" ht="15" x14ac:dyDescent="0.15">
      <c r="B743" s="328" t="str">
        <f t="shared" si="436"/>
        <v/>
      </c>
      <c r="C743" s="328" t="str">
        <f t="shared" si="437"/>
        <v/>
      </c>
      <c r="D743" s="328" t="str">
        <f t="shared" si="438"/>
        <v/>
      </c>
      <c r="E743" s="328" t="str">
        <f t="shared" si="435"/>
        <v xml:space="preserve"> </v>
      </c>
      <c r="F743" s="328" t="str">
        <f t="shared" si="439"/>
        <v/>
      </c>
      <c r="G743" s="328" t="str">
        <f t="shared" si="440"/>
        <v/>
      </c>
      <c r="H743" s="313"/>
      <c r="I743" s="328" t="str">
        <f t="shared" si="441"/>
        <v/>
      </c>
      <c r="J743" s="328">
        <f t="shared" si="434"/>
        <v>850</v>
      </c>
      <c r="K743" s="335" t="str">
        <f t="shared" si="442"/>
        <v/>
      </c>
      <c r="L743" s="323" t="str">
        <f t="shared" si="443"/>
        <v/>
      </c>
      <c r="M743" s="323" t="str">
        <f t="shared" si="444"/>
        <v/>
      </c>
      <c r="N743" s="328" t="str">
        <f t="shared" si="445"/>
        <v/>
      </c>
      <c r="O743" s="328" t="str">
        <f t="shared" si="446"/>
        <v/>
      </c>
      <c r="P743" s="332"/>
      <c r="Q743" s="328"/>
      <c r="R743" s="277" t="str">
        <f>IF(H743&gt;0, rate1(1,$L$52,$L$51,$L$54,L743,$L$53,$L$50,P743),"")</f>
        <v/>
      </c>
      <c r="S743" s="323"/>
      <c r="T743" s="323"/>
      <c r="U743" s="328"/>
      <c r="V743" s="336"/>
      <c r="W743" s="328"/>
      <c r="X743" s="328"/>
      <c r="Y743" s="328"/>
      <c r="Z743" s="108" t="str">
        <f>IF(H743&gt;0, rate1(1,$L$52,$L$51,$L$54,U743,$L$53,$L$50,Y743),"")</f>
        <v/>
      </c>
      <c r="AA743" s="336" t="str">
        <f t="shared" si="447"/>
        <v/>
      </c>
      <c r="AB743" s="336" t="str">
        <f t="shared" si="448"/>
        <v/>
      </c>
      <c r="AC743" s="328" t="str">
        <f t="shared" si="449"/>
        <v/>
      </c>
      <c r="AD743" s="328" t="str">
        <f t="shared" si="450"/>
        <v/>
      </c>
      <c r="AE743" s="328" t="str">
        <f t="shared" si="451"/>
        <v/>
      </c>
      <c r="AF743" s="328" t="str">
        <f t="shared" si="452"/>
        <v/>
      </c>
      <c r="AG743" s="328" t="str">
        <f t="shared" si="453"/>
        <v/>
      </c>
      <c r="AH743" s="328" t="str">
        <f t="shared" si="454"/>
        <v/>
      </c>
      <c r="AI743" s="328" t="str">
        <f t="shared" si="455"/>
        <v/>
      </c>
      <c r="AJ743" s="328" t="str">
        <f t="shared" si="456"/>
        <v/>
      </c>
      <c r="AK743" s="337" t="str">
        <f t="shared" si="457"/>
        <v/>
      </c>
      <c r="AL743" s="42" t="str">
        <f t="shared" si="458"/>
        <v/>
      </c>
    </row>
    <row r="744" spans="2:38" ht="15" x14ac:dyDescent="0.15">
      <c r="B744" s="328" t="str">
        <f t="shared" si="436"/>
        <v/>
      </c>
      <c r="C744" s="328" t="str">
        <f t="shared" si="437"/>
        <v/>
      </c>
      <c r="D744" s="328" t="str">
        <f t="shared" si="438"/>
        <v/>
      </c>
      <c r="E744" s="328" t="str">
        <f t="shared" si="435"/>
        <v xml:space="preserve"> </v>
      </c>
      <c r="F744" s="328" t="str">
        <f t="shared" si="439"/>
        <v/>
      </c>
      <c r="G744" s="328" t="str">
        <f t="shared" si="440"/>
        <v/>
      </c>
      <c r="H744" s="313"/>
      <c r="I744" s="328" t="str">
        <f t="shared" si="441"/>
        <v/>
      </c>
      <c r="J744" s="328">
        <f t="shared" si="434"/>
        <v>850</v>
      </c>
      <c r="K744" s="335" t="str">
        <f t="shared" si="442"/>
        <v/>
      </c>
      <c r="L744" s="323" t="str">
        <f t="shared" si="443"/>
        <v/>
      </c>
      <c r="M744" s="323" t="str">
        <f t="shared" si="444"/>
        <v/>
      </c>
      <c r="N744" s="328" t="str">
        <f t="shared" si="445"/>
        <v/>
      </c>
      <c r="O744" s="328" t="str">
        <f t="shared" si="446"/>
        <v/>
      </c>
      <c r="P744" s="332"/>
      <c r="Q744" s="328"/>
      <c r="R744" s="277" t="str">
        <f>IF(H744&gt;0, rate1(1,$L$52,$L$51,$L$54,L744,$L$53,$L$50,P744),"")</f>
        <v/>
      </c>
      <c r="S744" s="323"/>
      <c r="T744" s="323"/>
      <c r="U744" s="328"/>
      <c r="V744" s="336"/>
      <c r="W744" s="328"/>
      <c r="X744" s="328"/>
      <c r="Y744" s="328"/>
      <c r="Z744" s="108" t="str">
        <f>IF(H744&gt;0, rate1(1,$L$52,$L$51,$L$54,U744,$L$53,$L$50,Y744),"")</f>
        <v/>
      </c>
      <c r="AA744" s="336" t="str">
        <f t="shared" si="447"/>
        <v/>
      </c>
      <c r="AB744" s="336" t="str">
        <f t="shared" si="448"/>
        <v/>
      </c>
      <c r="AC744" s="328" t="str">
        <f t="shared" si="449"/>
        <v/>
      </c>
      <c r="AD744" s="328" t="str">
        <f t="shared" si="450"/>
        <v/>
      </c>
      <c r="AE744" s="328" t="str">
        <f t="shared" si="451"/>
        <v/>
      </c>
      <c r="AF744" s="328" t="str">
        <f t="shared" si="452"/>
        <v/>
      </c>
      <c r="AG744" s="328" t="str">
        <f t="shared" si="453"/>
        <v/>
      </c>
      <c r="AH744" s="328" t="str">
        <f t="shared" si="454"/>
        <v/>
      </c>
      <c r="AI744" s="328" t="str">
        <f t="shared" si="455"/>
        <v/>
      </c>
      <c r="AJ744" s="328" t="str">
        <f t="shared" si="456"/>
        <v/>
      </c>
      <c r="AK744" s="337" t="str">
        <f t="shared" si="457"/>
        <v/>
      </c>
      <c r="AL744" s="42" t="str">
        <f t="shared" si="458"/>
        <v/>
      </c>
    </row>
    <row r="745" spans="2:38" ht="15" x14ac:dyDescent="0.15">
      <c r="B745" s="328" t="str">
        <f t="shared" si="436"/>
        <v/>
      </c>
      <c r="C745" s="328" t="str">
        <f t="shared" si="437"/>
        <v/>
      </c>
      <c r="D745" s="328" t="str">
        <f t="shared" si="438"/>
        <v/>
      </c>
      <c r="E745" s="328" t="str">
        <f t="shared" si="435"/>
        <v xml:space="preserve"> </v>
      </c>
      <c r="F745" s="328" t="str">
        <f t="shared" si="439"/>
        <v/>
      </c>
      <c r="G745" s="328" t="str">
        <f t="shared" si="440"/>
        <v/>
      </c>
      <c r="H745" s="313"/>
      <c r="I745" s="328" t="str">
        <f t="shared" si="441"/>
        <v/>
      </c>
      <c r="J745" s="328">
        <f t="shared" si="434"/>
        <v>850</v>
      </c>
      <c r="K745" s="335" t="str">
        <f t="shared" si="442"/>
        <v/>
      </c>
      <c r="L745" s="323" t="str">
        <f t="shared" si="443"/>
        <v/>
      </c>
      <c r="M745" s="323" t="str">
        <f t="shared" si="444"/>
        <v/>
      </c>
      <c r="N745" s="328" t="str">
        <f t="shared" si="445"/>
        <v/>
      </c>
      <c r="O745" s="328" t="str">
        <f t="shared" si="446"/>
        <v/>
      </c>
      <c r="P745" s="332"/>
      <c r="Q745" s="328"/>
      <c r="R745" s="277" t="str">
        <f>IF(H745&gt;0, rate1(1,$L$52,$L$51,$L$54,L745,$L$53,$L$50,P745),"")</f>
        <v/>
      </c>
      <c r="S745" s="323"/>
      <c r="T745" s="323"/>
      <c r="U745" s="328"/>
      <c r="V745" s="336"/>
      <c r="W745" s="328"/>
      <c r="X745" s="328"/>
      <c r="Y745" s="328"/>
      <c r="Z745" s="108" t="str">
        <f>IF(H745&gt;0, rate1(1,$L$52,$L$51,$L$54,U745,$L$53,$L$50,Y745),"")</f>
        <v/>
      </c>
      <c r="AA745" s="336" t="str">
        <f t="shared" si="447"/>
        <v/>
      </c>
      <c r="AB745" s="336" t="str">
        <f t="shared" si="448"/>
        <v/>
      </c>
      <c r="AC745" s="328" t="str">
        <f t="shared" si="449"/>
        <v/>
      </c>
      <c r="AD745" s="328" t="str">
        <f t="shared" si="450"/>
        <v/>
      </c>
      <c r="AE745" s="328" t="str">
        <f t="shared" si="451"/>
        <v/>
      </c>
      <c r="AF745" s="328" t="str">
        <f t="shared" si="452"/>
        <v/>
      </c>
      <c r="AG745" s="328" t="str">
        <f t="shared" si="453"/>
        <v/>
      </c>
      <c r="AH745" s="328" t="str">
        <f t="shared" si="454"/>
        <v/>
      </c>
      <c r="AI745" s="328" t="str">
        <f t="shared" si="455"/>
        <v/>
      </c>
      <c r="AJ745" s="328" t="str">
        <f t="shared" si="456"/>
        <v/>
      </c>
      <c r="AK745" s="337" t="str">
        <f t="shared" si="457"/>
        <v/>
      </c>
      <c r="AL745" s="42" t="str">
        <f t="shared" si="458"/>
        <v/>
      </c>
    </row>
    <row r="746" spans="2:38" ht="15" x14ac:dyDescent="0.15">
      <c r="B746" s="328" t="str">
        <f t="shared" si="436"/>
        <v/>
      </c>
      <c r="C746" s="328" t="str">
        <f t="shared" si="437"/>
        <v/>
      </c>
      <c r="D746" s="328" t="str">
        <f t="shared" si="438"/>
        <v/>
      </c>
      <c r="E746" s="328" t="str">
        <f t="shared" si="435"/>
        <v xml:space="preserve"> </v>
      </c>
      <c r="F746" s="328" t="str">
        <f t="shared" si="439"/>
        <v/>
      </c>
      <c r="G746" s="328" t="str">
        <f t="shared" si="440"/>
        <v/>
      </c>
      <c r="H746" s="313"/>
      <c r="I746" s="328" t="str">
        <f t="shared" si="441"/>
        <v/>
      </c>
      <c r="J746" s="328">
        <f t="shared" si="434"/>
        <v>850</v>
      </c>
      <c r="K746" s="335" t="str">
        <f t="shared" si="442"/>
        <v/>
      </c>
      <c r="L746" s="323" t="str">
        <f t="shared" si="443"/>
        <v/>
      </c>
      <c r="M746" s="323" t="str">
        <f t="shared" si="444"/>
        <v/>
      </c>
      <c r="N746" s="328" t="str">
        <f t="shared" si="445"/>
        <v/>
      </c>
      <c r="O746" s="328" t="str">
        <f t="shared" si="446"/>
        <v/>
      </c>
      <c r="P746" s="332"/>
      <c r="Q746" s="328"/>
      <c r="R746" s="277" t="str">
        <f>IF(H746&gt;0, rate1(1,$L$52,$L$51,$L$54,L746,$L$53,$L$50,P746),"")</f>
        <v/>
      </c>
      <c r="S746" s="323"/>
      <c r="T746" s="323"/>
      <c r="U746" s="328"/>
      <c r="V746" s="336"/>
      <c r="W746" s="328"/>
      <c r="X746" s="328"/>
      <c r="Y746" s="328"/>
      <c r="Z746" s="108" t="str">
        <f>IF(H746&gt;0, rate1(1,$L$52,$L$51,$L$54,U746,$L$53,$L$50,Y746),"")</f>
        <v/>
      </c>
      <c r="AA746" s="336" t="str">
        <f t="shared" si="447"/>
        <v/>
      </c>
      <c r="AB746" s="336" t="str">
        <f t="shared" si="448"/>
        <v/>
      </c>
      <c r="AC746" s="328" t="str">
        <f t="shared" si="449"/>
        <v/>
      </c>
      <c r="AD746" s="328" t="str">
        <f t="shared" si="450"/>
        <v/>
      </c>
      <c r="AE746" s="328" t="str">
        <f t="shared" si="451"/>
        <v/>
      </c>
      <c r="AF746" s="328" t="str">
        <f t="shared" si="452"/>
        <v/>
      </c>
      <c r="AG746" s="328" t="str">
        <f t="shared" si="453"/>
        <v/>
      </c>
      <c r="AH746" s="328" t="str">
        <f t="shared" si="454"/>
        <v/>
      </c>
      <c r="AI746" s="328" t="str">
        <f t="shared" si="455"/>
        <v/>
      </c>
      <c r="AJ746" s="328" t="str">
        <f t="shared" si="456"/>
        <v/>
      </c>
      <c r="AK746" s="337" t="str">
        <f t="shared" si="457"/>
        <v/>
      </c>
      <c r="AL746" s="42" t="str">
        <f t="shared" si="458"/>
        <v/>
      </c>
    </row>
    <row r="747" spans="2:38" ht="15" x14ac:dyDescent="0.15">
      <c r="B747" s="328" t="str">
        <f t="shared" si="436"/>
        <v/>
      </c>
      <c r="C747" s="328" t="str">
        <f t="shared" si="437"/>
        <v/>
      </c>
      <c r="D747" s="328" t="str">
        <f t="shared" si="438"/>
        <v/>
      </c>
      <c r="E747" s="328" t="str">
        <f t="shared" si="435"/>
        <v xml:space="preserve"> </v>
      </c>
      <c r="F747" s="328" t="str">
        <f t="shared" si="439"/>
        <v/>
      </c>
      <c r="G747" s="328" t="str">
        <f t="shared" si="440"/>
        <v/>
      </c>
      <c r="H747" s="313"/>
      <c r="I747" s="328" t="str">
        <f t="shared" si="441"/>
        <v/>
      </c>
      <c r="J747" s="328">
        <f t="shared" si="434"/>
        <v>850</v>
      </c>
      <c r="K747" s="335" t="str">
        <f t="shared" si="442"/>
        <v/>
      </c>
      <c r="L747" s="323" t="str">
        <f t="shared" si="443"/>
        <v/>
      </c>
      <c r="M747" s="323" t="str">
        <f t="shared" si="444"/>
        <v/>
      </c>
      <c r="N747" s="328" t="str">
        <f t="shared" si="445"/>
        <v/>
      </c>
      <c r="O747" s="328" t="str">
        <f t="shared" si="446"/>
        <v/>
      </c>
      <c r="P747" s="332"/>
      <c r="Q747" s="328"/>
      <c r="R747" s="277" t="str">
        <f>IF(H747&gt;0, rate1(1,$L$52,$L$51,$L$54,L747,$L$53,$L$50,P747),"")</f>
        <v/>
      </c>
      <c r="S747" s="323"/>
      <c r="T747" s="323"/>
      <c r="U747" s="328"/>
      <c r="V747" s="336"/>
      <c r="W747" s="328"/>
      <c r="X747" s="328"/>
      <c r="Y747" s="328"/>
      <c r="Z747" s="108" t="str">
        <f>IF(H747&gt;0, rate1(1,$L$52,$L$51,$L$54,U747,$L$53,$L$50,Y747),"")</f>
        <v/>
      </c>
      <c r="AA747" s="336" t="str">
        <f t="shared" si="447"/>
        <v/>
      </c>
      <c r="AB747" s="336" t="str">
        <f t="shared" si="448"/>
        <v/>
      </c>
      <c r="AC747" s="328" t="str">
        <f t="shared" si="449"/>
        <v/>
      </c>
      <c r="AD747" s="328" t="str">
        <f t="shared" si="450"/>
        <v/>
      </c>
      <c r="AE747" s="328" t="str">
        <f t="shared" si="451"/>
        <v/>
      </c>
      <c r="AF747" s="328" t="str">
        <f t="shared" si="452"/>
        <v/>
      </c>
      <c r="AG747" s="328" t="str">
        <f t="shared" si="453"/>
        <v/>
      </c>
      <c r="AH747" s="328" t="str">
        <f t="shared" si="454"/>
        <v/>
      </c>
      <c r="AI747" s="328" t="str">
        <f t="shared" si="455"/>
        <v/>
      </c>
      <c r="AJ747" s="328" t="str">
        <f t="shared" si="456"/>
        <v/>
      </c>
      <c r="AK747" s="337" t="str">
        <f t="shared" si="457"/>
        <v/>
      </c>
      <c r="AL747" s="42" t="str">
        <f t="shared" si="458"/>
        <v/>
      </c>
    </row>
    <row r="748" spans="2:38" ht="15" x14ac:dyDescent="0.15">
      <c r="B748" s="328" t="str">
        <f t="shared" si="436"/>
        <v/>
      </c>
      <c r="C748" s="328" t="str">
        <f t="shared" si="437"/>
        <v/>
      </c>
      <c r="D748" s="328" t="str">
        <f t="shared" si="438"/>
        <v/>
      </c>
      <c r="E748" s="328" t="str">
        <f t="shared" si="435"/>
        <v xml:space="preserve"> </v>
      </c>
      <c r="F748" s="328" t="str">
        <f t="shared" si="439"/>
        <v/>
      </c>
      <c r="G748" s="328" t="str">
        <f t="shared" si="440"/>
        <v/>
      </c>
      <c r="H748" s="313"/>
      <c r="I748" s="328" t="str">
        <f t="shared" si="441"/>
        <v/>
      </c>
      <c r="J748" s="328">
        <f t="shared" si="434"/>
        <v>850</v>
      </c>
      <c r="K748" s="335" t="str">
        <f t="shared" si="442"/>
        <v/>
      </c>
      <c r="L748" s="323" t="str">
        <f t="shared" si="443"/>
        <v/>
      </c>
      <c r="M748" s="323" t="str">
        <f t="shared" si="444"/>
        <v/>
      </c>
      <c r="N748" s="328" t="str">
        <f t="shared" si="445"/>
        <v/>
      </c>
      <c r="O748" s="328" t="str">
        <f t="shared" si="446"/>
        <v/>
      </c>
      <c r="P748" s="332"/>
      <c r="Q748" s="328"/>
      <c r="R748" s="277" t="str">
        <f>IF(H748&gt;0, rate1(1,$L$52,$L$51,$L$54,L748,$L$53,$L$50,P748),"")</f>
        <v/>
      </c>
      <c r="S748" s="323"/>
      <c r="T748" s="323"/>
      <c r="U748" s="328"/>
      <c r="V748" s="336"/>
      <c r="W748" s="328"/>
      <c r="X748" s="328"/>
      <c r="Y748" s="328"/>
      <c r="Z748" s="108" t="str">
        <f>IF(H748&gt;0, rate1(1,$L$52,$L$51,$L$54,U748,$L$53,$L$50,Y748),"")</f>
        <v/>
      </c>
      <c r="AA748" s="336" t="str">
        <f t="shared" si="447"/>
        <v/>
      </c>
      <c r="AB748" s="336" t="str">
        <f t="shared" si="448"/>
        <v/>
      </c>
      <c r="AC748" s="328" t="str">
        <f t="shared" si="449"/>
        <v/>
      </c>
      <c r="AD748" s="328" t="str">
        <f t="shared" si="450"/>
        <v/>
      </c>
      <c r="AE748" s="328" t="str">
        <f t="shared" si="451"/>
        <v/>
      </c>
      <c r="AF748" s="328" t="str">
        <f t="shared" si="452"/>
        <v/>
      </c>
      <c r="AG748" s="328" t="str">
        <f t="shared" si="453"/>
        <v/>
      </c>
      <c r="AH748" s="328" t="str">
        <f t="shared" si="454"/>
        <v/>
      </c>
      <c r="AI748" s="328" t="str">
        <f t="shared" si="455"/>
        <v/>
      </c>
      <c r="AJ748" s="328" t="str">
        <f t="shared" si="456"/>
        <v/>
      </c>
      <c r="AK748" s="337" t="str">
        <f t="shared" si="457"/>
        <v/>
      </c>
      <c r="AL748" s="42" t="str">
        <f t="shared" si="458"/>
        <v/>
      </c>
    </row>
    <row r="749" spans="2:38" ht="15" x14ac:dyDescent="0.15">
      <c r="B749" s="328" t="str">
        <f t="shared" si="436"/>
        <v/>
      </c>
      <c r="C749" s="328" t="str">
        <f t="shared" si="437"/>
        <v/>
      </c>
      <c r="D749" s="328" t="str">
        <f t="shared" si="438"/>
        <v/>
      </c>
      <c r="E749" s="328" t="str">
        <f t="shared" si="435"/>
        <v xml:space="preserve"> </v>
      </c>
      <c r="F749" s="328" t="str">
        <f t="shared" si="439"/>
        <v/>
      </c>
      <c r="G749" s="328" t="str">
        <f t="shared" si="440"/>
        <v/>
      </c>
      <c r="H749" s="313"/>
      <c r="I749" s="328" t="str">
        <f t="shared" si="441"/>
        <v/>
      </c>
      <c r="J749" s="328">
        <f t="shared" si="434"/>
        <v>850</v>
      </c>
      <c r="K749" s="335" t="str">
        <f t="shared" si="442"/>
        <v/>
      </c>
      <c r="L749" s="323" t="str">
        <f t="shared" si="443"/>
        <v/>
      </c>
      <c r="M749" s="323" t="str">
        <f t="shared" si="444"/>
        <v/>
      </c>
      <c r="N749" s="328" t="str">
        <f t="shared" si="445"/>
        <v/>
      </c>
      <c r="O749" s="328" t="str">
        <f t="shared" si="446"/>
        <v/>
      </c>
      <c r="P749" s="332"/>
      <c r="Q749" s="328"/>
      <c r="R749" s="277" t="str">
        <f>IF(H749&gt;0, rate1(1,$L$52,$L$51,$L$54,L749,$L$53,$L$50,P749),"")</f>
        <v/>
      </c>
      <c r="S749" s="323"/>
      <c r="T749" s="323"/>
      <c r="U749" s="328"/>
      <c r="V749" s="336"/>
      <c r="W749" s="328"/>
      <c r="X749" s="328"/>
      <c r="Y749" s="328"/>
      <c r="Z749" s="108" t="str">
        <f>IF(H749&gt;0, rate1(1,$L$52,$L$51,$L$54,U749,$L$53,$L$50,Y749),"")</f>
        <v/>
      </c>
      <c r="AA749" s="336" t="str">
        <f t="shared" si="447"/>
        <v/>
      </c>
      <c r="AB749" s="336" t="str">
        <f t="shared" si="448"/>
        <v/>
      </c>
      <c r="AC749" s="328" t="str">
        <f t="shared" si="449"/>
        <v/>
      </c>
      <c r="AD749" s="328" t="str">
        <f t="shared" si="450"/>
        <v/>
      </c>
      <c r="AE749" s="328" t="str">
        <f t="shared" si="451"/>
        <v/>
      </c>
      <c r="AF749" s="328" t="str">
        <f t="shared" si="452"/>
        <v/>
      </c>
      <c r="AG749" s="328" t="str">
        <f t="shared" si="453"/>
        <v/>
      </c>
      <c r="AH749" s="328" t="str">
        <f t="shared" si="454"/>
        <v/>
      </c>
      <c r="AI749" s="328" t="str">
        <f t="shared" si="455"/>
        <v/>
      </c>
      <c r="AJ749" s="328" t="str">
        <f t="shared" si="456"/>
        <v/>
      </c>
      <c r="AK749" s="337" t="str">
        <f t="shared" si="457"/>
        <v/>
      </c>
      <c r="AL749" s="42" t="str">
        <f t="shared" si="458"/>
        <v/>
      </c>
    </row>
    <row r="750" spans="2:38" ht="15" x14ac:dyDescent="0.15">
      <c r="B750" s="328" t="str">
        <f t="shared" si="436"/>
        <v/>
      </c>
      <c r="C750" s="328" t="str">
        <f t="shared" si="437"/>
        <v/>
      </c>
      <c r="D750" s="328" t="str">
        <f t="shared" si="438"/>
        <v/>
      </c>
      <c r="E750" s="328" t="str">
        <f t="shared" si="435"/>
        <v xml:space="preserve"> </v>
      </c>
      <c r="F750" s="328" t="str">
        <f t="shared" si="439"/>
        <v/>
      </c>
      <c r="G750" s="328" t="str">
        <f t="shared" si="440"/>
        <v/>
      </c>
      <c r="H750" s="313"/>
      <c r="I750" s="328" t="str">
        <f t="shared" si="441"/>
        <v/>
      </c>
      <c r="J750" s="328">
        <f t="shared" si="434"/>
        <v>850</v>
      </c>
      <c r="K750" s="335" t="str">
        <f t="shared" si="442"/>
        <v/>
      </c>
      <c r="L750" s="323" t="str">
        <f t="shared" si="443"/>
        <v/>
      </c>
      <c r="M750" s="323" t="str">
        <f t="shared" si="444"/>
        <v/>
      </c>
      <c r="N750" s="328" t="str">
        <f t="shared" si="445"/>
        <v/>
      </c>
      <c r="O750" s="328" t="str">
        <f t="shared" si="446"/>
        <v/>
      </c>
      <c r="P750" s="332"/>
      <c r="Q750" s="328"/>
      <c r="R750" s="277" t="str">
        <f>IF(H750&gt;0, rate1(1,$L$52,$L$51,$L$54,L750,$L$53,$L$50,P750),"")</f>
        <v/>
      </c>
      <c r="S750" s="323"/>
      <c r="T750" s="323"/>
      <c r="U750" s="328"/>
      <c r="V750" s="336"/>
      <c r="W750" s="328"/>
      <c r="X750" s="328"/>
      <c r="Y750" s="328"/>
      <c r="Z750" s="108" t="str">
        <f>IF(H750&gt;0, rate1(1,$L$52,$L$51,$L$54,U750,$L$53,$L$50,Y750),"")</f>
        <v/>
      </c>
      <c r="AA750" s="336" t="str">
        <f t="shared" si="447"/>
        <v/>
      </c>
      <c r="AB750" s="336" t="str">
        <f t="shared" si="448"/>
        <v/>
      </c>
      <c r="AC750" s="328" t="str">
        <f t="shared" si="449"/>
        <v/>
      </c>
      <c r="AD750" s="328" t="str">
        <f t="shared" si="450"/>
        <v/>
      </c>
      <c r="AE750" s="328" t="str">
        <f t="shared" si="451"/>
        <v/>
      </c>
      <c r="AF750" s="328" t="str">
        <f t="shared" si="452"/>
        <v/>
      </c>
      <c r="AG750" s="328" t="str">
        <f t="shared" si="453"/>
        <v/>
      </c>
      <c r="AH750" s="328" t="str">
        <f t="shared" si="454"/>
        <v/>
      </c>
      <c r="AI750" s="328" t="str">
        <f t="shared" si="455"/>
        <v/>
      </c>
      <c r="AJ750" s="328" t="str">
        <f t="shared" si="456"/>
        <v/>
      </c>
      <c r="AK750" s="337" t="str">
        <f t="shared" si="457"/>
        <v/>
      </c>
      <c r="AL750" s="42" t="str">
        <f t="shared" si="458"/>
        <v/>
      </c>
    </row>
    <row r="751" spans="2:38" ht="15" x14ac:dyDescent="0.15">
      <c r="B751" s="328" t="str">
        <f t="shared" si="436"/>
        <v/>
      </c>
      <c r="C751" s="328" t="str">
        <f t="shared" si="437"/>
        <v/>
      </c>
      <c r="D751" s="328" t="str">
        <f t="shared" si="438"/>
        <v/>
      </c>
      <c r="E751" s="328" t="str">
        <f t="shared" si="435"/>
        <v xml:space="preserve"> </v>
      </c>
      <c r="F751" s="328" t="str">
        <f t="shared" si="439"/>
        <v/>
      </c>
      <c r="G751" s="328" t="str">
        <f t="shared" si="440"/>
        <v/>
      </c>
      <c r="H751" s="313"/>
      <c r="I751" s="328" t="str">
        <f t="shared" si="441"/>
        <v/>
      </c>
      <c r="J751" s="328">
        <f t="shared" si="434"/>
        <v>850</v>
      </c>
      <c r="K751" s="335" t="str">
        <f t="shared" si="442"/>
        <v/>
      </c>
      <c r="L751" s="323" t="str">
        <f t="shared" si="443"/>
        <v/>
      </c>
      <c r="M751" s="323" t="str">
        <f t="shared" si="444"/>
        <v/>
      </c>
      <c r="N751" s="328" t="str">
        <f t="shared" si="445"/>
        <v/>
      </c>
      <c r="O751" s="328" t="str">
        <f t="shared" si="446"/>
        <v/>
      </c>
      <c r="P751" s="332"/>
      <c r="Q751" s="328"/>
      <c r="R751" s="277" t="str">
        <f>IF(H751&gt;0, rate1(1,$L$52,$L$51,$L$54,L751,$L$53,$L$50,P751),"")</f>
        <v/>
      </c>
      <c r="S751" s="323"/>
      <c r="T751" s="323"/>
      <c r="U751" s="328"/>
      <c r="V751" s="336"/>
      <c r="W751" s="328"/>
      <c r="X751" s="328"/>
      <c r="Y751" s="328"/>
      <c r="Z751" s="108" t="str">
        <f>IF(H751&gt;0, rate1(1,$L$52,$L$51,$L$54,U751,$L$53,$L$50,Y751),"")</f>
        <v/>
      </c>
      <c r="AA751" s="336" t="str">
        <f t="shared" si="447"/>
        <v/>
      </c>
      <c r="AB751" s="336" t="str">
        <f t="shared" si="448"/>
        <v/>
      </c>
      <c r="AC751" s="328" t="str">
        <f t="shared" si="449"/>
        <v/>
      </c>
      <c r="AD751" s="328" t="str">
        <f t="shared" si="450"/>
        <v/>
      </c>
      <c r="AE751" s="328" t="str">
        <f t="shared" si="451"/>
        <v/>
      </c>
      <c r="AF751" s="328" t="str">
        <f t="shared" si="452"/>
        <v/>
      </c>
      <c r="AG751" s="328" t="str">
        <f t="shared" si="453"/>
        <v/>
      </c>
      <c r="AH751" s="328" t="str">
        <f t="shared" si="454"/>
        <v/>
      </c>
      <c r="AI751" s="328" t="str">
        <f t="shared" si="455"/>
        <v/>
      </c>
      <c r="AJ751" s="328" t="str">
        <f t="shared" si="456"/>
        <v/>
      </c>
      <c r="AK751" s="337" t="str">
        <f t="shared" si="457"/>
        <v/>
      </c>
      <c r="AL751" s="42" t="str">
        <f t="shared" si="458"/>
        <v/>
      </c>
    </row>
    <row r="752" spans="2:38" ht="15" x14ac:dyDescent="0.15">
      <c r="B752" s="328" t="str">
        <f t="shared" si="436"/>
        <v/>
      </c>
      <c r="C752" s="328" t="str">
        <f t="shared" si="437"/>
        <v/>
      </c>
      <c r="D752" s="328" t="str">
        <f t="shared" si="438"/>
        <v/>
      </c>
      <c r="E752" s="328" t="str">
        <f t="shared" si="435"/>
        <v xml:space="preserve"> </v>
      </c>
      <c r="F752" s="328" t="str">
        <f t="shared" si="439"/>
        <v/>
      </c>
      <c r="G752" s="328" t="str">
        <f t="shared" si="440"/>
        <v/>
      </c>
      <c r="H752" s="313"/>
      <c r="I752" s="328" t="str">
        <f t="shared" si="441"/>
        <v/>
      </c>
      <c r="J752" s="328">
        <f t="shared" si="434"/>
        <v>850</v>
      </c>
      <c r="K752" s="335" t="str">
        <f t="shared" si="442"/>
        <v/>
      </c>
      <c r="L752" s="323" t="str">
        <f t="shared" si="443"/>
        <v/>
      </c>
      <c r="M752" s="323" t="str">
        <f t="shared" si="444"/>
        <v/>
      </c>
      <c r="N752" s="328" t="str">
        <f t="shared" si="445"/>
        <v/>
      </c>
      <c r="O752" s="328" t="str">
        <f t="shared" si="446"/>
        <v/>
      </c>
      <c r="P752" s="332"/>
      <c r="Q752" s="328"/>
      <c r="R752" s="277" t="str">
        <f>IF(H752&gt;0, rate1(1,$L$52,$L$51,$L$54,L752,$L$53,$L$50,P752),"")</f>
        <v/>
      </c>
      <c r="S752" s="323"/>
      <c r="T752" s="323"/>
      <c r="U752" s="328"/>
      <c r="V752" s="336"/>
      <c r="W752" s="328"/>
      <c r="X752" s="328"/>
      <c r="Y752" s="328"/>
      <c r="Z752" s="108" t="str">
        <f>IF(H752&gt;0, rate1(1,$L$52,$L$51,$L$54,U752,$L$53,$L$50,Y752),"")</f>
        <v/>
      </c>
      <c r="AA752" s="336" t="str">
        <f t="shared" si="447"/>
        <v/>
      </c>
      <c r="AB752" s="336" t="str">
        <f t="shared" si="448"/>
        <v/>
      </c>
      <c r="AC752" s="328" t="str">
        <f t="shared" si="449"/>
        <v/>
      </c>
      <c r="AD752" s="328" t="str">
        <f t="shared" si="450"/>
        <v/>
      </c>
      <c r="AE752" s="328" t="str">
        <f t="shared" si="451"/>
        <v/>
      </c>
      <c r="AF752" s="328" t="str">
        <f t="shared" si="452"/>
        <v/>
      </c>
      <c r="AG752" s="328" t="str">
        <f t="shared" si="453"/>
        <v/>
      </c>
      <c r="AH752" s="328" t="str">
        <f t="shared" si="454"/>
        <v/>
      </c>
      <c r="AI752" s="328" t="str">
        <f t="shared" si="455"/>
        <v/>
      </c>
      <c r="AJ752" s="328" t="str">
        <f t="shared" si="456"/>
        <v/>
      </c>
      <c r="AK752" s="337" t="str">
        <f t="shared" si="457"/>
        <v/>
      </c>
      <c r="AL752" s="42" t="str">
        <f t="shared" si="458"/>
        <v/>
      </c>
    </row>
    <row r="753" spans="2:38" ht="15" x14ac:dyDescent="0.15">
      <c r="B753" s="328" t="str">
        <f t="shared" si="436"/>
        <v/>
      </c>
      <c r="C753" s="328" t="str">
        <f t="shared" si="437"/>
        <v/>
      </c>
      <c r="D753" s="328" t="str">
        <f t="shared" si="438"/>
        <v/>
      </c>
      <c r="E753" s="328" t="str">
        <f t="shared" si="435"/>
        <v xml:space="preserve"> </v>
      </c>
      <c r="F753" s="328" t="str">
        <f t="shared" si="439"/>
        <v/>
      </c>
      <c r="G753" s="328" t="str">
        <f t="shared" si="440"/>
        <v/>
      </c>
      <c r="H753" s="313"/>
      <c r="I753" s="328" t="str">
        <f t="shared" si="441"/>
        <v/>
      </c>
      <c r="J753" s="328">
        <f t="shared" si="434"/>
        <v>850</v>
      </c>
      <c r="K753" s="335" t="str">
        <f t="shared" si="442"/>
        <v/>
      </c>
      <c r="L753" s="323" t="str">
        <f t="shared" si="443"/>
        <v/>
      </c>
      <c r="M753" s="323" t="str">
        <f t="shared" si="444"/>
        <v/>
      </c>
      <c r="N753" s="328" t="str">
        <f t="shared" si="445"/>
        <v/>
      </c>
      <c r="O753" s="328" t="str">
        <f t="shared" si="446"/>
        <v/>
      </c>
      <c r="P753" s="332"/>
      <c r="Q753" s="328"/>
      <c r="R753" s="277" t="str">
        <f>IF(H753&gt;0, rate1(1,$L$52,$L$51,$L$54,L753,$L$53,$L$50,P753),"")</f>
        <v/>
      </c>
      <c r="S753" s="323"/>
      <c r="T753" s="323"/>
      <c r="U753" s="328"/>
      <c r="V753" s="336"/>
      <c r="W753" s="328"/>
      <c r="X753" s="328"/>
      <c r="Y753" s="328"/>
      <c r="Z753" s="108" t="str">
        <f>IF(H753&gt;0, rate1(1,$L$52,$L$51,$L$54,U753,$L$53,$L$50,Y753),"")</f>
        <v/>
      </c>
      <c r="AA753" s="336" t="str">
        <f t="shared" si="447"/>
        <v/>
      </c>
      <c r="AB753" s="336" t="str">
        <f t="shared" si="448"/>
        <v/>
      </c>
      <c r="AC753" s="328" t="str">
        <f t="shared" si="449"/>
        <v/>
      </c>
      <c r="AD753" s="328" t="str">
        <f t="shared" si="450"/>
        <v/>
      </c>
      <c r="AE753" s="328" t="str">
        <f t="shared" si="451"/>
        <v/>
      </c>
      <c r="AF753" s="328" t="str">
        <f t="shared" si="452"/>
        <v/>
      </c>
      <c r="AG753" s="328" t="str">
        <f t="shared" si="453"/>
        <v/>
      </c>
      <c r="AH753" s="328" t="str">
        <f t="shared" si="454"/>
        <v/>
      </c>
      <c r="AI753" s="328" t="str">
        <f t="shared" si="455"/>
        <v/>
      </c>
      <c r="AJ753" s="328" t="str">
        <f t="shared" si="456"/>
        <v/>
      </c>
      <c r="AK753" s="337" t="str">
        <f t="shared" si="457"/>
        <v/>
      </c>
      <c r="AL753" s="42" t="str">
        <f t="shared" si="458"/>
        <v/>
      </c>
    </row>
    <row r="754" spans="2:38" ht="15" x14ac:dyDescent="0.15">
      <c r="B754" s="328" t="str">
        <f t="shared" si="436"/>
        <v/>
      </c>
      <c r="C754" s="328" t="str">
        <f t="shared" si="437"/>
        <v/>
      </c>
      <c r="D754" s="328" t="str">
        <f t="shared" si="438"/>
        <v/>
      </c>
      <c r="E754" s="328" t="str">
        <f t="shared" si="435"/>
        <v xml:space="preserve"> </v>
      </c>
      <c r="F754" s="328" t="str">
        <f t="shared" si="439"/>
        <v/>
      </c>
      <c r="G754" s="328" t="str">
        <f t="shared" si="440"/>
        <v/>
      </c>
      <c r="H754" s="313"/>
      <c r="I754" s="328" t="str">
        <f t="shared" si="441"/>
        <v/>
      </c>
      <c r="J754" s="328">
        <f t="shared" si="434"/>
        <v>850</v>
      </c>
      <c r="K754" s="335" t="str">
        <f t="shared" si="442"/>
        <v/>
      </c>
      <c r="L754" s="323" t="str">
        <f t="shared" si="443"/>
        <v/>
      </c>
      <c r="M754" s="323" t="str">
        <f t="shared" si="444"/>
        <v/>
      </c>
      <c r="N754" s="328" t="str">
        <f t="shared" si="445"/>
        <v/>
      </c>
      <c r="O754" s="328" t="str">
        <f t="shared" si="446"/>
        <v/>
      </c>
      <c r="P754" s="332"/>
      <c r="Q754" s="328"/>
      <c r="R754" s="277" t="str">
        <f>IF(H754&gt;0, rate1(1,$L$52,$L$51,$L$54,L754,$L$53,$L$50,P754),"")</f>
        <v/>
      </c>
      <c r="S754" s="323"/>
      <c r="T754" s="323"/>
      <c r="U754" s="328"/>
      <c r="V754" s="336"/>
      <c r="W754" s="328"/>
      <c r="X754" s="328"/>
      <c r="Y754" s="328"/>
      <c r="Z754" s="108" t="str">
        <f>IF(H754&gt;0, rate1(1,$L$52,$L$51,$L$54,U754,$L$53,$L$50,Y754),"")</f>
        <v/>
      </c>
      <c r="AA754" s="336" t="str">
        <f t="shared" si="447"/>
        <v/>
      </c>
      <c r="AB754" s="336" t="str">
        <f t="shared" si="448"/>
        <v/>
      </c>
      <c r="AC754" s="328" t="str">
        <f t="shared" si="449"/>
        <v/>
      </c>
      <c r="AD754" s="328" t="str">
        <f t="shared" si="450"/>
        <v/>
      </c>
      <c r="AE754" s="328" t="str">
        <f t="shared" si="451"/>
        <v/>
      </c>
      <c r="AF754" s="328" t="str">
        <f t="shared" si="452"/>
        <v/>
      </c>
      <c r="AG754" s="328" t="str">
        <f t="shared" si="453"/>
        <v/>
      </c>
      <c r="AH754" s="328" t="str">
        <f t="shared" si="454"/>
        <v/>
      </c>
      <c r="AI754" s="328" t="str">
        <f t="shared" si="455"/>
        <v/>
      </c>
      <c r="AJ754" s="328" t="str">
        <f t="shared" si="456"/>
        <v/>
      </c>
      <c r="AK754" s="337" t="str">
        <f t="shared" si="457"/>
        <v/>
      </c>
      <c r="AL754" s="42" t="str">
        <f t="shared" si="458"/>
        <v/>
      </c>
    </row>
    <row r="755" spans="2:38" ht="15" x14ac:dyDescent="0.15">
      <c r="B755" s="328" t="str">
        <f t="shared" si="436"/>
        <v/>
      </c>
      <c r="C755" s="328" t="str">
        <f t="shared" si="437"/>
        <v/>
      </c>
      <c r="D755" s="328" t="str">
        <f t="shared" si="438"/>
        <v/>
      </c>
      <c r="E755" s="328" t="str">
        <f t="shared" si="435"/>
        <v xml:space="preserve"> </v>
      </c>
      <c r="F755" s="328" t="str">
        <f t="shared" si="439"/>
        <v/>
      </c>
      <c r="G755" s="328" t="str">
        <f t="shared" si="440"/>
        <v/>
      </c>
      <c r="H755" s="313"/>
      <c r="I755" s="328" t="str">
        <f t="shared" si="441"/>
        <v/>
      </c>
      <c r="J755" s="328">
        <f t="shared" si="434"/>
        <v>850</v>
      </c>
      <c r="K755" s="335" t="str">
        <f t="shared" si="442"/>
        <v/>
      </c>
      <c r="L755" s="323" t="str">
        <f t="shared" si="443"/>
        <v/>
      </c>
      <c r="M755" s="323" t="str">
        <f t="shared" si="444"/>
        <v/>
      </c>
      <c r="N755" s="328" t="str">
        <f t="shared" si="445"/>
        <v/>
      </c>
      <c r="O755" s="328" t="str">
        <f t="shared" si="446"/>
        <v/>
      </c>
      <c r="P755" s="332"/>
      <c r="Q755" s="328"/>
      <c r="R755" s="277" t="str">
        <f>IF(H755&gt;0, rate1(1,$L$52,$L$51,$L$54,L755,$L$53,$L$50,P755),"")</f>
        <v/>
      </c>
      <c r="S755" s="323"/>
      <c r="T755" s="323"/>
      <c r="U755" s="328"/>
      <c r="V755" s="336"/>
      <c r="W755" s="328"/>
      <c r="X755" s="328"/>
      <c r="Y755" s="328"/>
      <c r="Z755" s="108" t="str">
        <f>IF(H755&gt;0, rate1(1,$L$52,$L$51,$L$54,U755,$L$53,$L$50,Y755),"")</f>
        <v/>
      </c>
      <c r="AA755" s="336" t="str">
        <f t="shared" si="447"/>
        <v/>
      </c>
      <c r="AB755" s="336" t="str">
        <f t="shared" si="448"/>
        <v/>
      </c>
      <c r="AC755" s="328" t="str">
        <f t="shared" si="449"/>
        <v/>
      </c>
      <c r="AD755" s="328" t="str">
        <f t="shared" si="450"/>
        <v/>
      </c>
      <c r="AE755" s="328" t="str">
        <f t="shared" si="451"/>
        <v/>
      </c>
      <c r="AF755" s="328" t="str">
        <f t="shared" si="452"/>
        <v/>
      </c>
      <c r="AG755" s="328" t="str">
        <f t="shared" si="453"/>
        <v/>
      </c>
      <c r="AH755" s="328" t="str">
        <f t="shared" si="454"/>
        <v/>
      </c>
      <c r="AI755" s="328" t="str">
        <f t="shared" si="455"/>
        <v/>
      </c>
      <c r="AJ755" s="328" t="str">
        <f t="shared" si="456"/>
        <v/>
      </c>
      <c r="AK755" s="337" t="str">
        <f t="shared" si="457"/>
        <v/>
      </c>
      <c r="AL755" s="42" t="str">
        <f t="shared" si="458"/>
        <v/>
      </c>
    </row>
    <row r="756" spans="2:38" ht="15" x14ac:dyDescent="0.15">
      <c r="B756" s="328" t="str">
        <f t="shared" si="436"/>
        <v/>
      </c>
      <c r="C756" s="328" t="str">
        <f t="shared" si="437"/>
        <v/>
      </c>
      <c r="D756" s="328" t="str">
        <f t="shared" si="438"/>
        <v/>
      </c>
      <c r="E756" s="328" t="str">
        <f t="shared" si="435"/>
        <v xml:space="preserve"> </v>
      </c>
      <c r="F756" s="328" t="str">
        <f t="shared" si="439"/>
        <v/>
      </c>
      <c r="G756" s="328" t="str">
        <f t="shared" si="440"/>
        <v/>
      </c>
      <c r="H756" s="313"/>
      <c r="I756" s="328" t="str">
        <f t="shared" si="441"/>
        <v/>
      </c>
      <c r="J756" s="328">
        <f t="shared" si="434"/>
        <v>850</v>
      </c>
      <c r="K756" s="335" t="str">
        <f t="shared" si="442"/>
        <v/>
      </c>
      <c r="L756" s="323" t="str">
        <f t="shared" si="443"/>
        <v/>
      </c>
      <c r="M756" s="323" t="str">
        <f t="shared" si="444"/>
        <v/>
      </c>
      <c r="N756" s="328" t="str">
        <f t="shared" si="445"/>
        <v/>
      </c>
      <c r="O756" s="328" t="str">
        <f t="shared" si="446"/>
        <v/>
      </c>
      <c r="P756" s="332"/>
      <c r="Q756" s="328"/>
      <c r="R756" s="277" t="str">
        <f>IF(H756&gt;0, rate1(1,$L$52,$L$51,$L$54,L756,$L$53,$L$50,P756),"")</f>
        <v/>
      </c>
      <c r="S756" s="323"/>
      <c r="T756" s="323"/>
      <c r="U756" s="328"/>
      <c r="V756" s="336"/>
      <c r="W756" s="328"/>
      <c r="X756" s="328"/>
      <c r="Y756" s="328"/>
      <c r="Z756" s="108" t="str">
        <f>IF(H756&gt;0, rate1(1,$L$52,$L$51,$L$54,U756,$L$53,$L$50,Y756),"")</f>
        <v/>
      </c>
      <c r="AA756" s="336" t="str">
        <f t="shared" si="447"/>
        <v/>
      </c>
      <c r="AB756" s="336" t="str">
        <f t="shared" si="448"/>
        <v/>
      </c>
      <c r="AC756" s="328" t="str">
        <f t="shared" si="449"/>
        <v/>
      </c>
      <c r="AD756" s="328" t="str">
        <f t="shared" si="450"/>
        <v/>
      </c>
      <c r="AE756" s="328" t="str">
        <f t="shared" si="451"/>
        <v/>
      </c>
      <c r="AF756" s="328" t="str">
        <f t="shared" si="452"/>
        <v/>
      </c>
      <c r="AG756" s="328" t="str">
        <f t="shared" si="453"/>
        <v/>
      </c>
      <c r="AH756" s="328" t="str">
        <f t="shared" si="454"/>
        <v/>
      </c>
      <c r="AI756" s="328" t="str">
        <f t="shared" si="455"/>
        <v/>
      </c>
      <c r="AJ756" s="328" t="str">
        <f t="shared" si="456"/>
        <v/>
      </c>
      <c r="AK756" s="337" t="str">
        <f t="shared" si="457"/>
        <v/>
      </c>
      <c r="AL756" s="42" t="str">
        <f t="shared" si="458"/>
        <v/>
      </c>
    </row>
    <row r="757" spans="2:38" ht="15" x14ac:dyDescent="0.15">
      <c r="B757" s="328" t="str">
        <f t="shared" si="436"/>
        <v/>
      </c>
      <c r="C757" s="328" t="str">
        <f t="shared" si="437"/>
        <v/>
      </c>
      <c r="D757" s="328" t="str">
        <f t="shared" si="438"/>
        <v/>
      </c>
      <c r="E757" s="328" t="str">
        <f t="shared" si="435"/>
        <v xml:space="preserve"> </v>
      </c>
      <c r="F757" s="328" t="str">
        <f t="shared" si="439"/>
        <v/>
      </c>
      <c r="G757" s="328" t="str">
        <f t="shared" si="440"/>
        <v/>
      </c>
      <c r="H757" s="313"/>
      <c r="I757" s="328" t="str">
        <f t="shared" si="441"/>
        <v/>
      </c>
      <c r="J757" s="328">
        <f t="shared" si="434"/>
        <v>850</v>
      </c>
      <c r="K757" s="335" t="str">
        <f t="shared" si="442"/>
        <v/>
      </c>
      <c r="L757" s="323" t="str">
        <f t="shared" si="443"/>
        <v/>
      </c>
      <c r="M757" s="323" t="str">
        <f t="shared" si="444"/>
        <v/>
      </c>
      <c r="N757" s="328" t="str">
        <f t="shared" si="445"/>
        <v/>
      </c>
      <c r="O757" s="328" t="str">
        <f t="shared" si="446"/>
        <v/>
      </c>
      <c r="P757" s="332"/>
      <c r="Q757" s="328"/>
      <c r="R757" s="277" t="str">
        <f>IF(H757&gt;0, rate1(1,$L$52,$L$51,$L$54,L757,$L$53,$L$50,P757),"")</f>
        <v/>
      </c>
      <c r="S757" s="323"/>
      <c r="T757" s="323"/>
      <c r="U757" s="328"/>
      <c r="V757" s="336"/>
      <c r="W757" s="328"/>
      <c r="X757" s="328"/>
      <c r="Y757" s="328"/>
      <c r="Z757" s="108" t="str">
        <f>IF(H757&gt;0, rate1(1,$L$52,$L$51,$L$54,U757,$L$53,$L$50,Y757),"")</f>
        <v/>
      </c>
      <c r="AA757" s="336" t="str">
        <f t="shared" si="447"/>
        <v/>
      </c>
      <c r="AB757" s="336" t="str">
        <f t="shared" si="448"/>
        <v/>
      </c>
      <c r="AC757" s="328" t="str">
        <f t="shared" si="449"/>
        <v/>
      </c>
      <c r="AD757" s="328" t="str">
        <f t="shared" si="450"/>
        <v/>
      </c>
      <c r="AE757" s="328" t="str">
        <f t="shared" si="451"/>
        <v/>
      </c>
      <c r="AF757" s="328" t="str">
        <f t="shared" si="452"/>
        <v/>
      </c>
      <c r="AG757" s="328" t="str">
        <f t="shared" si="453"/>
        <v/>
      </c>
      <c r="AH757" s="328" t="str">
        <f t="shared" si="454"/>
        <v/>
      </c>
      <c r="AI757" s="328" t="str">
        <f t="shared" si="455"/>
        <v/>
      </c>
      <c r="AJ757" s="328" t="str">
        <f t="shared" si="456"/>
        <v/>
      </c>
      <c r="AK757" s="337" t="str">
        <f t="shared" si="457"/>
        <v/>
      </c>
      <c r="AL757" s="42" t="str">
        <f t="shared" si="458"/>
        <v/>
      </c>
    </row>
    <row r="758" spans="2:38" ht="15" x14ac:dyDescent="0.15">
      <c r="B758" s="328" t="str">
        <f t="shared" si="436"/>
        <v/>
      </c>
      <c r="C758" s="328" t="str">
        <f t="shared" si="437"/>
        <v/>
      </c>
      <c r="D758" s="328" t="str">
        <f t="shared" si="438"/>
        <v/>
      </c>
      <c r="E758" s="328" t="str">
        <f t="shared" si="435"/>
        <v xml:space="preserve"> </v>
      </c>
      <c r="F758" s="328" t="str">
        <f t="shared" si="439"/>
        <v/>
      </c>
      <c r="G758" s="328" t="str">
        <f t="shared" si="440"/>
        <v/>
      </c>
      <c r="H758" s="313"/>
      <c r="I758" s="328" t="str">
        <f t="shared" si="441"/>
        <v/>
      </c>
      <c r="J758" s="328">
        <f t="shared" si="434"/>
        <v>850</v>
      </c>
      <c r="K758" s="335" t="str">
        <f t="shared" si="442"/>
        <v/>
      </c>
      <c r="L758" s="323" t="str">
        <f t="shared" si="443"/>
        <v/>
      </c>
      <c r="M758" s="323" t="str">
        <f t="shared" si="444"/>
        <v/>
      </c>
      <c r="N758" s="328" t="str">
        <f t="shared" si="445"/>
        <v/>
      </c>
      <c r="O758" s="328" t="str">
        <f t="shared" si="446"/>
        <v/>
      </c>
      <c r="P758" s="332"/>
      <c r="Q758" s="328"/>
      <c r="R758" s="277" t="str">
        <f>IF(H758&gt;0, rate1(1,$L$52,$L$51,$L$54,L758,$L$53,$L$50,P758),"")</f>
        <v/>
      </c>
      <c r="S758" s="323"/>
      <c r="T758" s="323"/>
      <c r="U758" s="328"/>
      <c r="V758" s="336"/>
      <c r="W758" s="328"/>
      <c r="X758" s="328"/>
      <c r="Y758" s="328"/>
      <c r="Z758" s="108" t="str">
        <f>IF(H758&gt;0, rate1(1,$L$52,$L$51,$L$54,U758,$L$53,$L$50,Y758),"")</f>
        <v/>
      </c>
      <c r="AA758" s="336" t="str">
        <f t="shared" si="447"/>
        <v/>
      </c>
      <c r="AB758" s="336" t="str">
        <f t="shared" si="448"/>
        <v/>
      </c>
      <c r="AC758" s="328" t="str">
        <f t="shared" si="449"/>
        <v/>
      </c>
      <c r="AD758" s="328" t="str">
        <f t="shared" si="450"/>
        <v/>
      </c>
      <c r="AE758" s="328" t="str">
        <f t="shared" si="451"/>
        <v/>
      </c>
      <c r="AF758" s="328" t="str">
        <f t="shared" si="452"/>
        <v/>
      </c>
      <c r="AG758" s="328" t="str">
        <f t="shared" si="453"/>
        <v/>
      </c>
      <c r="AH758" s="328" t="str">
        <f t="shared" si="454"/>
        <v/>
      </c>
      <c r="AI758" s="328" t="str">
        <f t="shared" si="455"/>
        <v/>
      </c>
      <c r="AJ758" s="328" t="str">
        <f t="shared" si="456"/>
        <v/>
      </c>
      <c r="AK758" s="337" t="str">
        <f t="shared" si="457"/>
        <v/>
      </c>
      <c r="AL758" s="42" t="str">
        <f t="shared" si="458"/>
        <v/>
      </c>
    </row>
    <row r="759" spans="2:38" ht="15" x14ac:dyDescent="0.15">
      <c r="B759" s="328" t="str">
        <f t="shared" si="436"/>
        <v/>
      </c>
      <c r="C759" s="328" t="str">
        <f t="shared" si="437"/>
        <v/>
      </c>
      <c r="D759" s="328" t="str">
        <f t="shared" si="438"/>
        <v/>
      </c>
      <c r="E759" s="328" t="str">
        <f t="shared" si="435"/>
        <v xml:space="preserve"> </v>
      </c>
      <c r="F759" s="328" t="str">
        <f t="shared" si="439"/>
        <v/>
      </c>
      <c r="G759" s="328" t="str">
        <f t="shared" si="440"/>
        <v/>
      </c>
      <c r="H759" s="313"/>
      <c r="I759" s="328" t="str">
        <f t="shared" si="441"/>
        <v/>
      </c>
      <c r="J759" s="328">
        <f t="shared" si="434"/>
        <v>850</v>
      </c>
      <c r="K759" s="335" t="str">
        <f t="shared" si="442"/>
        <v/>
      </c>
      <c r="L759" s="323" t="str">
        <f t="shared" si="443"/>
        <v/>
      </c>
      <c r="M759" s="323" t="str">
        <f t="shared" si="444"/>
        <v/>
      </c>
      <c r="N759" s="328" t="str">
        <f t="shared" si="445"/>
        <v/>
      </c>
      <c r="O759" s="328" t="str">
        <f t="shared" si="446"/>
        <v/>
      </c>
      <c r="P759" s="332"/>
      <c r="Q759" s="328"/>
      <c r="R759" s="277" t="str">
        <f>IF(H759&gt;0, rate1(1,$L$52,$L$51,$L$54,L759,$L$53,$L$50,P759),"")</f>
        <v/>
      </c>
      <c r="S759" s="323"/>
      <c r="T759" s="323"/>
      <c r="U759" s="328"/>
      <c r="V759" s="336"/>
      <c r="W759" s="328"/>
      <c r="X759" s="328"/>
      <c r="Y759" s="328"/>
      <c r="Z759" s="108" t="str">
        <f>IF(H759&gt;0, rate1(1,$L$52,$L$51,$L$54,U759,$L$53,$L$50,Y759),"")</f>
        <v/>
      </c>
      <c r="AA759" s="336" t="str">
        <f t="shared" si="447"/>
        <v/>
      </c>
      <c r="AB759" s="336" t="str">
        <f t="shared" si="448"/>
        <v/>
      </c>
      <c r="AC759" s="328" t="str">
        <f t="shared" si="449"/>
        <v/>
      </c>
      <c r="AD759" s="328" t="str">
        <f t="shared" si="450"/>
        <v/>
      </c>
      <c r="AE759" s="328" t="str">
        <f t="shared" si="451"/>
        <v/>
      </c>
      <c r="AF759" s="328" t="str">
        <f t="shared" si="452"/>
        <v/>
      </c>
      <c r="AG759" s="328" t="str">
        <f t="shared" si="453"/>
        <v/>
      </c>
      <c r="AH759" s="328" t="str">
        <f t="shared" si="454"/>
        <v/>
      </c>
      <c r="AI759" s="328" t="str">
        <f t="shared" si="455"/>
        <v/>
      </c>
      <c r="AJ759" s="328" t="str">
        <f t="shared" si="456"/>
        <v/>
      </c>
      <c r="AK759" s="337" t="str">
        <f t="shared" si="457"/>
        <v/>
      </c>
      <c r="AL759" s="42" t="str">
        <f t="shared" si="458"/>
        <v/>
      </c>
    </row>
    <row r="760" spans="2:38" ht="15" x14ac:dyDescent="0.15">
      <c r="B760" s="328" t="str">
        <f t="shared" si="436"/>
        <v/>
      </c>
      <c r="C760" s="328" t="str">
        <f t="shared" si="437"/>
        <v/>
      </c>
      <c r="D760" s="328" t="str">
        <f t="shared" si="438"/>
        <v/>
      </c>
      <c r="E760" s="328" t="str">
        <f t="shared" si="435"/>
        <v xml:space="preserve"> </v>
      </c>
      <c r="F760" s="328" t="str">
        <f t="shared" si="439"/>
        <v/>
      </c>
      <c r="G760" s="328" t="str">
        <f t="shared" si="440"/>
        <v/>
      </c>
      <c r="H760" s="313"/>
      <c r="I760" s="328" t="str">
        <f t="shared" si="441"/>
        <v/>
      </c>
      <c r="J760" s="328">
        <f t="shared" si="434"/>
        <v>850</v>
      </c>
      <c r="K760" s="335" t="str">
        <f t="shared" si="442"/>
        <v/>
      </c>
      <c r="L760" s="323" t="str">
        <f t="shared" si="443"/>
        <v/>
      </c>
      <c r="M760" s="323" t="str">
        <f t="shared" si="444"/>
        <v/>
      </c>
      <c r="N760" s="328" t="str">
        <f t="shared" si="445"/>
        <v/>
      </c>
      <c r="O760" s="328" t="str">
        <f t="shared" si="446"/>
        <v/>
      </c>
      <c r="P760" s="332"/>
      <c r="Q760" s="328"/>
      <c r="R760" s="277" t="str">
        <f>IF(H760&gt;0, rate1(1,$L$52,$L$51,$L$54,L760,$L$53,$L$50,P760),"")</f>
        <v/>
      </c>
      <c r="S760" s="323"/>
      <c r="T760" s="323"/>
      <c r="U760" s="328"/>
      <c r="V760" s="336"/>
      <c r="W760" s="328"/>
      <c r="X760" s="328"/>
      <c r="Y760" s="328"/>
      <c r="Z760" s="108" t="str">
        <f>IF(H760&gt;0, rate1(1,$L$52,$L$51,$L$54,U760,$L$53,$L$50,Y760),"")</f>
        <v/>
      </c>
      <c r="AA760" s="336" t="str">
        <f t="shared" si="447"/>
        <v/>
      </c>
      <c r="AB760" s="336" t="str">
        <f t="shared" si="448"/>
        <v/>
      </c>
      <c r="AC760" s="328" t="str">
        <f t="shared" si="449"/>
        <v/>
      </c>
      <c r="AD760" s="328" t="str">
        <f t="shared" si="450"/>
        <v/>
      </c>
      <c r="AE760" s="328" t="str">
        <f t="shared" si="451"/>
        <v/>
      </c>
      <c r="AF760" s="328" t="str">
        <f t="shared" si="452"/>
        <v/>
      </c>
      <c r="AG760" s="328" t="str">
        <f t="shared" si="453"/>
        <v/>
      </c>
      <c r="AH760" s="328" t="str">
        <f t="shared" si="454"/>
        <v/>
      </c>
      <c r="AI760" s="328" t="str">
        <f t="shared" si="455"/>
        <v/>
      </c>
      <c r="AJ760" s="328" t="str">
        <f t="shared" si="456"/>
        <v/>
      </c>
      <c r="AK760" s="337" t="str">
        <f t="shared" si="457"/>
        <v/>
      </c>
      <c r="AL760" s="42" t="str">
        <f t="shared" si="458"/>
        <v/>
      </c>
    </row>
    <row r="761" spans="2:38" ht="15" x14ac:dyDescent="0.15">
      <c r="B761" s="328" t="str">
        <f t="shared" si="436"/>
        <v/>
      </c>
      <c r="C761" s="328" t="str">
        <f t="shared" si="437"/>
        <v/>
      </c>
      <c r="D761" s="328" t="str">
        <f t="shared" si="438"/>
        <v/>
      </c>
      <c r="E761" s="328" t="str">
        <f t="shared" si="435"/>
        <v xml:space="preserve"> </v>
      </c>
      <c r="F761" s="328" t="str">
        <f t="shared" si="439"/>
        <v/>
      </c>
      <c r="G761" s="328" t="str">
        <f t="shared" si="440"/>
        <v/>
      </c>
      <c r="H761" s="313"/>
      <c r="I761" s="328" t="str">
        <f t="shared" si="441"/>
        <v/>
      </c>
      <c r="J761" s="328">
        <f t="shared" si="434"/>
        <v>850</v>
      </c>
      <c r="K761" s="335" t="str">
        <f t="shared" si="442"/>
        <v/>
      </c>
      <c r="L761" s="323" t="str">
        <f t="shared" si="443"/>
        <v/>
      </c>
      <c r="M761" s="323" t="str">
        <f t="shared" si="444"/>
        <v/>
      </c>
      <c r="N761" s="328" t="str">
        <f t="shared" si="445"/>
        <v/>
      </c>
      <c r="O761" s="328" t="str">
        <f t="shared" si="446"/>
        <v/>
      </c>
      <c r="P761" s="332"/>
      <c r="Q761" s="328"/>
      <c r="R761" s="277" t="str">
        <f>IF(H761&gt;0, rate1(1,$L$52,$L$51,$L$54,L761,$L$53,$L$50,P761),"")</f>
        <v/>
      </c>
      <c r="S761" s="323"/>
      <c r="T761" s="323"/>
      <c r="U761" s="328"/>
      <c r="V761" s="336"/>
      <c r="W761" s="328"/>
      <c r="X761" s="328"/>
      <c r="Y761" s="328"/>
      <c r="Z761" s="108" t="str">
        <f>IF(H761&gt;0, rate1(1,$L$52,$L$51,$L$54,U761,$L$53,$L$50,Y761),"")</f>
        <v/>
      </c>
      <c r="AA761" s="336" t="str">
        <f t="shared" si="447"/>
        <v/>
      </c>
      <c r="AB761" s="336" t="str">
        <f t="shared" si="448"/>
        <v/>
      </c>
      <c r="AC761" s="328" t="str">
        <f t="shared" si="449"/>
        <v/>
      </c>
      <c r="AD761" s="328" t="str">
        <f t="shared" si="450"/>
        <v/>
      </c>
      <c r="AE761" s="328" t="str">
        <f t="shared" si="451"/>
        <v/>
      </c>
      <c r="AF761" s="328" t="str">
        <f t="shared" si="452"/>
        <v/>
      </c>
      <c r="AG761" s="328" t="str">
        <f t="shared" si="453"/>
        <v/>
      </c>
      <c r="AH761" s="328" t="str">
        <f t="shared" si="454"/>
        <v/>
      </c>
      <c r="AI761" s="328" t="str">
        <f t="shared" si="455"/>
        <v/>
      </c>
      <c r="AJ761" s="328" t="str">
        <f t="shared" si="456"/>
        <v/>
      </c>
      <c r="AK761" s="337" t="str">
        <f t="shared" si="457"/>
        <v/>
      </c>
      <c r="AL761" s="42" t="str">
        <f t="shared" si="458"/>
        <v/>
      </c>
    </row>
    <row r="762" spans="2:38" ht="15" x14ac:dyDescent="0.15">
      <c r="B762" s="328" t="str">
        <f t="shared" si="436"/>
        <v/>
      </c>
      <c r="C762" s="328" t="str">
        <f t="shared" si="437"/>
        <v/>
      </c>
      <c r="D762" s="328" t="str">
        <f t="shared" si="438"/>
        <v/>
      </c>
      <c r="E762" s="328" t="str">
        <f t="shared" si="435"/>
        <v xml:space="preserve"> </v>
      </c>
      <c r="F762" s="328" t="str">
        <f t="shared" si="439"/>
        <v/>
      </c>
      <c r="G762" s="328" t="str">
        <f t="shared" si="440"/>
        <v/>
      </c>
      <c r="H762" s="313"/>
      <c r="I762" s="328" t="str">
        <f t="shared" si="441"/>
        <v/>
      </c>
      <c r="J762" s="328">
        <f t="shared" si="434"/>
        <v>850</v>
      </c>
      <c r="K762" s="335" t="str">
        <f t="shared" si="442"/>
        <v/>
      </c>
      <c r="L762" s="323" t="str">
        <f t="shared" si="443"/>
        <v/>
      </c>
      <c r="M762" s="323" t="str">
        <f t="shared" si="444"/>
        <v/>
      </c>
      <c r="N762" s="328" t="str">
        <f t="shared" si="445"/>
        <v/>
      </c>
      <c r="O762" s="328" t="str">
        <f t="shared" si="446"/>
        <v/>
      </c>
      <c r="P762" s="332"/>
      <c r="Q762" s="328"/>
      <c r="R762" s="277" t="str">
        <f>IF(H762&gt;0, rate1(1,$L$52,$L$51,$L$54,L762,$L$53,$L$50,P762),"")</f>
        <v/>
      </c>
      <c r="S762" s="323"/>
      <c r="T762" s="323"/>
      <c r="U762" s="328"/>
      <c r="V762" s="336"/>
      <c r="W762" s="328"/>
      <c r="X762" s="328"/>
      <c r="Y762" s="328"/>
      <c r="Z762" s="108" t="str">
        <f>IF(H762&gt;0, rate1(1,$L$52,$L$51,$L$54,U762,$L$53,$L$50,Y762),"")</f>
        <v/>
      </c>
      <c r="AA762" s="336" t="str">
        <f t="shared" si="447"/>
        <v/>
      </c>
      <c r="AB762" s="336" t="str">
        <f t="shared" si="448"/>
        <v/>
      </c>
      <c r="AC762" s="328" t="str">
        <f t="shared" si="449"/>
        <v/>
      </c>
      <c r="AD762" s="328" t="str">
        <f t="shared" si="450"/>
        <v/>
      </c>
      <c r="AE762" s="328" t="str">
        <f t="shared" si="451"/>
        <v/>
      </c>
      <c r="AF762" s="328" t="str">
        <f t="shared" si="452"/>
        <v/>
      </c>
      <c r="AG762" s="328" t="str">
        <f t="shared" si="453"/>
        <v/>
      </c>
      <c r="AH762" s="328" t="str">
        <f t="shared" si="454"/>
        <v/>
      </c>
      <c r="AI762" s="328" t="str">
        <f t="shared" si="455"/>
        <v/>
      </c>
      <c r="AJ762" s="328" t="str">
        <f t="shared" si="456"/>
        <v/>
      </c>
      <c r="AK762" s="337" t="str">
        <f t="shared" si="457"/>
        <v/>
      </c>
      <c r="AL762" s="42" t="str">
        <f t="shared" si="458"/>
        <v/>
      </c>
    </row>
    <row r="763" spans="2:38" ht="15" x14ac:dyDescent="0.15">
      <c r="B763" s="328" t="str">
        <f t="shared" si="436"/>
        <v/>
      </c>
      <c r="C763" s="328" t="str">
        <f t="shared" si="437"/>
        <v/>
      </c>
      <c r="D763" s="328" t="str">
        <f t="shared" si="438"/>
        <v/>
      </c>
      <c r="E763" s="328" t="str">
        <f t="shared" si="435"/>
        <v xml:space="preserve"> </v>
      </c>
      <c r="F763" s="328" t="str">
        <f t="shared" si="439"/>
        <v/>
      </c>
      <c r="G763" s="328" t="str">
        <f t="shared" si="440"/>
        <v/>
      </c>
      <c r="H763" s="313"/>
      <c r="I763" s="328" t="str">
        <f t="shared" si="441"/>
        <v/>
      </c>
      <c r="J763" s="328">
        <f t="shared" si="434"/>
        <v>850</v>
      </c>
      <c r="K763" s="335" t="str">
        <f t="shared" si="442"/>
        <v/>
      </c>
      <c r="L763" s="323" t="str">
        <f t="shared" si="443"/>
        <v/>
      </c>
      <c r="M763" s="323" t="str">
        <f t="shared" si="444"/>
        <v/>
      </c>
      <c r="N763" s="328" t="str">
        <f t="shared" si="445"/>
        <v/>
      </c>
      <c r="O763" s="328" t="str">
        <f t="shared" si="446"/>
        <v/>
      </c>
      <c r="P763" s="332"/>
      <c r="Q763" s="328"/>
      <c r="R763" s="277" t="str">
        <f>IF(H763&gt;0, rate1(1,$L$52,$L$51,$L$54,L763,$L$53,$L$50,P763),"")</f>
        <v/>
      </c>
      <c r="S763" s="323"/>
      <c r="T763" s="323"/>
      <c r="U763" s="328"/>
      <c r="V763" s="336"/>
      <c r="W763" s="328"/>
      <c r="X763" s="328"/>
      <c r="Y763" s="328"/>
      <c r="Z763" s="108" t="str">
        <f>IF(H763&gt;0, rate1(1,$L$52,$L$51,$L$54,U763,$L$53,$L$50,Y763),"")</f>
        <v/>
      </c>
      <c r="AA763" s="336" t="str">
        <f t="shared" si="447"/>
        <v/>
      </c>
      <c r="AB763" s="336" t="str">
        <f t="shared" si="448"/>
        <v/>
      </c>
      <c r="AC763" s="328" t="str">
        <f t="shared" si="449"/>
        <v/>
      </c>
      <c r="AD763" s="328" t="str">
        <f t="shared" si="450"/>
        <v/>
      </c>
      <c r="AE763" s="328" t="str">
        <f t="shared" si="451"/>
        <v/>
      </c>
      <c r="AF763" s="328" t="str">
        <f t="shared" si="452"/>
        <v/>
      </c>
      <c r="AG763" s="328" t="str">
        <f t="shared" si="453"/>
        <v/>
      </c>
      <c r="AH763" s="328" t="str">
        <f t="shared" si="454"/>
        <v/>
      </c>
      <c r="AI763" s="328" t="str">
        <f t="shared" si="455"/>
        <v/>
      </c>
      <c r="AJ763" s="328" t="str">
        <f t="shared" si="456"/>
        <v/>
      </c>
      <c r="AK763" s="337" t="str">
        <f t="shared" si="457"/>
        <v/>
      </c>
      <c r="AL763" s="42" t="str">
        <f t="shared" si="458"/>
        <v/>
      </c>
    </row>
    <row r="764" spans="2:38" ht="15" x14ac:dyDescent="0.15">
      <c r="B764" s="328" t="str">
        <f t="shared" si="436"/>
        <v/>
      </c>
      <c r="C764" s="328" t="str">
        <f t="shared" si="437"/>
        <v/>
      </c>
      <c r="D764" s="328" t="str">
        <f t="shared" si="438"/>
        <v/>
      </c>
      <c r="E764" s="328" t="str">
        <f t="shared" si="435"/>
        <v xml:space="preserve"> </v>
      </c>
      <c r="F764" s="328" t="str">
        <f t="shared" si="439"/>
        <v/>
      </c>
      <c r="G764" s="328" t="str">
        <f t="shared" si="440"/>
        <v/>
      </c>
      <c r="H764" s="313"/>
      <c r="I764" s="328" t="str">
        <f t="shared" si="441"/>
        <v/>
      </c>
      <c r="J764" s="328">
        <f t="shared" si="434"/>
        <v>850</v>
      </c>
      <c r="K764" s="335" t="str">
        <f t="shared" si="442"/>
        <v/>
      </c>
      <c r="L764" s="323" t="str">
        <f t="shared" si="443"/>
        <v/>
      </c>
      <c r="M764" s="323" t="str">
        <f t="shared" si="444"/>
        <v/>
      </c>
      <c r="N764" s="328" t="str">
        <f t="shared" si="445"/>
        <v/>
      </c>
      <c r="O764" s="328" t="str">
        <f t="shared" si="446"/>
        <v/>
      </c>
      <c r="P764" s="332"/>
      <c r="Q764" s="328"/>
      <c r="R764" s="277" t="str">
        <f>IF(H764&gt;0, rate1(1,$L$52,$L$51,$L$54,L764,$L$53,$L$50,P764),"")</f>
        <v/>
      </c>
      <c r="S764" s="323"/>
      <c r="T764" s="323"/>
      <c r="U764" s="328"/>
      <c r="V764" s="336"/>
      <c r="W764" s="328"/>
      <c r="X764" s="328"/>
      <c r="Y764" s="328"/>
      <c r="Z764" s="108" t="str">
        <f>IF(H764&gt;0, rate1(1,$L$52,$L$51,$L$54,U764,$L$53,$L$50,Y764),"")</f>
        <v/>
      </c>
      <c r="AA764" s="336" t="str">
        <f t="shared" si="447"/>
        <v/>
      </c>
      <c r="AB764" s="336" t="str">
        <f t="shared" si="448"/>
        <v/>
      </c>
      <c r="AC764" s="328" t="str">
        <f t="shared" si="449"/>
        <v/>
      </c>
      <c r="AD764" s="328" t="str">
        <f t="shared" si="450"/>
        <v/>
      </c>
      <c r="AE764" s="328" t="str">
        <f t="shared" si="451"/>
        <v/>
      </c>
      <c r="AF764" s="328" t="str">
        <f t="shared" si="452"/>
        <v/>
      </c>
      <c r="AG764" s="328" t="str">
        <f t="shared" si="453"/>
        <v/>
      </c>
      <c r="AH764" s="328" t="str">
        <f t="shared" si="454"/>
        <v/>
      </c>
      <c r="AI764" s="328" t="str">
        <f t="shared" si="455"/>
        <v/>
      </c>
      <c r="AJ764" s="328" t="str">
        <f t="shared" si="456"/>
        <v/>
      </c>
      <c r="AK764" s="337" t="str">
        <f t="shared" si="457"/>
        <v/>
      </c>
      <c r="AL764" s="42" t="str">
        <f t="shared" si="458"/>
        <v/>
      </c>
    </row>
    <row r="765" spans="2:38" ht="15" x14ac:dyDescent="0.15">
      <c r="B765" s="328" t="str">
        <f t="shared" si="436"/>
        <v/>
      </c>
      <c r="C765" s="328" t="str">
        <f t="shared" si="437"/>
        <v/>
      </c>
      <c r="D765" s="328" t="str">
        <f t="shared" si="438"/>
        <v/>
      </c>
      <c r="E765" s="328" t="str">
        <f t="shared" si="435"/>
        <v xml:space="preserve"> </v>
      </c>
      <c r="F765" s="328" t="str">
        <f t="shared" si="439"/>
        <v/>
      </c>
      <c r="G765" s="328" t="str">
        <f t="shared" si="440"/>
        <v/>
      </c>
      <c r="H765" s="313"/>
      <c r="I765" s="328" t="str">
        <f t="shared" si="441"/>
        <v/>
      </c>
      <c r="J765" s="328">
        <f t="shared" si="434"/>
        <v>850</v>
      </c>
      <c r="K765" s="335" t="str">
        <f t="shared" si="442"/>
        <v/>
      </c>
      <c r="L765" s="323" t="str">
        <f t="shared" si="443"/>
        <v/>
      </c>
      <c r="M765" s="323" t="str">
        <f t="shared" si="444"/>
        <v/>
      </c>
      <c r="N765" s="328" t="str">
        <f t="shared" si="445"/>
        <v/>
      </c>
      <c r="O765" s="328" t="str">
        <f t="shared" si="446"/>
        <v/>
      </c>
      <c r="P765" s="332"/>
      <c r="Q765" s="328"/>
      <c r="R765" s="277" t="str">
        <f>IF(H765&gt;0, rate1(1,$L$52,$L$51,$L$54,L765,$L$53,$L$50,P765),"")</f>
        <v/>
      </c>
      <c r="S765" s="323"/>
      <c r="T765" s="323"/>
      <c r="U765" s="328"/>
      <c r="V765" s="336"/>
      <c r="W765" s="328"/>
      <c r="X765" s="328"/>
      <c r="Y765" s="328"/>
      <c r="Z765" s="108" t="str">
        <f>IF(H765&gt;0, rate1(1,$L$52,$L$51,$L$54,U765,$L$53,$L$50,Y765),"")</f>
        <v/>
      </c>
      <c r="AA765" s="336" t="str">
        <f t="shared" si="447"/>
        <v/>
      </c>
      <c r="AB765" s="336" t="str">
        <f t="shared" si="448"/>
        <v/>
      </c>
      <c r="AC765" s="328" t="str">
        <f t="shared" si="449"/>
        <v/>
      </c>
      <c r="AD765" s="328" t="str">
        <f t="shared" si="450"/>
        <v/>
      </c>
      <c r="AE765" s="328" t="str">
        <f t="shared" si="451"/>
        <v/>
      </c>
      <c r="AF765" s="328" t="str">
        <f t="shared" si="452"/>
        <v/>
      </c>
      <c r="AG765" s="328" t="str">
        <f t="shared" si="453"/>
        <v/>
      </c>
      <c r="AH765" s="328" t="str">
        <f t="shared" si="454"/>
        <v/>
      </c>
      <c r="AI765" s="328" t="str">
        <f t="shared" si="455"/>
        <v/>
      </c>
      <c r="AJ765" s="328" t="str">
        <f t="shared" si="456"/>
        <v/>
      </c>
      <c r="AK765" s="337" t="str">
        <f t="shared" si="457"/>
        <v/>
      </c>
      <c r="AL765" s="42" t="str">
        <f t="shared" si="458"/>
        <v/>
      </c>
    </row>
    <row r="766" spans="2:38" ht="15" x14ac:dyDescent="0.15">
      <c r="B766" s="328" t="str">
        <f t="shared" si="436"/>
        <v/>
      </c>
      <c r="C766" s="328" t="str">
        <f t="shared" si="437"/>
        <v/>
      </c>
      <c r="D766" s="328" t="str">
        <f t="shared" si="438"/>
        <v/>
      </c>
      <c r="E766" s="328" t="str">
        <f t="shared" si="435"/>
        <v xml:space="preserve"> </v>
      </c>
      <c r="F766" s="328" t="str">
        <f t="shared" si="439"/>
        <v/>
      </c>
      <c r="G766" s="328" t="str">
        <f t="shared" si="440"/>
        <v/>
      </c>
      <c r="H766" s="313"/>
      <c r="I766" s="328" t="str">
        <f t="shared" si="441"/>
        <v/>
      </c>
      <c r="J766" s="328">
        <f t="shared" ref="J766:J829" si="459">$B$7</f>
        <v>850</v>
      </c>
      <c r="K766" s="335" t="str">
        <f t="shared" si="442"/>
        <v/>
      </c>
      <c r="L766" s="323" t="str">
        <f t="shared" si="443"/>
        <v/>
      </c>
      <c r="M766" s="323" t="str">
        <f t="shared" si="444"/>
        <v/>
      </c>
      <c r="N766" s="328" t="str">
        <f t="shared" si="445"/>
        <v/>
      </c>
      <c r="O766" s="328" t="str">
        <f t="shared" si="446"/>
        <v/>
      </c>
      <c r="P766" s="332"/>
      <c r="Q766" s="328"/>
      <c r="R766" s="277" t="str">
        <f>IF(H766&gt;0, rate1(1,$L$52,$L$51,$L$54,L766,$L$53,$L$50,P766),"")</f>
        <v/>
      </c>
      <c r="S766" s="323"/>
      <c r="T766" s="323"/>
      <c r="U766" s="328"/>
      <c r="V766" s="336"/>
      <c r="W766" s="328"/>
      <c r="X766" s="328"/>
      <c r="Y766" s="328"/>
      <c r="Z766" s="108" t="str">
        <f>IF(H766&gt;0, rate1(1,$L$52,$L$51,$L$54,U766,$L$53,$L$50,Y766),"")</f>
        <v/>
      </c>
      <c r="AA766" s="336" t="str">
        <f t="shared" si="447"/>
        <v/>
      </c>
      <c r="AB766" s="336" t="str">
        <f t="shared" si="448"/>
        <v/>
      </c>
      <c r="AC766" s="328" t="str">
        <f t="shared" si="449"/>
        <v/>
      </c>
      <c r="AD766" s="328" t="str">
        <f t="shared" si="450"/>
        <v/>
      </c>
      <c r="AE766" s="328" t="str">
        <f t="shared" si="451"/>
        <v/>
      </c>
      <c r="AF766" s="328" t="str">
        <f t="shared" si="452"/>
        <v/>
      </c>
      <c r="AG766" s="328" t="str">
        <f t="shared" si="453"/>
        <v/>
      </c>
      <c r="AH766" s="328" t="str">
        <f t="shared" si="454"/>
        <v/>
      </c>
      <c r="AI766" s="328" t="str">
        <f t="shared" si="455"/>
        <v/>
      </c>
      <c r="AJ766" s="328" t="str">
        <f t="shared" si="456"/>
        <v/>
      </c>
      <c r="AK766" s="337" t="str">
        <f t="shared" si="457"/>
        <v/>
      </c>
      <c r="AL766" s="42" t="str">
        <f t="shared" si="458"/>
        <v/>
      </c>
    </row>
    <row r="767" spans="2:38" ht="15" x14ac:dyDescent="0.15">
      <c r="B767" s="328" t="str">
        <f t="shared" si="436"/>
        <v/>
      </c>
      <c r="C767" s="328" t="str">
        <f t="shared" si="437"/>
        <v/>
      </c>
      <c r="D767" s="328" t="str">
        <f t="shared" si="438"/>
        <v/>
      </c>
      <c r="E767" s="328" t="str">
        <f t="shared" ref="E767:E830" si="460">IF(H767&gt;0,IF(AND(C767&lt;$B$6,C767&gt;$K$12),bb2wang($B$6,$K$12,C767,$H$8,$H$9,I767,$H$10,$H$11,$K$10,$K$11,$H$13),E766)," ")</f>
        <v xml:space="preserve"> </v>
      </c>
      <c r="F767" s="328" t="str">
        <f t="shared" si="439"/>
        <v/>
      </c>
      <c r="G767" s="328" t="str">
        <f t="shared" si="440"/>
        <v/>
      </c>
      <c r="H767" s="313"/>
      <c r="I767" s="328" t="str">
        <f t="shared" si="441"/>
        <v/>
      </c>
      <c r="J767" s="328">
        <f t="shared" si="459"/>
        <v>850</v>
      </c>
      <c r="K767" s="335" t="str">
        <f t="shared" si="442"/>
        <v/>
      </c>
      <c r="L767" s="323" t="str">
        <f t="shared" si="443"/>
        <v/>
      </c>
      <c r="M767" s="323" t="str">
        <f t="shared" si="444"/>
        <v/>
      </c>
      <c r="N767" s="328" t="str">
        <f t="shared" si="445"/>
        <v/>
      </c>
      <c r="O767" s="328" t="str">
        <f t="shared" si="446"/>
        <v/>
      </c>
      <c r="P767" s="332"/>
      <c r="Q767" s="328"/>
      <c r="R767" s="277" t="str">
        <f>IF(H767&gt;0, rate1(1,$L$52,$L$51,$L$54,L767,$L$53,$L$50,P767),"")</f>
        <v/>
      </c>
      <c r="S767" s="323"/>
      <c r="T767" s="323"/>
      <c r="U767" s="328"/>
      <c r="V767" s="336"/>
      <c r="W767" s="328"/>
      <c r="X767" s="328"/>
      <c r="Y767" s="328"/>
      <c r="Z767" s="108" t="str">
        <f>IF(H767&gt;0, rate1(1,$L$52,$L$51,$L$54,U767,$L$53,$L$50,Y767),"")</f>
        <v/>
      </c>
      <c r="AA767" s="336" t="str">
        <f t="shared" si="447"/>
        <v/>
      </c>
      <c r="AB767" s="336" t="str">
        <f t="shared" si="448"/>
        <v/>
      </c>
      <c r="AC767" s="328" t="str">
        <f t="shared" si="449"/>
        <v/>
      </c>
      <c r="AD767" s="328" t="str">
        <f t="shared" si="450"/>
        <v/>
      </c>
      <c r="AE767" s="328" t="str">
        <f t="shared" si="451"/>
        <v/>
      </c>
      <c r="AF767" s="328" t="str">
        <f t="shared" si="452"/>
        <v/>
      </c>
      <c r="AG767" s="328" t="str">
        <f t="shared" si="453"/>
        <v/>
      </c>
      <c r="AH767" s="328" t="str">
        <f t="shared" si="454"/>
        <v/>
      </c>
      <c r="AI767" s="328" t="str">
        <f t="shared" si="455"/>
        <v/>
      </c>
      <c r="AJ767" s="328" t="str">
        <f t="shared" si="456"/>
        <v/>
      </c>
      <c r="AK767" s="337" t="str">
        <f t="shared" si="457"/>
        <v/>
      </c>
      <c r="AL767" s="42" t="str">
        <f t="shared" si="458"/>
        <v/>
      </c>
    </row>
    <row r="768" spans="2:38" ht="15" x14ac:dyDescent="0.15">
      <c r="B768" s="328" t="str">
        <f t="shared" ref="B768:B831" si="461">IF(H768&gt;0, AF767,"")</f>
        <v/>
      </c>
      <c r="C768" s="328" t="str">
        <f t="shared" ref="C768:C831" si="462">IF(H768&gt;0, AG767,"")</f>
        <v/>
      </c>
      <c r="D768" s="328" t="str">
        <f t="shared" ref="D768:D831" si="463">IF(H768&gt;0, AH767,"")</f>
        <v/>
      </c>
      <c r="E768" s="328" t="str">
        <f t="shared" si="460"/>
        <v xml:space="preserve"> </v>
      </c>
      <c r="F768" s="328" t="str">
        <f t="shared" ref="F768:F831" si="464">IF(H768&gt;0, (E768+E767)/2,"")</f>
        <v/>
      </c>
      <c r="G768" s="328" t="str">
        <f t="shared" ref="G768:G831" si="465">IF(H768&gt;0, F768*$S$53*$C$55*(B768-C768+N768)^1.5,"")</f>
        <v/>
      </c>
      <c r="H768" s="313"/>
      <c r="I768" s="328" t="str">
        <f t="shared" ref="I768:I831" si="466">IF(H768&gt;0, (B768-C768)*B$19,"")</f>
        <v/>
      </c>
      <c r="J768" s="328">
        <f t="shared" si="459"/>
        <v>850</v>
      </c>
      <c r="K768" s="335" t="str">
        <f t="shared" ref="K768:K831" si="467">IF(H768&gt;0, IF((1-S767-0.015)&gt;0,1,-1),"")</f>
        <v/>
      </c>
      <c r="L768" s="323" t="str">
        <f t="shared" ref="L768:L831" si="468">IF(H768&gt;0, D768+K768*H768,"")</f>
        <v/>
      </c>
      <c r="M768" s="323" t="str">
        <f t="shared" ref="M768:M831" si="469">IF(H768&gt;0, (D768+L768)/2,"")</f>
        <v/>
      </c>
      <c r="N768" s="328" t="str">
        <f t="shared" ref="N768:N831" si="470">IF(H768&gt;0, 2*($P$53*M768/$S$52/$S$51)^2-(B768-C768)*2,"")</f>
        <v/>
      </c>
      <c r="O768" s="328" t="str">
        <f t="shared" ref="O768:O831" si="471">IF(H768&gt;0, wh(B768,$F$51,$F$52,$F$53),"")</f>
        <v/>
      </c>
      <c r="P768" s="332"/>
      <c r="Q768" s="328"/>
      <c r="R768" s="277" t="str">
        <f>IF(H768&gt;0, rate1(1,$L$52,$L$51,$L$54,L768,$L$53,$L$50,P768),"")</f>
        <v/>
      </c>
      <c r="S768" s="323"/>
      <c r="T768" s="323"/>
      <c r="U768" s="328"/>
      <c r="V768" s="336"/>
      <c r="W768" s="328"/>
      <c r="X768" s="328"/>
      <c r="Y768" s="328"/>
      <c r="Z768" s="108" t="str">
        <f>IF(H768&gt;0, rate1(1,$L$52,$L$51,$L$54,U768,$L$53,$L$50,Y768),"")</f>
        <v/>
      </c>
      <c r="AA768" s="336" t="str">
        <f t="shared" ref="AA768:AA831" si="472">IF(H768&gt;0, X768/O768/Z768,"")</f>
        <v/>
      </c>
      <c r="AB768" s="336" t="str">
        <f t="shared" ref="AB768:AB831" si="473">IF(H768&gt;0, W768/(1-AA768),"")</f>
        <v/>
      </c>
      <c r="AC768" s="328" t="str">
        <f t="shared" ref="AC768:AC831" si="474">IF(H768&gt;0, delta_z(N768,S768,H768,AE767,AB768),"")</f>
        <v/>
      </c>
      <c r="AD768" s="328" t="str">
        <f t="shared" ref="AD768:AD831" si="475">IF(H768&gt;0, H768/AC768*K768,"")</f>
        <v/>
      </c>
      <c r="AE768" s="328" t="str">
        <f t="shared" ref="AE768:AE831" si="476">IF(H768&gt;0, (AD768-AD767)/(AC768+AC767)*2,"")</f>
        <v/>
      </c>
      <c r="AF768" s="328" t="str">
        <f t="shared" ref="AF768:AF831" si="477">IF(H768&gt;0, B768-(AC768-N768),"")</f>
        <v/>
      </c>
      <c r="AG768" s="328" t="str">
        <f t="shared" ref="AG768:AG831" si="478">IF(H768&gt;0, C768-AC768,"")</f>
        <v/>
      </c>
      <c r="AH768" s="328" t="str">
        <f t="shared" ref="AH768:AH831" si="479">IF(H768&gt;0, $S$54*$S$53*$C$55*SQRT(AF768-AG768),"")</f>
        <v/>
      </c>
      <c r="AI768" s="328" t="str">
        <f t="shared" ref="AI768:AI831" si="480">IF(H768&gt;0, AC768/R768*1000000,"")</f>
        <v/>
      </c>
      <c r="AJ768" s="328" t="str">
        <f t="shared" ref="AJ768:AJ831" si="481">IF(H768&gt;0, AJ767+AI768/3600,"")</f>
        <v/>
      </c>
      <c r="AK768" s="337" t="str">
        <f t="shared" ref="AK768:AK831" si="482">IF(H768&gt;0, AK767+AI767*G767/1000000,"")</f>
        <v/>
      </c>
      <c r="AL768" s="42" t="str">
        <f t="shared" ref="AL768:AL831" si="483">IF(H768&gt;0, AL767+AI767*J767/1000000,"")</f>
        <v/>
      </c>
    </row>
    <row r="769" spans="2:38" ht="15" x14ac:dyDescent="0.15">
      <c r="B769" s="328" t="str">
        <f t="shared" si="461"/>
        <v/>
      </c>
      <c r="C769" s="328" t="str">
        <f t="shared" si="462"/>
        <v/>
      </c>
      <c r="D769" s="328" t="str">
        <f t="shared" si="463"/>
        <v/>
      </c>
      <c r="E769" s="328" t="str">
        <f t="shared" si="460"/>
        <v xml:space="preserve"> </v>
      </c>
      <c r="F769" s="328" t="str">
        <f t="shared" si="464"/>
        <v/>
      </c>
      <c r="G769" s="328" t="str">
        <f t="shared" si="465"/>
        <v/>
      </c>
      <c r="H769" s="313"/>
      <c r="I769" s="328" t="str">
        <f t="shared" si="466"/>
        <v/>
      </c>
      <c r="J769" s="328">
        <f t="shared" si="459"/>
        <v>850</v>
      </c>
      <c r="K769" s="335" t="str">
        <f t="shared" si="467"/>
        <v/>
      </c>
      <c r="L769" s="323" t="str">
        <f t="shared" si="468"/>
        <v/>
      </c>
      <c r="M769" s="323" t="str">
        <f t="shared" si="469"/>
        <v/>
      </c>
      <c r="N769" s="328" t="str">
        <f t="shared" si="470"/>
        <v/>
      </c>
      <c r="O769" s="328" t="str">
        <f t="shared" si="471"/>
        <v/>
      </c>
      <c r="P769" s="332"/>
      <c r="Q769" s="328"/>
      <c r="R769" s="277" t="str">
        <f>IF(H769&gt;0, rate1(1,$L$52,$L$51,$L$54,L769,$L$53,$L$50,P769),"")</f>
        <v/>
      </c>
      <c r="S769" s="323"/>
      <c r="T769" s="323"/>
      <c r="U769" s="328"/>
      <c r="V769" s="336"/>
      <c r="W769" s="328"/>
      <c r="X769" s="328"/>
      <c r="Y769" s="328"/>
      <c r="Z769" s="108" t="str">
        <f>IF(H769&gt;0, rate1(1,$L$52,$L$51,$L$54,U769,$L$53,$L$50,Y769),"")</f>
        <v/>
      </c>
      <c r="AA769" s="336" t="str">
        <f t="shared" si="472"/>
        <v/>
      </c>
      <c r="AB769" s="336" t="str">
        <f t="shared" si="473"/>
        <v/>
      </c>
      <c r="AC769" s="328" t="str">
        <f t="shared" si="474"/>
        <v/>
      </c>
      <c r="AD769" s="328" t="str">
        <f t="shared" si="475"/>
        <v/>
      </c>
      <c r="AE769" s="328" t="str">
        <f t="shared" si="476"/>
        <v/>
      </c>
      <c r="AF769" s="328" t="str">
        <f t="shared" si="477"/>
        <v/>
      </c>
      <c r="AG769" s="328" t="str">
        <f t="shared" si="478"/>
        <v/>
      </c>
      <c r="AH769" s="328" t="str">
        <f t="shared" si="479"/>
        <v/>
      </c>
      <c r="AI769" s="328" t="str">
        <f t="shared" si="480"/>
        <v/>
      </c>
      <c r="AJ769" s="328" t="str">
        <f t="shared" si="481"/>
        <v/>
      </c>
      <c r="AK769" s="337" t="str">
        <f t="shared" si="482"/>
        <v/>
      </c>
      <c r="AL769" s="42" t="str">
        <f t="shared" si="483"/>
        <v/>
      </c>
    </row>
    <row r="770" spans="2:38" ht="15" x14ac:dyDescent="0.15">
      <c r="B770" s="328" t="str">
        <f t="shared" si="461"/>
        <v/>
      </c>
      <c r="C770" s="328" t="str">
        <f t="shared" si="462"/>
        <v/>
      </c>
      <c r="D770" s="328" t="str">
        <f t="shared" si="463"/>
        <v/>
      </c>
      <c r="E770" s="328" t="str">
        <f t="shared" si="460"/>
        <v xml:space="preserve"> </v>
      </c>
      <c r="F770" s="328" t="str">
        <f t="shared" si="464"/>
        <v/>
      </c>
      <c r="G770" s="328" t="str">
        <f t="shared" si="465"/>
        <v/>
      </c>
      <c r="H770" s="313"/>
      <c r="I770" s="328" t="str">
        <f t="shared" si="466"/>
        <v/>
      </c>
      <c r="J770" s="328">
        <f t="shared" si="459"/>
        <v>850</v>
      </c>
      <c r="K770" s="335" t="str">
        <f t="shared" si="467"/>
        <v/>
      </c>
      <c r="L770" s="323" t="str">
        <f t="shared" si="468"/>
        <v/>
      </c>
      <c r="M770" s="323" t="str">
        <f t="shared" si="469"/>
        <v/>
      </c>
      <c r="N770" s="328" t="str">
        <f t="shared" si="470"/>
        <v/>
      </c>
      <c r="O770" s="328" t="str">
        <f t="shared" si="471"/>
        <v/>
      </c>
      <c r="P770" s="332"/>
      <c r="Q770" s="328"/>
      <c r="R770" s="277" t="str">
        <f>IF(H770&gt;0, rate1(1,$L$52,$L$51,$L$54,L770,$L$53,$L$50,P770),"")</f>
        <v/>
      </c>
      <c r="S770" s="323"/>
      <c r="T770" s="323"/>
      <c r="U770" s="328"/>
      <c r="V770" s="336"/>
      <c r="W770" s="328"/>
      <c r="X770" s="328"/>
      <c r="Y770" s="328"/>
      <c r="Z770" s="108" t="str">
        <f>IF(H770&gt;0, rate1(1,$L$52,$L$51,$L$54,U770,$L$53,$L$50,Y770),"")</f>
        <v/>
      </c>
      <c r="AA770" s="336" t="str">
        <f t="shared" si="472"/>
        <v/>
      </c>
      <c r="AB770" s="336" t="str">
        <f t="shared" si="473"/>
        <v/>
      </c>
      <c r="AC770" s="328" t="str">
        <f t="shared" si="474"/>
        <v/>
      </c>
      <c r="AD770" s="328" t="str">
        <f t="shared" si="475"/>
        <v/>
      </c>
      <c r="AE770" s="328" t="str">
        <f t="shared" si="476"/>
        <v/>
      </c>
      <c r="AF770" s="328" t="str">
        <f t="shared" si="477"/>
        <v/>
      </c>
      <c r="AG770" s="328" t="str">
        <f t="shared" si="478"/>
        <v/>
      </c>
      <c r="AH770" s="328" t="str">
        <f t="shared" si="479"/>
        <v/>
      </c>
      <c r="AI770" s="328" t="str">
        <f t="shared" si="480"/>
        <v/>
      </c>
      <c r="AJ770" s="328" t="str">
        <f t="shared" si="481"/>
        <v/>
      </c>
      <c r="AK770" s="337" t="str">
        <f t="shared" si="482"/>
        <v/>
      </c>
      <c r="AL770" s="42" t="str">
        <f t="shared" si="483"/>
        <v/>
      </c>
    </row>
    <row r="771" spans="2:38" ht="15" x14ac:dyDescent="0.15">
      <c r="B771" s="328" t="str">
        <f t="shared" si="461"/>
        <v/>
      </c>
      <c r="C771" s="328" t="str">
        <f t="shared" si="462"/>
        <v/>
      </c>
      <c r="D771" s="328" t="str">
        <f t="shared" si="463"/>
        <v/>
      </c>
      <c r="E771" s="328" t="str">
        <f t="shared" si="460"/>
        <v xml:space="preserve"> </v>
      </c>
      <c r="F771" s="328" t="str">
        <f t="shared" si="464"/>
        <v/>
      </c>
      <c r="G771" s="328" t="str">
        <f t="shared" si="465"/>
        <v/>
      </c>
      <c r="H771" s="313"/>
      <c r="I771" s="328" t="str">
        <f t="shared" si="466"/>
        <v/>
      </c>
      <c r="J771" s="328">
        <f t="shared" si="459"/>
        <v>850</v>
      </c>
      <c r="K771" s="335" t="str">
        <f t="shared" si="467"/>
        <v/>
      </c>
      <c r="L771" s="323" t="str">
        <f t="shared" si="468"/>
        <v/>
      </c>
      <c r="M771" s="323" t="str">
        <f t="shared" si="469"/>
        <v/>
      </c>
      <c r="N771" s="328" t="str">
        <f t="shared" si="470"/>
        <v/>
      </c>
      <c r="O771" s="328" t="str">
        <f t="shared" si="471"/>
        <v/>
      </c>
      <c r="P771" s="332"/>
      <c r="Q771" s="328"/>
      <c r="R771" s="277" t="str">
        <f>IF(H771&gt;0, rate1(1,$L$52,$L$51,$L$54,L771,$L$53,$L$50,P771),"")</f>
        <v/>
      </c>
      <c r="S771" s="323"/>
      <c r="T771" s="323"/>
      <c r="U771" s="328"/>
      <c r="V771" s="336"/>
      <c r="W771" s="328"/>
      <c r="X771" s="328"/>
      <c r="Y771" s="328"/>
      <c r="Z771" s="108" t="str">
        <f>IF(H771&gt;0, rate1(1,$L$52,$L$51,$L$54,U771,$L$53,$L$50,Y771),"")</f>
        <v/>
      </c>
      <c r="AA771" s="336" t="str">
        <f t="shared" si="472"/>
        <v/>
      </c>
      <c r="AB771" s="336" t="str">
        <f t="shared" si="473"/>
        <v/>
      </c>
      <c r="AC771" s="328" t="str">
        <f t="shared" si="474"/>
        <v/>
      </c>
      <c r="AD771" s="328" t="str">
        <f t="shared" si="475"/>
        <v/>
      </c>
      <c r="AE771" s="328" t="str">
        <f t="shared" si="476"/>
        <v/>
      </c>
      <c r="AF771" s="328" t="str">
        <f t="shared" si="477"/>
        <v/>
      </c>
      <c r="AG771" s="328" t="str">
        <f t="shared" si="478"/>
        <v/>
      </c>
      <c r="AH771" s="328" t="str">
        <f t="shared" si="479"/>
        <v/>
      </c>
      <c r="AI771" s="328" t="str">
        <f t="shared" si="480"/>
        <v/>
      </c>
      <c r="AJ771" s="328" t="str">
        <f t="shared" si="481"/>
        <v/>
      </c>
      <c r="AK771" s="337" t="str">
        <f t="shared" si="482"/>
        <v/>
      </c>
      <c r="AL771" s="42" t="str">
        <f t="shared" si="483"/>
        <v/>
      </c>
    </row>
    <row r="772" spans="2:38" ht="15" x14ac:dyDescent="0.15">
      <c r="B772" s="328" t="str">
        <f t="shared" si="461"/>
        <v/>
      </c>
      <c r="C772" s="328" t="str">
        <f t="shared" si="462"/>
        <v/>
      </c>
      <c r="D772" s="328" t="str">
        <f t="shared" si="463"/>
        <v/>
      </c>
      <c r="E772" s="328" t="str">
        <f t="shared" si="460"/>
        <v xml:space="preserve"> </v>
      </c>
      <c r="F772" s="328" t="str">
        <f t="shared" si="464"/>
        <v/>
      </c>
      <c r="G772" s="328" t="str">
        <f t="shared" si="465"/>
        <v/>
      </c>
      <c r="H772" s="313"/>
      <c r="I772" s="328" t="str">
        <f t="shared" si="466"/>
        <v/>
      </c>
      <c r="J772" s="328">
        <f t="shared" si="459"/>
        <v>850</v>
      </c>
      <c r="K772" s="335" t="str">
        <f t="shared" si="467"/>
        <v/>
      </c>
      <c r="L772" s="323" t="str">
        <f t="shared" si="468"/>
        <v/>
      </c>
      <c r="M772" s="323" t="str">
        <f t="shared" si="469"/>
        <v/>
      </c>
      <c r="N772" s="328" t="str">
        <f t="shared" si="470"/>
        <v/>
      </c>
      <c r="O772" s="328" t="str">
        <f t="shared" si="471"/>
        <v/>
      </c>
      <c r="P772" s="332"/>
      <c r="Q772" s="328"/>
      <c r="R772" s="277" t="str">
        <f>IF(H772&gt;0, rate1(1,$L$52,$L$51,$L$54,L772,$L$53,$L$50,P772),"")</f>
        <v/>
      </c>
      <c r="S772" s="323"/>
      <c r="T772" s="323"/>
      <c r="U772" s="328"/>
      <c r="V772" s="336"/>
      <c r="W772" s="328"/>
      <c r="X772" s="328"/>
      <c r="Y772" s="328"/>
      <c r="Z772" s="108" t="str">
        <f>IF(H772&gt;0, rate1(1,$L$52,$L$51,$L$54,U772,$L$53,$L$50,Y772),"")</f>
        <v/>
      </c>
      <c r="AA772" s="336" t="str">
        <f t="shared" si="472"/>
        <v/>
      </c>
      <c r="AB772" s="336" t="str">
        <f t="shared" si="473"/>
        <v/>
      </c>
      <c r="AC772" s="328" t="str">
        <f t="shared" si="474"/>
        <v/>
      </c>
      <c r="AD772" s="328" t="str">
        <f t="shared" si="475"/>
        <v/>
      </c>
      <c r="AE772" s="328" t="str">
        <f t="shared" si="476"/>
        <v/>
      </c>
      <c r="AF772" s="328" t="str">
        <f t="shared" si="477"/>
        <v/>
      </c>
      <c r="AG772" s="328" t="str">
        <f t="shared" si="478"/>
        <v/>
      </c>
      <c r="AH772" s="328" t="str">
        <f t="shared" si="479"/>
        <v/>
      </c>
      <c r="AI772" s="328" t="str">
        <f t="shared" si="480"/>
        <v/>
      </c>
      <c r="AJ772" s="328" t="str">
        <f t="shared" si="481"/>
        <v/>
      </c>
      <c r="AK772" s="337" t="str">
        <f t="shared" si="482"/>
        <v/>
      </c>
      <c r="AL772" s="42" t="str">
        <f t="shared" si="483"/>
        <v/>
      </c>
    </row>
    <row r="773" spans="2:38" ht="15" x14ac:dyDescent="0.15">
      <c r="B773" s="328" t="str">
        <f t="shared" si="461"/>
        <v/>
      </c>
      <c r="C773" s="328" t="str">
        <f t="shared" si="462"/>
        <v/>
      </c>
      <c r="D773" s="328" t="str">
        <f t="shared" si="463"/>
        <v/>
      </c>
      <c r="E773" s="328" t="str">
        <f t="shared" si="460"/>
        <v xml:space="preserve"> </v>
      </c>
      <c r="F773" s="328" t="str">
        <f t="shared" si="464"/>
        <v/>
      </c>
      <c r="G773" s="328" t="str">
        <f t="shared" si="465"/>
        <v/>
      </c>
      <c r="H773" s="313"/>
      <c r="I773" s="328" t="str">
        <f t="shared" si="466"/>
        <v/>
      </c>
      <c r="J773" s="328">
        <f t="shared" si="459"/>
        <v>850</v>
      </c>
      <c r="K773" s="335" t="str">
        <f t="shared" si="467"/>
        <v/>
      </c>
      <c r="L773" s="323" t="str">
        <f t="shared" si="468"/>
        <v/>
      </c>
      <c r="M773" s="323" t="str">
        <f t="shared" si="469"/>
        <v/>
      </c>
      <c r="N773" s="328" t="str">
        <f t="shared" si="470"/>
        <v/>
      </c>
      <c r="O773" s="328" t="str">
        <f t="shared" si="471"/>
        <v/>
      </c>
      <c r="P773" s="332"/>
      <c r="Q773" s="328"/>
      <c r="R773" s="277" t="str">
        <f>IF(H773&gt;0, rate1(1,$L$52,$L$51,$L$54,L773,$L$53,$L$50,P773),"")</f>
        <v/>
      </c>
      <c r="S773" s="323"/>
      <c r="T773" s="323"/>
      <c r="U773" s="328"/>
      <c r="V773" s="336"/>
      <c r="W773" s="328"/>
      <c r="X773" s="328"/>
      <c r="Y773" s="328"/>
      <c r="Z773" s="108" t="str">
        <f>IF(H773&gt;0, rate1(1,$L$52,$L$51,$L$54,U773,$L$53,$L$50,Y773),"")</f>
        <v/>
      </c>
      <c r="AA773" s="336" t="str">
        <f t="shared" si="472"/>
        <v/>
      </c>
      <c r="AB773" s="336" t="str">
        <f t="shared" si="473"/>
        <v/>
      </c>
      <c r="AC773" s="328" t="str">
        <f t="shared" si="474"/>
        <v/>
      </c>
      <c r="AD773" s="328" t="str">
        <f t="shared" si="475"/>
        <v/>
      </c>
      <c r="AE773" s="328" t="str">
        <f t="shared" si="476"/>
        <v/>
      </c>
      <c r="AF773" s="328" t="str">
        <f t="shared" si="477"/>
        <v/>
      </c>
      <c r="AG773" s="328" t="str">
        <f t="shared" si="478"/>
        <v/>
      </c>
      <c r="AH773" s="328" t="str">
        <f t="shared" si="479"/>
        <v/>
      </c>
      <c r="AI773" s="328" t="str">
        <f t="shared" si="480"/>
        <v/>
      </c>
      <c r="AJ773" s="328" t="str">
        <f t="shared" si="481"/>
        <v/>
      </c>
      <c r="AK773" s="337" t="str">
        <f t="shared" si="482"/>
        <v/>
      </c>
      <c r="AL773" s="42" t="str">
        <f t="shared" si="483"/>
        <v/>
      </c>
    </row>
    <row r="774" spans="2:38" ht="15" x14ac:dyDescent="0.15">
      <c r="B774" s="328" t="str">
        <f t="shared" si="461"/>
        <v/>
      </c>
      <c r="C774" s="328" t="str">
        <f t="shared" si="462"/>
        <v/>
      </c>
      <c r="D774" s="328" t="str">
        <f t="shared" si="463"/>
        <v/>
      </c>
      <c r="E774" s="328" t="str">
        <f t="shared" si="460"/>
        <v xml:space="preserve"> </v>
      </c>
      <c r="F774" s="328" t="str">
        <f t="shared" si="464"/>
        <v/>
      </c>
      <c r="G774" s="328" t="str">
        <f t="shared" si="465"/>
        <v/>
      </c>
      <c r="H774" s="313"/>
      <c r="I774" s="328" t="str">
        <f t="shared" si="466"/>
        <v/>
      </c>
      <c r="J774" s="328">
        <f t="shared" si="459"/>
        <v>850</v>
      </c>
      <c r="K774" s="335" t="str">
        <f t="shared" si="467"/>
        <v/>
      </c>
      <c r="L774" s="323" t="str">
        <f t="shared" si="468"/>
        <v/>
      </c>
      <c r="M774" s="323" t="str">
        <f t="shared" si="469"/>
        <v/>
      </c>
      <c r="N774" s="328" t="str">
        <f t="shared" si="470"/>
        <v/>
      </c>
      <c r="O774" s="328" t="str">
        <f t="shared" si="471"/>
        <v/>
      </c>
      <c r="P774" s="332"/>
      <c r="Q774" s="328"/>
      <c r="R774" s="277" t="str">
        <f>IF(H774&gt;0, rate1(1,$L$52,$L$51,$L$54,L774,$L$53,$L$50,P774),"")</f>
        <v/>
      </c>
      <c r="S774" s="323"/>
      <c r="T774" s="323"/>
      <c r="U774" s="328"/>
      <c r="V774" s="336"/>
      <c r="W774" s="328"/>
      <c r="X774" s="328"/>
      <c r="Y774" s="328"/>
      <c r="Z774" s="108" t="str">
        <f>IF(H774&gt;0, rate1(1,$L$52,$L$51,$L$54,U774,$L$53,$L$50,Y774),"")</f>
        <v/>
      </c>
      <c r="AA774" s="336" t="str">
        <f t="shared" si="472"/>
        <v/>
      </c>
      <c r="AB774" s="336" t="str">
        <f t="shared" si="473"/>
        <v/>
      </c>
      <c r="AC774" s="328" t="str">
        <f t="shared" si="474"/>
        <v/>
      </c>
      <c r="AD774" s="328" t="str">
        <f t="shared" si="475"/>
        <v/>
      </c>
      <c r="AE774" s="328" t="str">
        <f t="shared" si="476"/>
        <v/>
      </c>
      <c r="AF774" s="328" t="str">
        <f t="shared" si="477"/>
        <v/>
      </c>
      <c r="AG774" s="328" t="str">
        <f t="shared" si="478"/>
        <v/>
      </c>
      <c r="AH774" s="328" t="str">
        <f t="shared" si="479"/>
        <v/>
      </c>
      <c r="AI774" s="328" t="str">
        <f t="shared" si="480"/>
        <v/>
      </c>
      <c r="AJ774" s="328" t="str">
        <f t="shared" si="481"/>
        <v/>
      </c>
      <c r="AK774" s="337" t="str">
        <f t="shared" si="482"/>
        <v/>
      </c>
      <c r="AL774" s="42" t="str">
        <f t="shared" si="483"/>
        <v/>
      </c>
    </row>
    <row r="775" spans="2:38" ht="15" x14ac:dyDescent="0.15">
      <c r="B775" s="328" t="str">
        <f t="shared" si="461"/>
        <v/>
      </c>
      <c r="C775" s="328" t="str">
        <f t="shared" si="462"/>
        <v/>
      </c>
      <c r="D775" s="328" t="str">
        <f t="shared" si="463"/>
        <v/>
      </c>
      <c r="E775" s="328" t="str">
        <f t="shared" si="460"/>
        <v xml:space="preserve"> </v>
      </c>
      <c r="F775" s="328" t="str">
        <f t="shared" si="464"/>
        <v/>
      </c>
      <c r="G775" s="328" t="str">
        <f t="shared" si="465"/>
        <v/>
      </c>
      <c r="H775" s="313"/>
      <c r="I775" s="328" t="str">
        <f t="shared" si="466"/>
        <v/>
      </c>
      <c r="J775" s="328">
        <f t="shared" si="459"/>
        <v>850</v>
      </c>
      <c r="K775" s="335" t="str">
        <f t="shared" si="467"/>
        <v/>
      </c>
      <c r="L775" s="323" t="str">
        <f t="shared" si="468"/>
        <v/>
      </c>
      <c r="M775" s="323" t="str">
        <f t="shared" si="469"/>
        <v/>
      </c>
      <c r="N775" s="328" t="str">
        <f t="shared" si="470"/>
        <v/>
      </c>
      <c r="O775" s="328" t="str">
        <f t="shared" si="471"/>
        <v/>
      </c>
      <c r="P775" s="332"/>
      <c r="Q775" s="328"/>
      <c r="R775" s="277" t="str">
        <f>IF(H775&gt;0, rate1(1,$L$52,$L$51,$L$54,L775,$L$53,$L$50,P775),"")</f>
        <v/>
      </c>
      <c r="S775" s="323"/>
      <c r="T775" s="323"/>
      <c r="U775" s="328"/>
      <c r="V775" s="336"/>
      <c r="W775" s="328"/>
      <c r="X775" s="328"/>
      <c r="Y775" s="328"/>
      <c r="Z775" s="108" t="str">
        <f>IF(H775&gt;0, rate1(1,$L$52,$L$51,$L$54,U775,$L$53,$L$50,Y775),"")</f>
        <v/>
      </c>
      <c r="AA775" s="336" t="str">
        <f t="shared" si="472"/>
        <v/>
      </c>
      <c r="AB775" s="336" t="str">
        <f t="shared" si="473"/>
        <v/>
      </c>
      <c r="AC775" s="328" t="str">
        <f t="shared" si="474"/>
        <v/>
      </c>
      <c r="AD775" s="328" t="str">
        <f t="shared" si="475"/>
        <v/>
      </c>
      <c r="AE775" s="328" t="str">
        <f t="shared" si="476"/>
        <v/>
      </c>
      <c r="AF775" s="328" t="str">
        <f t="shared" si="477"/>
        <v/>
      </c>
      <c r="AG775" s="328" t="str">
        <f t="shared" si="478"/>
        <v/>
      </c>
      <c r="AH775" s="328" t="str">
        <f t="shared" si="479"/>
        <v/>
      </c>
      <c r="AI775" s="328" t="str">
        <f t="shared" si="480"/>
        <v/>
      </c>
      <c r="AJ775" s="328" t="str">
        <f t="shared" si="481"/>
        <v/>
      </c>
      <c r="AK775" s="337" t="str">
        <f t="shared" si="482"/>
        <v/>
      </c>
      <c r="AL775" s="42" t="str">
        <f t="shared" si="483"/>
        <v/>
      </c>
    </row>
    <row r="776" spans="2:38" ht="15" x14ac:dyDescent="0.15">
      <c r="B776" s="328" t="str">
        <f t="shared" si="461"/>
        <v/>
      </c>
      <c r="C776" s="328" t="str">
        <f t="shared" si="462"/>
        <v/>
      </c>
      <c r="D776" s="328" t="str">
        <f t="shared" si="463"/>
        <v/>
      </c>
      <c r="E776" s="328" t="str">
        <f t="shared" si="460"/>
        <v xml:space="preserve"> </v>
      </c>
      <c r="F776" s="328" t="str">
        <f t="shared" si="464"/>
        <v/>
      </c>
      <c r="G776" s="328" t="str">
        <f t="shared" si="465"/>
        <v/>
      </c>
      <c r="H776" s="313"/>
      <c r="I776" s="328" t="str">
        <f t="shared" si="466"/>
        <v/>
      </c>
      <c r="J776" s="328">
        <f t="shared" si="459"/>
        <v>850</v>
      </c>
      <c r="K776" s="335" t="str">
        <f t="shared" si="467"/>
        <v/>
      </c>
      <c r="L776" s="323" t="str">
        <f t="shared" si="468"/>
        <v/>
      </c>
      <c r="M776" s="323" t="str">
        <f t="shared" si="469"/>
        <v/>
      </c>
      <c r="N776" s="328" t="str">
        <f t="shared" si="470"/>
        <v/>
      </c>
      <c r="O776" s="328" t="str">
        <f t="shared" si="471"/>
        <v/>
      </c>
      <c r="P776" s="332"/>
      <c r="Q776" s="328"/>
      <c r="R776" s="277" t="str">
        <f>IF(H776&gt;0, rate1(1,$L$52,$L$51,$L$54,L776,$L$53,$L$50,P776),"")</f>
        <v/>
      </c>
      <c r="S776" s="323"/>
      <c r="T776" s="323"/>
      <c r="U776" s="328"/>
      <c r="V776" s="336"/>
      <c r="W776" s="328"/>
      <c r="X776" s="328"/>
      <c r="Y776" s="328"/>
      <c r="Z776" s="108" t="str">
        <f>IF(H776&gt;0, rate1(1,$L$52,$L$51,$L$54,U776,$L$53,$L$50,Y776),"")</f>
        <v/>
      </c>
      <c r="AA776" s="336" t="str">
        <f t="shared" si="472"/>
        <v/>
      </c>
      <c r="AB776" s="336" t="str">
        <f t="shared" si="473"/>
        <v/>
      </c>
      <c r="AC776" s="328" t="str">
        <f t="shared" si="474"/>
        <v/>
      </c>
      <c r="AD776" s="328" t="str">
        <f t="shared" si="475"/>
        <v/>
      </c>
      <c r="AE776" s="328" t="str">
        <f t="shared" si="476"/>
        <v/>
      </c>
      <c r="AF776" s="328" t="str">
        <f t="shared" si="477"/>
        <v/>
      </c>
      <c r="AG776" s="328" t="str">
        <f t="shared" si="478"/>
        <v/>
      </c>
      <c r="AH776" s="328" t="str">
        <f t="shared" si="479"/>
        <v/>
      </c>
      <c r="AI776" s="328" t="str">
        <f t="shared" si="480"/>
        <v/>
      </c>
      <c r="AJ776" s="328" t="str">
        <f t="shared" si="481"/>
        <v/>
      </c>
      <c r="AK776" s="337" t="str">
        <f t="shared" si="482"/>
        <v/>
      </c>
      <c r="AL776" s="42" t="str">
        <f t="shared" si="483"/>
        <v/>
      </c>
    </row>
    <row r="777" spans="2:38" ht="15" x14ac:dyDescent="0.15">
      <c r="B777" s="328" t="str">
        <f t="shared" si="461"/>
        <v/>
      </c>
      <c r="C777" s="328" t="str">
        <f t="shared" si="462"/>
        <v/>
      </c>
      <c r="D777" s="328" t="str">
        <f t="shared" si="463"/>
        <v/>
      </c>
      <c r="E777" s="328" t="str">
        <f t="shared" si="460"/>
        <v xml:space="preserve"> </v>
      </c>
      <c r="F777" s="328" t="str">
        <f t="shared" si="464"/>
        <v/>
      </c>
      <c r="G777" s="328" t="str">
        <f t="shared" si="465"/>
        <v/>
      </c>
      <c r="H777" s="313"/>
      <c r="I777" s="328" t="str">
        <f t="shared" si="466"/>
        <v/>
      </c>
      <c r="J777" s="328">
        <f t="shared" si="459"/>
        <v>850</v>
      </c>
      <c r="K777" s="335" t="str">
        <f t="shared" si="467"/>
        <v/>
      </c>
      <c r="L777" s="323" t="str">
        <f t="shared" si="468"/>
        <v/>
      </c>
      <c r="M777" s="323" t="str">
        <f t="shared" si="469"/>
        <v/>
      </c>
      <c r="N777" s="328" t="str">
        <f t="shared" si="470"/>
        <v/>
      </c>
      <c r="O777" s="328" t="str">
        <f t="shared" si="471"/>
        <v/>
      </c>
      <c r="P777" s="332"/>
      <c r="Q777" s="328"/>
      <c r="R777" s="277" t="str">
        <f>IF(H777&gt;0, rate1(1,$L$52,$L$51,$L$54,L777,$L$53,$L$50,P777),"")</f>
        <v/>
      </c>
      <c r="S777" s="323"/>
      <c r="T777" s="323"/>
      <c r="U777" s="328"/>
      <c r="V777" s="336"/>
      <c r="W777" s="328"/>
      <c r="X777" s="328"/>
      <c r="Y777" s="328"/>
      <c r="Z777" s="108" t="str">
        <f>IF(H777&gt;0, rate1(1,$L$52,$L$51,$L$54,U777,$L$53,$L$50,Y777),"")</f>
        <v/>
      </c>
      <c r="AA777" s="336" t="str">
        <f t="shared" si="472"/>
        <v/>
      </c>
      <c r="AB777" s="336" t="str">
        <f t="shared" si="473"/>
        <v/>
      </c>
      <c r="AC777" s="328" t="str">
        <f t="shared" si="474"/>
        <v/>
      </c>
      <c r="AD777" s="328" t="str">
        <f t="shared" si="475"/>
        <v/>
      </c>
      <c r="AE777" s="328" t="str">
        <f t="shared" si="476"/>
        <v/>
      </c>
      <c r="AF777" s="328" t="str">
        <f t="shared" si="477"/>
        <v/>
      </c>
      <c r="AG777" s="328" t="str">
        <f t="shared" si="478"/>
        <v/>
      </c>
      <c r="AH777" s="328" t="str">
        <f t="shared" si="479"/>
        <v/>
      </c>
      <c r="AI777" s="328" t="str">
        <f t="shared" si="480"/>
        <v/>
      </c>
      <c r="AJ777" s="328" t="str">
        <f t="shared" si="481"/>
        <v/>
      </c>
      <c r="AK777" s="337" t="str">
        <f t="shared" si="482"/>
        <v/>
      </c>
      <c r="AL777" s="42" t="str">
        <f t="shared" si="483"/>
        <v/>
      </c>
    </row>
    <row r="778" spans="2:38" ht="15" x14ac:dyDescent="0.15">
      <c r="B778" s="328" t="str">
        <f t="shared" si="461"/>
        <v/>
      </c>
      <c r="C778" s="328" t="str">
        <f t="shared" si="462"/>
        <v/>
      </c>
      <c r="D778" s="328" t="str">
        <f t="shared" si="463"/>
        <v/>
      </c>
      <c r="E778" s="328" t="str">
        <f t="shared" si="460"/>
        <v xml:space="preserve"> </v>
      </c>
      <c r="F778" s="328" t="str">
        <f t="shared" si="464"/>
        <v/>
      </c>
      <c r="G778" s="328" t="str">
        <f t="shared" si="465"/>
        <v/>
      </c>
      <c r="H778" s="313"/>
      <c r="I778" s="328" t="str">
        <f t="shared" si="466"/>
        <v/>
      </c>
      <c r="J778" s="328">
        <f t="shared" si="459"/>
        <v>850</v>
      </c>
      <c r="K778" s="335" t="str">
        <f t="shared" si="467"/>
        <v/>
      </c>
      <c r="L778" s="323" t="str">
        <f t="shared" si="468"/>
        <v/>
      </c>
      <c r="M778" s="323" t="str">
        <f t="shared" si="469"/>
        <v/>
      </c>
      <c r="N778" s="328" t="str">
        <f t="shared" si="470"/>
        <v/>
      </c>
      <c r="O778" s="328" t="str">
        <f t="shared" si="471"/>
        <v/>
      </c>
      <c r="P778" s="332"/>
      <c r="Q778" s="328"/>
      <c r="R778" s="277" t="str">
        <f>IF(H778&gt;0, rate1(1,$L$52,$L$51,$L$54,L778,$L$53,$L$50,P778),"")</f>
        <v/>
      </c>
      <c r="S778" s="323"/>
      <c r="T778" s="323"/>
      <c r="U778" s="328"/>
      <c r="V778" s="336"/>
      <c r="W778" s="328"/>
      <c r="X778" s="328"/>
      <c r="Y778" s="328"/>
      <c r="Z778" s="108" t="str">
        <f>IF(H778&gt;0, rate1(1,$L$52,$L$51,$L$54,U778,$L$53,$L$50,Y778),"")</f>
        <v/>
      </c>
      <c r="AA778" s="336" t="str">
        <f t="shared" si="472"/>
        <v/>
      </c>
      <c r="AB778" s="336" t="str">
        <f t="shared" si="473"/>
        <v/>
      </c>
      <c r="AC778" s="328" t="str">
        <f t="shared" si="474"/>
        <v/>
      </c>
      <c r="AD778" s="328" t="str">
        <f t="shared" si="475"/>
        <v/>
      </c>
      <c r="AE778" s="328" t="str">
        <f t="shared" si="476"/>
        <v/>
      </c>
      <c r="AF778" s="328" t="str">
        <f t="shared" si="477"/>
        <v/>
      </c>
      <c r="AG778" s="328" t="str">
        <f t="shared" si="478"/>
        <v/>
      </c>
      <c r="AH778" s="328" t="str">
        <f t="shared" si="479"/>
        <v/>
      </c>
      <c r="AI778" s="328" t="str">
        <f t="shared" si="480"/>
        <v/>
      </c>
      <c r="AJ778" s="328" t="str">
        <f t="shared" si="481"/>
        <v/>
      </c>
      <c r="AK778" s="337" t="str">
        <f t="shared" si="482"/>
        <v/>
      </c>
      <c r="AL778" s="42" t="str">
        <f t="shared" si="483"/>
        <v/>
      </c>
    </row>
    <row r="779" spans="2:38" ht="15" x14ac:dyDescent="0.15">
      <c r="B779" s="328" t="str">
        <f t="shared" si="461"/>
        <v/>
      </c>
      <c r="C779" s="328" t="str">
        <f t="shared" si="462"/>
        <v/>
      </c>
      <c r="D779" s="328" t="str">
        <f t="shared" si="463"/>
        <v/>
      </c>
      <c r="E779" s="328" t="str">
        <f t="shared" si="460"/>
        <v xml:space="preserve"> </v>
      </c>
      <c r="F779" s="328" t="str">
        <f t="shared" si="464"/>
        <v/>
      </c>
      <c r="G779" s="328" t="str">
        <f t="shared" si="465"/>
        <v/>
      </c>
      <c r="H779" s="313"/>
      <c r="I779" s="328" t="str">
        <f t="shared" si="466"/>
        <v/>
      </c>
      <c r="J779" s="328">
        <f t="shared" si="459"/>
        <v>850</v>
      </c>
      <c r="K779" s="335" t="str">
        <f t="shared" si="467"/>
        <v/>
      </c>
      <c r="L779" s="323" t="str">
        <f t="shared" si="468"/>
        <v/>
      </c>
      <c r="M779" s="323" t="str">
        <f t="shared" si="469"/>
        <v/>
      </c>
      <c r="N779" s="328" t="str">
        <f t="shared" si="470"/>
        <v/>
      </c>
      <c r="O779" s="328" t="str">
        <f t="shared" si="471"/>
        <v/>
      </c>
      <c r="P779" s="332"/>
      <c r="Q779" s="328"/>
      <c r="R779" s="277" t="str">
        <f>IF(H779&gt;0, rate1(1,$L$52,$L$51,$L$54,L779,$L$53,$L$50,P779),"")</f>
        <v/>
      </c>
      <c r="S779" s="323"/>
      <c r="T779" s="323"/>
      <c r="U779" s="328"/>
      <c r="V779" s="336"/>
      <c r="W779" s="328"/>
      <c r="X779" s="328"/>
      <c r="Y779" s="328"/>
      <c r="Z779" s="108" t="str">
        <f>IF(H779&gt;0, rate1(1,$L$52,$L$51,$L$54,U779,$L$53,$L$50,Y779),"")</f>
        <v/>
      </c>
      <c r="AA779" s="336" t="str">
        <f t="shared" si="472"/>
        <v/>
      </c>
      <c r="AB779" s="336" t="str">
        <f t="shared" si="473"/>
        <v/>
      </c>
      <c r="AC779" s="328" t="str">
        <f t="shared" si="474"/>
        <v/>
      </c>
      <c r="AD779" s="328" t="str">
        <f t="shared" si="475"/>
        <v/>
      </c>
      <c r="AE779" s="328" t="str">
        <f t="shared" si="476"/>
        <v/>
      </c>
      <c r="AF779" s="328" t="str">
        <f t="shared" si="477"/>
        <v/>
      </c>
      <c r="AG779" s="328" t="str">
        <f t="shared" si="478"/>
        <v/>
      </c>
      <c r="AH779" s="328" t="str">
        <f t="shared" si="479"/>
        <v/>
      </c>
      <c r="AI779" s="328" t="str">
        <f t="shared" si="480"/>
        <v/>
      </c>
      <c r="AJ779" s="328" t="str">
        <f t="shared" si="481"/>
        <v/>
      </c>
      <c r="AK779" s="337" t="str">
        <f t="shared" si="482"/>
        <v/>
      </c>
      <c r="AL779" s="42" t="str">
        <f t="shared" si="483"/>
        <v/>
      </c>
    </row>
    <row r="780" spans="2:38" ht="15" x14ac:dyDescent="0.15">
      <c r="B780" s="328" t="str">
        <f t="shared" si="461"/>
        <v/>
      </c>
      <c r="C780" s="328" t="str">
        <f t="shared" si="462"/>
        <v/>
      </c>
      <c r="D780" s="328" t="str">
        <f t="shared" si="463"/>
        <v/>
      </c>
      <c r="E780" s="328" t="str">
        <f t="shared" si="460"/>
        <v xml:space="preserve"> </v>
      </c>
      <c r="F780" s="328" t="str">
        <f t="shared" si="464"/>
        <v/>
      </c>
      <c r="G780" s="328" t="str">
        <f t="shared" si="465"/>
        <v/>
      </c>
      <c r="H780" s="313"/>
      <c r="I780" s="328" t="str">
        <f t="shared" si="466"/>
        <v/>
      </c>
      <c r="J780" s="328">
        <f t="shared" si="459"/>
        <v>850</v>
      </c>
      <c r="K780" s="335" t="str">
        <f t="shared" si="467"/>
        <v/>
      </c>
      <c r="L780" s="323" t="str">
        <f t="shared" si="468"/>
        <v/>
      </c>
      <c r="M780" s="323" t="str">
        <f t="shared" si="469"/>
        <v/>
      </c>
      <c r="N780" s="328" t="str">
        <f t="shared" si="470"/>
        <v/>
      </c>
      <c r="O780" s="328" t="str">
        <f t="shared" si="471"/>
        <v/>
      </c>
      <c r="P780" s="332"/>
      <c r="Q780" s="328"/>
      <c r="R780" s="277" t="str">
        <f>IF(H780&gt;0, rate1(1,$L$52,$L$51,$L$54,L780,$L$53,$L$50,P780),"")</f>
        <v/>
      </c>
      <c r="S780" s="323"/>
      <c r="T780" s="323"/>
      <c r="U780" s="328"/>
      <c r="V780" s="336"/>
      <c r="W780" s="328"/>
      <c r="X780" s="328"/>
      <c r="Y780" s="328"/>
      <c r="Z780" s="108" t="str">
        <f>IF(H780&gt;0, rate1(1,$L$52,$L$51,$L$54,U780,$L$53,$L$50,Y780),"")</f>
        <v/>
      </c>
      <c r="AA780" s="336" t="str">
        <f t="shared" si="472"/>
        <v/>
      </c>
      <c r="AB780" s="336" t="str">
        <f t="shared" si="473"/>
        <v/>
      </c>
      <c r="AC780" s="328" t="str">
        <f t="shared" si="474"/>
        <v/>
      </c>
      <c r="AD780" s="328" t="str">
        <f t="shared" si="475"/>
        <v/>
      </c>
      <c r="AE780" s="328" t="str">
        <f t="shared" si="476"/>
        <v/>
      </c>
      <c r="AF780" s="328" t="str">
        <f t="shared" si="477"/>
        <v/>
      </c>
      <c r="AG780" s="328" t="str">
        <f t="shared" si="478"/>
        <v/>
      </c>
      <c r="AH780" s="328" t="str">
        <f t="shared" si="479"/>
        <v/>
      </c>
      <c r="AI780" s="328" t="str">
        <f t="shared" si="480"/>
        <v/>
      </c>
      <c r="AJ780" s="328" t="str">
        <f t="shared" si="481"/>
        <v/>
      </c>
      <c r="AK780" s="337" t="str">
        <f t="shared" si="482"/>
        <v/>
      </c>
      <c r="AL780" s="42" t="str">
        <f t="shared" si="483"/>
        <v/>
      </c>
    </row>
    <row r="781" spans="2:38" ht="15" x14ac:dyDescent="0.15">
      <c r="B781" s="328" t="str">
        <f t="shared" si="461"/>
        <v/>
      </c>
      <c r="C781" s="328" t="str">
        <f t="shared" si="462"/>
        <v/>
      </c>
      <c r="D781" s="328" t="str">
        <f t="shared" si="463"/>
        <v/>
      </c>
      <c r="E781" s="328" t="str">
        <f t="shared" si="460"/>
        <v xml:space="preserve"> </v>
      </c>
      <c r="F781" s="328" t="str">
        <f t="shared" si="464"/>
        <v/>
      </c>
      <c r="G781" s="328" t="str">
        <f t="shared" si="465"/>
        <v/>
      </c>
      <c r="H781" s="313"/>
      <c r="I781" s="328" t="str">
        <f t="shared" si="466"/>
        <v/>
      </c>
      <c r="J781" s="328">
        <f t="shared" si="459"/>
        <v>850</v>
      </c>
      <c r="K781" s="335" t="str">
        <f t="shared" si="467"/>
        <v/>
      </c>
      <c r="L781" s="323" t="str">
        <f t="shared" si="468"/>
        <v/>
      </c>
      <c r="M781" s="323" t="str">
        <f t="shared" si="469"/>
        <v/>
      </c>
      <c r="N781" s="328" t="str">
        <f t="shared" si="470"/>
        <v/>
      </c>
      <c r="O781" s="328" t="str">
        <f t="shared" si="471"/>
        <v/>
      </c>
      <c r="P781" s="332"/>
      <c r="Q781" s="328"/>
      <c r="R781" s="277" t="str">
        <f>IF(H781&gt;0, rate1(1,$L$52,$L$51,$L$54,L781,$L$53,$L$50,P781),"")</f>
        <v/>
      </c>
      <c r="S781" s="323"/>
      <c r="T781" s="323"/>
      <c r="U781" s="328"/>
      <c r="V781" s="336"/>
      <c r="W781" s="328"/>
      <c r="X781" s="328"/>
      <c r="Y781" s="328"/>
      <c r="Z781" s="108" t="str">
        <f>IF(H781&gt;0, rate1(1,$L$52,$L$51,$L$54,U781,$L$53,$L$50,Y781),"")</f>
        <v/>
      </c>
      <c r="AA781" s="336" t="str">
        <f t="shared" si="472"/>
        <v/>
      </c>
      <c r="AB781" s="336" t="str">
        <f t="shared" si="473"/>
        <v/>
      </c>
      <c r="AC781" s="328" t="str">
        <f t="shared" si="474"/>
        <v/>
      </c>
      <c r="AD781" s="328" t="str">
        <f t="shared" si="475"/>
        <v/>
      </c>
      <c r="AE781" s="328" t="str">
        <f t="shared" si="476"/>
        <v/>
      </c>
      <c r="AF781" s="328" t="str">
        <f t="shared" si="477"/>
        <v/>
      </c>
      <c r="AG781" s="328" t="str">
        <f t="shared" si="478"/>
        <v/>
      </c>
      <c r="AH781" s="328" t="str">
        <f t="shared" si="479"/>
        <v/>
      </c>
      <c r="AI781" s="328" t="str">
        <f t="shared" si="480"/>
        <v/>
      </c>
      <c r="AJ781" s="328" t="str">
        <f t="shared" si="481"/>
        <v/>
      </c>
      <c r="AK781" s="337" t="str">
        <f t="shared" si="482"/>
        <v/>
      </c>
      <c r="AL781" s="42" t="str">
        <f t="shared" si="483"/>
        <v/>
      </c>
    </row>
    <row r="782" spans="2:38" ht="15" x14ac:dyDescent="0.15">
      <c r="B782" s="328" t="str">
        <f t="shared" si="461"/>
        <v/>
      </c>
      <c r="C782" s="328" t="str">
        <f t="shared" si="462"/>
        <v/>
      </c>
      <c r="D782" s="328" t="str">
        <f t="shared" si="463"/>
        <v/>
      </c>
      <c r="E782" s="328" t="str">
        <f t="shared" si="460"/>
        <v xml:space="preserve"> </v>
      </c>
      <c r="F782" s="328" t="str">
        <f t="shared" si="464"/>
        <v/>
      </c>
      <c r="G782" s="328" t="str">
        <f t="shared" si="465"/>
        <v/>
      </c>
      <c r="H782" s="313"/>
      <c r="I782" s="328" t="str">
        <f t="shared" si="466"/>
        <v/>
      </c>
      <c r="J782" s="328">
        <f t="shared" si="459"/>
        <v>850</v>
      </c>
      <c r="K782" s="335" t="str">
        <f t="shared" si="467"/>
        <v/>
      </c>
      <c r="L782" s="323" t="str">
        <f t="shared" si="468"/>
        <v/>
      </c>
      <c r="M782" s="323" t="str">
        <f t="shared" si="469"/>
        <v/>
      </c>
      <c r="N782" s="328" t="str">
        <f t="shared" si="470"/>
        <v/>
      </c>
      <c r="O782" s="328" t="str">
        <f t="shared" si="471"/>
        <v/>
      </c>
      <c r="P782" s="332"/>
      <c r="Q782" s="328"/>
      <c r="R782" s="277" t="str">
        <f>IF(H782&gt;0, rate1(1,$L$52,$L$51,$L$54,L782,$L$53,$L$50,P782),"")</f>
        <v/>
      </c>
      <c r="S782" s="323"/>
      <c r="T782" s="323"/>
      <c r="U782" s="328"/>
      <c r="V782" s="336"/>
      <c r="W782" s="328"/>
      <c r="X782" s="328"/>
      <c r="Y782" s="328"/>
      <c r="Z782" s="108" t="str">
        <f>IF(H782&gt;0, rate1(1,$L$52,$L$51,$L$54,U782,$L$53,$L$50,Y782),"")</f>
        <v/>
      </c>
      <c r="AA782" s="336" t="str">
        <f t="shared" si="472"/>
        <v/>
      </c>
      <c r="AB782" s="336" t="str">
        <f t="shared" si="473"/>
        <v/>
      </c>
      <c r="AC782" s="328" t="str">
        <f t="shared" si="474"/>
        <v/>
      </c>
      <c r="AD782" s="328" t="str">
        <f t="shared" si="475"/>
        <v/>
      </c>
      <c r="AE782" s="328" t="str">
        <f t="shared" si="476"/>
        <v/>
      </c>
      <c r="AF782" s="328" t="str">
        <f t="shared" si="477"/>
        <v/>
      </c>
      <c r="AG782" s="328" t="str">
        <f t="shared" si="478"/>
        <v/>
      </c>
      <c r="AH782" s="328" t="str">
        <f t="shared" si="479"/>
        <v/>
      </c>
      <c r="AI782" s="328" t="str">
        <f t="shared" si="480"/>
        <v/>
      </c>
      <c r="AJ782" s="328" t="str">
        <f t="shared" si="481"/>
        <v/>
      </c>
      <c r="AK782" s="337" t="str">
        <f t="shared" si="482"/>
        <v/>
      </c>
      <c r="AL782" s="42" t="str">
        <f t="shared" si="483"/>
        <v/>
      </c>
    </row>
    <row r="783" spans="2:38" ht="15" x14ac:dyDescent="0.15">
      <c r="B783" s="328" t="str">
        <f t="shared" si="461"/>
        <v/>
      </c>
      <c r="C783" s="328" t="str">
        <f t="shared" si="462"/>
        <v/>
      </c>
      <c r="D783" s="328" t="str">
        <f t="shared" si="463"/>
        <v/>
      </c>
      <c r="E783" s="328" t="str">
        <f t="shared" si="460"/>
        <v xml:space="preserve"> </v>
      </c>
      <c r="F783" s="328" t="str">
        <f t="shared" si="464"/>
        <v/>
      </c>
      <c r="G783" s="328" t="str">
        <f t="shared" si="465"/>
        <v/>
      </c>
      <c r="H783" s="313"/>
      <c r="I783" s="328" t="str">
        <f t="shared" si="466"/>
        <v/>
      </c>
      <c r="J783" s="328">
        <f t="shared" si="459"/>
        <v>850</v>
      </c>
      <c r="K783" s="335" t="str">
        <f t="shared" si="467"/>
        <v/>
      </c>
      <c r="L783" s="323" t="str">
        <f t="shared" si="468"/>
        <v/>
      </c>
      <c r="M783" s="323" t="str">
        <f t="shared" si="469"/>
        <v/>
      </c>
      <c r="N783" s="328" t="str">
        <f t="shared" si="470"/>
        <v/>
      </c>
      <c r="O783" s="328" t="str">
        <f t="shared" si="471"/>
        <v/>
      </c>
      <c r="P783" s="332"/>
      <c r="Q783" s="328"/>
      <c r="R783" s="277" t="str">
        <f>IF(H783&gt;0, rate1(1,$L$52,$L$51,$L$54,L783,$L$53,$L$50,P783),"")</f>
        <v/>
      </c>
      <c r="S783" s="323"/>
      <c r="T783" s="323"/>
      <c r="U783" s="328"/>
      <c r="V783" s="336"/>
      <c r="W783" s="328"/>
      <c r="X783" s="328"/>
      <c r="Y783" s="328"/>
      <c r="Z783" s="108" t="str">
        <f>IF(H783&gt;0, rate1(1,$L$52,$L$51,$L$54,U783,$L$53,$L$50,Y783),"")</f>
        <v/>
      </c>
      <c r="AA783" s="336" t="str">
        <f t="shared" si="472"/>
        <v/>
      </c>
      <c r="AB783" s="336" t="str">
        <f t="shared" si="473"/>
        <v/>
      </c>
      <c r="AC783" s="328" t="str">
        <f t="shared" si="474"/>
        <v/>
      </c>
      <c r="AD783" s="328" t="str">
        <f t="shared" si="475"/>
        <v/>
      </c>
      <c r="AE783" s="328" t="str">
        <f t="shared" si="476"/>
        <v/>
      </c>
      <c r="AF783" s="328" t="str">
        <f t="shared" si="477"/>
        <v/>
      </c>
      <c r="AG783" s="328" t="str">
        <f t="shared" si="478"/>
        <v/>
      </c>
      <c r="AH783" s="328" t="str">
        <f t="shared" si="479"/>
        <v/>
      </c>
      <c r="AI783" s="328" t="str">
        <f t="shared" si="480"/>
        <v/>
      </c>
      <c r="AJ783" s="328" t="str">
        <f t="shared" si="481"/>
        <v/>
      </c>
      <c r="AK783" s="337" t="str">
        <f t="shared" si="482"/>
        <v/>
      </c>
      <c r="AL783" s="42" t="str">
        <f t="shared" si="483"/>
        <v/>
      </c>
    </row>
    <row r="784" spans="2:38" ht="15" x14ac:dyDescent="0.15">
      <c r="B784" s="328" t="str">
        <f t="shared" si="461"/>
        <v/>
      </c>
      <c r="C784" s="328" t="str">
        <f t="shared" si="462"/>
        <v/>
      </c>
      <c r="D784" s="328" t="str">
        <f t="shared" si="463"/>
        <v/>
      </c>
      <c r="E784" s="328" t="str">
        <f t="shared" si="460"/>
        <v xml:space="preserve"> </v>
      </c>
      <c r="F784" s="328" t="str">
        <f t="shared" si="464"/>
        <v/>
      </c>
      <c r="G784" s="328" t="str">
        <f t="shared" si="465"/>
        <v/>
      </c>
      <c r="H784" s="313"/>
      <c r="I784" s="328" t="str">
        <f t="shared" si="466"/>
        <v/>
      </c>
      <c r="J784" s="328">
        <f t="shared" si="459"/>
        <v>850</v>
      </c>
      <c r="K784" s="335" t="str">
        <f t="shared" si="467"/>
        <v/>
      </c>
      <c r="L784" s="323" t="str">
        <f t="shared" si="468"/>
        <v/>
      </c>
      <c r="M784" s="323" t="str">
        <f t="shared" si="469"/>
        <v/>
      </c>
      <c r="N784" s="328" t="str">
        <f t="shared" si="470"/>
        <v/>
      </c>
      <c r="O784" s="328" t="str">
        <f t="shared" si="471"/>
        <v/>
      </c>
      <c r="P784" s="332"/>
      <c r="Q784" s="328"/>
      <c r="R784" s="277" t="str">
        <f>IF(H784&gt;0, rate1(1,$L$52,$L$51,$L$54,L784,$L$53,$L$50,P784),"")</f>
        <v/>
      </c>
      <c r="S784" s="323"/>
      <c r="T784" s="323"/>
      <c r="U784" s="328"/>
      <c r="V784" s="336"/>
      <c r="W784" s="328"/>
      <c r="X784" s="328"/>
      <c r="Y784" s="328"/>
      <c r="Z784" s="108" t="str">
        <f>IF(H784&gt;0, rate1(1,$L$52,$L$51,$L$54,U784,$L$53,$L$50,Y784),"")</f>
        <v/>
      </c>
      <c r="AA784" s="336" t="str">
        <f t="shared" si="472"/>
        <v/>
      </c>
      <c r="AB784" s="336" t="str">
        <f t="shared" si="473"/>
        <v/>
      </c>
      <c r="AC784" s="328" t="str">
        <f t="shared" si="474"/>
        <v/>
      </c>
      <c r="AD784" s="328" t="str">
        <f t="shared" si="475"/>
        <v/>
      </c>
      <c r="AE784" s="328" t="str">
        <f t="shared" si="476"/>
        <v/>
      </c>
      <c r="AF784" s="328" t="str">
        <f t="shared" si="477"/>
        <v/>
      </c>
      <c r="AG784" s="328" t="str">
        <f t="shared" si="478"/>
        <v/>
      </c>
      <c r="AH784" s="328" t="str">
        <f t="shared" si="479"/>
        <v/>
      </c>
      <c r="AI784" s="328" t="str">
        <f t="shared" si="480"/>
        <v/>
      </c>
      <c r="AJ784" s="328" t="str">
        <f t="shared" si="481"/>
        <v/>
      </c>
      <c r="AK784" s="337" t="str">
        <f t="shared" si="482"/>
        <v/>
      </c>
      <c r="AL784" s="42" t="str">
        <f t="shared" si="483"/>
        <v/>
      </c>
    </row>
    <row r="785" spans="2:38" ht="15" x14ac:dyDescent="0.15">
      <c r="B785" s="328" t="str">
        <f t="shared" si="461"/>
        <v/>
      </c>
      <c r="C785" s="328" t="str">
        <f t="shared" si="462"/>
        <v/>
      </c>
      <c r="D785" s="328" t="str">
        <f t="shared" si="463"/>
        <v/>
      </c>
      <c r="E785" s="328" t="str">
        <f t="shared" si="460"/>
        <v xml:space="preserve"> </v>
      </c>
      <c r="F785" s="328" t="str">
        <f t="shared" si="464"/>
        <v/>
      </c>
      <c r="G785" s="328" t="str">
        <f t="shared" si="465"/>
        <v/>
      </c>
      <c r="H785" s="313"/>
      <c r="I785" s="328" t="str">
        <f t="shared" si="466"/>
        <v/>
      </c>
      <c r="J785" s="328">
        <f t="shared" si="459"/>
        <v>850</v>
      </c>
      <c r="K785" s="335" t="str">
        <f t="shared" si="467"/>
        <v/>
      </c>
      <c r="L785" s="323" t="str">
        <f t="shared" si="468"/>
        <v/>
      </c>
      <c r="M785" s="323" t="str">
        <f t="shared" si="469"/>
        <v/>
      </c>
      <c r="N785" s="328" t="str">
        <f t="shared" si="470"/>
        <v/>
      </c>
      <c r="O785" s="328" t="str">
        <f t="shared" si="471"/>
        <v/>
      </c>
      <c r="P785" s="332"/>
      <c r="Q785" s="328"/>
      <c r="R785" s="277" t="str">
        <f>IF(H785&gt;0, rate1(1,$L$52,$L$51,$L$54,L785,$L$53,$L$50,P785),"")</f>
        <v/>
      </c>
      <c r="S785" s="323"/>
      <c r="T785" s="323"/>
      <c r="U785" s="328"/>
      <c r="V785" s="336"/>
      <c r="W785" s="328"/>
      <c r="X785" s="328"/>
      <c r="Y785" s="328"/>
      <c r="Z785" s="108" t="str">
        <f>IF(H785&gt;0, rate1(1,$L$52,$L$51,$L$54,U785,$L$53,$L$50,Y785),"")</f>
        <v/>
      </c>
      <c r="AA785" s="336" t="str">
        <f t="shared" si="472"/>
        <v/>
      </c>
      <c r="AB785" s="336" t="str">
        <f t="shared" si="473"/>
        <v/>
      </c>
      <c r="AC785" s="328" t="str">
        <f t="shared" si="474"/>
        <v/>
      </c>
      <c r="AD785" s="328" t="str">
        <f t="shared" si="475"/>
        <v/>
      </c>
      <c r="AE785" s="328" t="str">
        <f t="shared" si="476"/>
        <v/>
      </c>
      <c r="AF785" s="328" t="str">
        <f t="shared" si="477"/>
        <v/>
      </c>
      <c r="AG785" s="328" t="str">
        <f t="shared" si="478"/>
        <v/>
      </c>
      <c r="AH785" s="328" t="str">
        <f t="shared" si="479"/>
        <v/>
      </c>
      <c r="AI785" s="328" t="str">
        <f t="shared" si="480"/>
        <v/>
      </c>
      <c r="AJ785" s="328" t="str">
        <f t="shared" si="481"/>
        <v/>
      </c>
      <c r="AK785" s="337" t="str">
        <f t="shared" si="482"/>
        <v/>
      </c>
      <c r="AL785" s="42" t="str">
        <f t="shared" si="483"/>
        <v/>
      </c>
    </row>
    <row r="786" spans="2:38" ht="15" x14ac:dyDescent="0.15">
      <c r="B786" s="328" t="str">
        <f t="shared" si="461"/>
        <v/>
      </c>
      <c r="C786" s="328" t="str">
        <f t="shared" si="462"/>
        <v/>
      </c>
      <c r="D786" s="328" t="str">
        <f t="shared" si="463"/>
        <v/>
      </c>
      <c r="E786" s="328" t="str">
        <f t="shared" si="460"/>
        <v xml:space="preserve"> </v>
      </c>
      <c r="F786" s="328" t="str">
        <f t="shared" si="464"/>
        <v/>
      </c>
      <c r="G786" s="328" t="str">
        <f t="shared" si="465"/>
        <v/>
      </c>
      <c r="H786" s="313"/>
      <c r="I786" s="328" t="str">
        <f t="shared" si="466"/>
        <v/>
      </c>
      <c r="J786" s="328">
        <f t="shared" si="459"/>
        <v>850</v>
      </c>
      <c r="K786" s="335" t="str">
        <f t="shared" si="467"/>
        <v/>
      </c>
      <c r="L786" s="323" t="str">
        <f t="shared" si="468"/>
        <v/>
      </c>
      <c r="M786" s="323" t="str">
        <f t="shared" si="469"/>
        <v/>
      </c>
      <c r="N786" s="328" t="str">
        <f t="shared" si="470"/>
        <v/>
      </c>
      <c r="O786" s="328" t="str">
        <f t="shared" si="471"/>
        <v/>
      </c>
      <c r="P786" s="332"/>
      <c r="Q786" s="328"/>
      <c r="R786" s="277" t="str">
        <f>IF(H786&gt;0, rate1(1,$L$52,$L$51,$L$54,L786,$L$53,$L$50,P786),"")</f>
        <v/>
      </c>
      <c r="S786" s="323"/>
      <c r="T786" s="323"/>
      <c r="U786" s="328"/>
      <c r="V786" s="336"/>
      <c r="W786" s="328"/>
      <c r="X786" s="328"/>
      <c r="Y786" s="328"/>
      <c r="Z786" s="108" t="str">
        <f>IF(H786&gt;0, rate1(1,$L$52,$L$51,$L$54,U786,$L$53,$L$50,Y786),"")</f>
        <v/>
      </c>
      <c r="AA786" s="336" t="str">
        <f t="shared" si="472"/>
        <v/>
      </c>
      <c r="AB786" s="336" t="str">
        <f t="shared" si="473"/>
        <v/>
      </c>
      <c r="AC786" s="328" t="str">
        <f t="shared" si="474"/>
        <v/>
      </c>
      <c r="AD786" s="328" t="str">
        <f t="shared" si="475"/>
        <v/>
      </c>
      <c r="AE786" s="328" t="str">
        <f t="shared" si="476"/>
        <v/>
      </c>
      <c r="AF786" s="328" t="str">
        <f t="shared" si="477"/>
        <v/>
      </c>
      <c r="AG786" s="328" t="str">
        <f t="shared" si="478"/>
        <v/>
      </c>
      <c r="AH786" s="328" t="str">
        <f t="shared" si="479"/>
        <v/>
      </c>
      <c r="AI786" s="328" t="str">
        <f t="shared" si="480"/>
        <v/>
      </c>
      <c r="AJ786" s="328" t="str">
        <f t="shared" si="481"/>
        <v/>
      </c>
      <c r="AK786" s="337" t="str">
        <f t="shared" si="482"/>
        <v/>
      </c>
      <c r="AL786" s="42" t="str">
        <f t="shared" si="483"/>
        <v/>
      </c>
    </row>
    <row r="787" spans="2:38" ht="15" x14ac:dyDescent="0.15">
      <c r="B787" s="328" t="str">
        <f t="shared" si="461"/>
        <v/>
      </c>
      <c r="C787" s="328" t="str">
        <f t="shared" si="462"/>
        <v/>
      </c>
      <c r="D787" s="328" t="str">
        <f t="shared" si="463"/>
        <v/>
      </c>
      <c r="E787" s="328" t="str">
        <f t="shared" si="460"/>
        <v xml:space="preserve"> </v>
      </c>
      <c r="F787" s="328" t="str">
        <f t="shared" si="464"/>
        <v/>
      </c>
      <c r="G787" s="328" t="str">
        <f t="shared" si="465"/>
        <v/>
      </c>
      <c r="H787" s="313"/>
      <c r="I787" s="328" t="str">
        <f t="shared" si="466"/>
        <v/>
      </c>
      <c r="J787" s="328">
        <f t="shared" si="459"/>
        <v>850</v>
      </c>
      <c r="K787" s="335" t="str">
        <f t="shared" si="467"/>
        <v/>
      </c>
      <c r="L787" s="323" t="str">
        <f t="shared" si="468"/>
        <v/>
      </c>
      <c r="M787" s="323" t="str">
        <f t="shared" si="469"/>
        <v/>
      </c>
      <c r="N787" s="328" t="str">
        <f t="shared" si="470"/>
        <v/>
      </c>
      <c r="O787" s="328" t="str">
        <f t="shared" si="471"/>
        <v/>
      </c>
      <c r="P787" s="332"/>
      <c r="Q787" s="328"/>
      <c r="R787" s="277" t="str">
        <f>IF(H787&gt;0, rate1(1,$L$52,$L$51,$L$54,L787,$L$53,$L$50,P787),"")</f>
        <v/>
      </c>
      <c r="S787" s="323"/>
      <c r="T787" s="323"/>
      <c r="U787" s="328"/>
      <c r="V787" s="336"/>
      <c r="W787" s="328"/>
      <c r="X787" s="328"/>
      <c r="Y787" s="328"/>
      <c r="Z787" s="108" t="str">
        <f>IF(H787&gt;0, rate1(1,$L$52,$L$51,$L$54,U787,$L$53,$L$50,Y787),"")</f>
        <v/>
      </c>
      <c r="AA787" s="336" t="str">
        <f t="shared" si="472"/>
        <v/>
      </c>
      <c r="AB787" s="336" t="str">
        <f t="shared" si="473"/>
        <v/>
      </c>
      <c r="AC787" s="328" t="str">
        <f t="shared" si="474"/>
        <v/>
      </c>
      <c r="AD787" s="328" t="str">
        <f t="shared" si="475"/>
        <v/>
      </c>
      <c r="AE787" s="328" t="str">
        <f t="shared" si="476"/>
        <v/>
      </c>
      <c r="AF787" s="328" t="str">
        <f t="shared" si="477"/>
        <v/>
      </c>
      <c r="AG787" s="328" t="str">
        <f t="shared" si="478"/>
        <v/>
      </c>
      <c r="AH787" s="328" t="str">
        <f t="shared" si="479"/>
        <v/>
      </c>
      <c r="AI787" s="328" t="str">
        <f t="shared" si="480"/>
        <v/>
      </c>
      <c r="AJ787" s="328" t="str">
        <f t="shared" si="481"/>
        <v/>
      </c>
      <c r="AK787" s="337" t="str">
        <f t="shared" si="482"/>
        <v/>
      </c>
      <c r="AL787" s="42" t="str">
        <f t="shared" si="483"/>
        <v/>
      </c>
    </row>
    <row r="788" spans="2:38" ht="15" x14ac:dyDescent="0.15">
      <c r="B788" s="328" t="str">
        <f t="shared" si="461"/>
        <v/>
      </c>
      <c r="C788" s="328" t="str">
        <f t="shared" si="462"/>
        <v/>
      </c>
      <c r="D788" s="328" t="str">
        <f t="shared" si="463"/>
        <v/>
      </c>
      <c r="E788" s="328" t="str">
        <f t="shared" si="460"/>
        <v xml:space="preserve"> </v>
      </c>
      <c r="F788" s="328" t="str">
        <f t="shared" si="464"/>
        <v/>
      </c>
      <c r="G788" s="328" t="str">
        <f t="shared" si="465"/>
        <v/>
      </c>
      <c r="H788" s="313"/>
      <c r="I788" s="328" t="str">
        <f t="shared" si="466"/>
        <v/>
      </c>
      <c r="J788" s="328">
        <f t="shared" si="459"/>
        <v>850</v>
      </c>
      <c r="K788" s="335" t="str">
        <f t="shared" si="467"/>
        <v/>
      </c>
      <c r="L788" s="323" t="str">
        <f t="shared" si="468"/>
        <v/>
      </c>
      <c r="M788" s="323" t="str">
        <f t="shared" si="469"/>
        <v/>
      </c>
      <c r="N788" s="328" t="str">
        <f t="shared" si="470"/>
        <v/>
      </c>
      <c r="O788" s="328" t="str">
        <f t="shared" si="471"/>
        <v/>
      </c>
      <c r="P788" s="332"/>
      <c r="Q788" s="328"/>
      <c r="R788" s="277" t="str">
        <f>IF(H788&gt;0, rate1(1,$L$52,$L$51,$L$54,L788,$L$53,$L$50,P788),"")</f>
        <v/>
      </c>
      <c r="S788" s="323"/>
      <c r="T788" s="323"/>
      <c r="U788" s="328"/>
      <c r="V788" s="336"/>
      <c r="W788" s="328"/>
      <c r="X788" s="328"/>
      <c r="Y788" s="328"/>
      <c r="Z788" s="108" t="str">
        <f>IF(H788&gt;0, rate1(1,$L$52,$L$51,$L$54,U788,$L$53,$L$50,Y788),"")</f>
        <v/>
      </c>
      <c r="AA788" s="336" t="str">
        <f t="shared" si="472"/>
        <v/>
      </c>
      <c r="AB788" s="336" t="str">
        <f t="shared" si="473"/>
        <v/>
      </c>
      <c r="AC788" s="328" t="str">
        <f t="shared" si="474"/>
        <v/>
      </c>
      <c r="AD788" s="328" t="str">
        <f t="shared" si="475"/>
        <v/>
      </c>
      <c r="AE788" s="328" t="str">
        <f t="shared" si="476"/>
        <v/>
      </c>
      <c r="AF788" s="328" t="str">
        <f t="shared" si="477"/>
        <v/>
      </c>
      <c r="AG788" s="328" t="str">
        <f t="shared" si="478"/>
        <v/>
      </c>
      <c r="AH788" s="328" t="str">
        <f t="shared" si="479"/>
        <v/>
      </c>
      <c r="AI788" s="328" t="str">
        <f t="shared" si="480"/>
        <v/>
      </c>
      <c r="AJ788" s="328" t="str">
        <f t="shared" si="481"/>
        <v/>
      </c>
      <c r="AK788" s="337" t="str">
        <f t="shared" si="482"/>
        <v/>
      </c>
      <c r="AL788" s="42" t="str">
        <f t="shared" si="483"/>
        <v/>
      </c>
    </row>
    <row r="789" spans="2:38" ht="15" x14ac:dyDescent="0.15">
      <c r="B789" s="328" t="str">
        <f t="shared" si="461"/>
        <v/>
      </c>
      <c r="C789" s="328" t="str">
        <f t="shared" si="462"/>
        <v/>
      </c>
      <c r="D789" s="328" t="str">
        <f t="shared" si="463"/>
        <v/>
      </c>
      <c r="E789" s="328" t="str">
        <f t="shared" si="460"/>
        <v xml:space="preserve"> </v>
      </c>
      <c r="F789" s="328" t="str">
        <f t="shared" si="464"/>
        <v/>
      </c>
      <c r="G789" s="328" t="str">
        <f t="shared" si="465"/>
        <v/>
      </c>
      <c r="H789" s="313"/>
      <c r="I789" s="328" t="str">
        <f t="shared" si="466"/>
        <v/>
      </c>
      <c r="J789" s="328">
        <f t="shared" si="459"/>
        <v>850</v>
      </c>
      <c r="K789" s="335" t="str">
        <f t="shared" si="467"/>
        <v/>
      </c>
      <c r="L789" s="323" t="str">
        <f t="shared" si="468"/>
        <v/>
      </c>
      <c r="M789" s="323" t="str">
        <f t="shared" si="469"/>
        <v/>
      </c>
      <c r="N789" s="328" t="str">
        <f t="shared" si="470"/>
        <v/>
      </c>
      <c r="O789" s="328" t="str">
        <f t="shared" si="471"/>
        <v/>
      </c>
      <c r="P789" s="332"/>
      <c r="Q789" s="328"/>
      <c r="R789" s="277" t="str">
        <f>IF(H789&gt;0, rate1(1,$L$52,$L$51,$L$54,L789,$L$53,$L$50,P789),"")</f>
        <v/>
      </c>
      <c r="S789" s="323"/>
      <c r="T789" s="323"/>
      <c r="U789" s="328"/>
      <c r="V789" s="336"/>
      <c r="W789" s="328"/>
      <c r="X789" s="328"/>
      <c r="Y789" s="328"/>
      <c r="Z789" s="108" t="str">
        <f>IF(H789&gt;0, rate1(1,$L$52,$L$51,$L$54,U789,$L$53,$L$50,Y789),"")</f>
        <v/>
      </c>
      <c r="AA789" s="336" t="str">
        <f t="shared" si="472"/>
        <v/>
      </c>
      <c r="AB789" s="336" t="str">
        <f t="shared" si="473"/>
        <v/>
      </c>
      <c r="AC789" s="328" t="str">
        <f t="shared" si="474"/>
        <v/>
      </c>
      <c r="AD789" s="328" t="str">
        <f t="shared" si="475"/>
        <v/>
      </c>
      <c r="AE789" s="328" t="str">
        <f t="shared" si="476"/>
        <v/>
      </c>
      <c r="AF789" s="328" t="str">
        <f t="shared" si="477"/>
        <v/>
      </c>
      <c r="AG789" s="328" t="str">
        <f t="shared" si="478"/>
        <v/>
      </c>
      <c r="AH789" s="328" t="str">
        <f t="shared" si="479"/>
        <v/>
      </c>
      <c r="AI789" s="328" t="str">
        <f t="shared" si="480"/>
        <v/>
      </c>
      <c r="AJ789" s="328" t="str">
        <f t="shared" si="481"/>
        <v/>
      </c>
      <c r="AK789" s="337" t="str">
        <f t="shared" si="482"/>
        <v/>
      </c>
      <c r="AL789" s="42" t="str">
        <f t="shared" si="483"/>
        <v/>
      </c>
    </row>
    <row r="790" spans="2:38" ht="15" x14ac:dyDescent="0.15">
      <c r="B790" s="328" t="str">
        <f t="shared" si="461"/>
        <v/>
      </c>
      <c r="C790" s="328" t="str">
        <f t="shared" si="462"/>
        <v/>
      </c>
      <c r="D790" s="328" t="str">
        <f t="shared" si="463"/>
        <v/>
      </c>
      <c r="E790" s="328" t="str">
        <f t="shared" si="460"/>
        <v xml:space="preserve"> </v>
      </c>
      <c r="F790" s="328" t="str">
        <f t="shared" si="464"/>
        <v/>
      </c>
      <c r="G790" s="328" t="str">
        <f t="shared" si="465"/>
        <v/>
      </c>
      <c r="H790" s="313"/>
      <c r="I790" s="328" t="str">
        <f t="shared" si="466"/>
        <v/>
      </c>
      <c r="J790" s="328">
        <f t="shared" si="459"/>
        <v>850</v>
      </c>
      <c r="K790" s="335" t="str">
        <f t="shared" si="467"/>
        <v/>
      </c>
      <c r="L790" s="323" t="str">
        <f t="shared" si="468"/>
        <v/>
      </c>
      <c r="M790" s="323" t="str">
        <f t="shared" si="469"/>
        <v/>
      </c>
      <c r="N790" s="328" t="str">
        <f t="shared" si="470"/>
        <v/>
      </c>
      <c r="O790" s="328" t="str">
        <f t="shared" si="471"/>
        <v/>
      </c>
      <c r="P790" s="332"/>
      <c r="Q790" s="328"/>
      <c r="R790" s="277" t="str">
        <f>IF(H790&gt;0, rate1(1,$L$52,$L$51,$L$54,L790,$L$53,$L$50,P790),"")</f>
        <v/>
      </c>
      <c r="S790" s="323"/>
      <c r="T790" s="323"/>
      <c r="U790" s="328"/>
      <c r="V790" s="336"/>
      <c r="W790" s="328"/>
      <c r="X790" s="328"/>
      <c r="Y790" s="328"/>
      <c r="Z790" s="108" t="str">
        <f>IF(H790&gt;0, rate1(1,$L$52,$L$51,$L$54,U790,$L$53,$L$50,Y790),"")</f>
        <v/>
      </c>
      <c r="AA790" s="336" t="str">
        <f t="shared" si="472"/>
        <v/>
      </c>
      <c r="AB790" s="336" t="str">
        <f t="shared" si="473"/>
        <v/>
      </c>
      <c r="AC790" s="328" t="str">
        <f t="shared" si="474"/>
        <v/>
      </c>
      <c r="AD790" s="328" t="str">
        <f t="shared" si="475"/>
        <v/>
      </c>
      <c r="AE790" s="328" t="str">
        <f t="shared" si="476"/>
        <v/>
      </c>
      <c r="AF790" s="328" t="str">
        <f t="shared" si="477"/>
        <v/>
      </c>
      <c r="AG790" s="328" t="str">
        <f t="shared" si="478"/>
        <v/>
      </c>
      <c r="AH790" s="328" t="str">
        <f t="shared" si="479"/>
        <v/>
      </c>
      <c r="AI790" s="328" t="str">
        <f t="shared" si="480"/>
        <v/>
      </c>
      <c r="AJ790" s="328" t="str">
        <f t="shared" si="481"/>
        <v/>
      </c>
      <c r="AK790" s="337" t="str">
        <f t="shared" si="482"/>
        <v/>
      </c>
      <c r="AL790" s="42" t="str">
        <f t="shared" si="483"/>
        <v/>
      </c>
    </row>
    <row r="791" spans="2:38" ht="15" x14ac:dyDescent="0.15">
      <c r="B791" s="328" t="str">
        <f t="shared" si="461"/>
        <v/>
      </c>
      <c r="C791" s="328" t="str">
        <f t="shared" si="462"/>
        <v/>
      </c>
      <c r="D791" s="328" t="str">
        <f t="shared" si="463"/>
        <v/>
      </c>
      <c r="E791" s="328" t="str">
        <f t="shared" si="460"/>
        <v xml:space="preserve"> </v>
      </c>
      <c r="F791" s="328" t="str">
        <f t="shared" si="464"/>
        <v/>
      </c>
      <c r="G791" s="328" t="str">
        <f t="shared" si="465"/>
        <v/>
      </c>
      <c r="H791" s="313"/>
      <c r="I791" s="328" t="str">
        <f t="shared" si="466"/>
        <v/>
      </c>
      <c r="J791" s="328">
        <f t="shared" si="459"/>
        <v>850</v>
      </c>
      <c r="K791" s="335" t="str">
        <f t="shared" si="467"/>
        <v/>
      </c>
      <c r="L791" s="323" t="str">
        <f t="shared" si="468"/>
        <v/>
      </c>
      <c r="M791" s="323" t="str">
        <f t="shared" si="469"/>
        <v/>
      </c>
      <c r="N791" s="328" t="str">
        <f t="shared" si="470"/>
        <v/>
      </c>
      <c r="O791" s="328" t="str">
        <f t="shared" si="471"/>
        <v/>
      </c>
      <c r="P791" s="332"/>
      <c r="Q791" s="328"/>
      <c r="R791" s="277" t="str">
        <f>IF(H791&gt;0, rate1(1,$L$52,$L$51,$L$54,L791,$L$53,$L$50,P791),"")</f>
        <v/>
      </c>
      <c r="S791" s="323"/>
      <c r="T791" s="323"/>
      <c r="U791" s="328"/>
      <c r="V791" s="336"/>
      <c r="W791" s="328"/>
      <c r="X791" s="328"/>
      <c r="Y791" s="328"/>
      <c r="Z791" s="108" t="str">
        <f>IF(H791&gt;0, rate1(1,$L$52,$L$51,$L$54,U791,$L$53,$L$50,Y791),"")</f>
        <v/>
      </c>
      <c r="AA791" s="336" t="str">
        <f t="shared" si="472"/>
        <v/>
      </c>
      <c r="AB791" s="336" t="str">
        <f t="shared" si="473"/>
        <v/>
      </c>
      <c r="AC791" s="328" t="str">
        <f t="shared" si="474"/>
        <v/>
      </c>
      <c r="AD791" s="328" t="str">
        <f t="shared" si="475"/>
        <v/>
      </c>
      <c r="AE791" s="328" t="str">
        <f t="shared" si="476"/>
        <v/>
      </c>
      <c r="AF791" s="328" t="str">
        <f t="shared" si="477"/>
        <v/>
      </c>
      <c r="AG791" s="328" t="str">
        <f t="shared" si="478"/>
        <v/>
      </c>
      <c r="AH791" s="328" t="str">
        <f t="shared" si="479"/>
        <v/>
      </c>
      <c r="AI791" s="328" t="str">
        <f t="shared" si="480"/>
        <v/>
      </c>
      <c r="AJ791" s="328" t="str">
        <f t="shared" si="481"/>
        <v/>
      </c>
      <c r="AK791" s="337" t="str">
        <f t="shared" si="482"/>
        <v/>
      </c>
      <c r="AL791" s="42" t="str">
        <f t="shared" si="483"/>
        <v/>
      </c>
    </row>
    <row r="792" spans="2:38" ht="15" x14ac:dyDescent="0.15">
      <c r="B792" s="328" t="str">
        <f t="shared" si="461"/>
        <v/>
      </c>
      <c r="C792" s="328" t="str">
        <f t="shared" si="462"/>
        <v/>
      </c>
      <c r="D792" s="328" t="str">
        <f t="shared" si="463"/>
        <v/>
      </c>
      <c r="E792" s="328" t="str">
        <f t="shared" si="460"/>
        <v xml:space="preserve"> </v>
      </c>
      <c r="F792" s="328" t="str">
        <f t="shared" si="464"/>
        <v/>
      </c>
      <c r="G792" s="328" t="str">
        <f t="shared" si="465"/>
        <v/>
      </c>
      <c r="H792" s="313"/>
      <c r="I792" s="328" t="str">
        <f t="shared" si="466"/>
        <v/>
      </c>
      <c r="J792" s="328">
        <f t="shared" si="459"/>
        <v>850</v>
      </c>
      <c r="K792" s="335" t="str">
        <f t="shared" si="467"/>
        <v/>
      </c>
      <c r="L792" s="323" t="str">
        <f t="shared" si="468"/>
        <v/>
      </c>
      <c r="M792" s="323" t="str">
        <f t="shared" si="469"/>
        <v/>
      </c>
      <c r="N792" s="328" t="str">
        <f t="shared" si="470"/>
        <v/>
      </c>
      <c r="O792" s="328" t="str">
        <f t="shared" si="471"/>
        <v/>
      </c>
      <c r="P792" s="332"/>
      <c r="Q792" s="328"/>
      <c r="R792" s="277" t="str">
        <f>IF(H792&gt;0, rate1(1,$L$52,$L$51,$L$54,L792,$L$53,$L$50,P792),"")</f>
        <v/>
      </c>
      <c r="S792" s="323"/>
      <c r="T792" s="323"/>
      <c r="U792" s="328"/>
      <c r="V792" s="336"/>
      <c r="W792" s="328"/>
      <c r="X792" s="328"/>
      <c r="Y792" s="328"/>
      <c r="Z792" s="108" t="str">
        <f>IF(H792&gt;0, rate1(1,$L$52,$L$51,$L$54,U792,$L$53,$L$50,Y792),"")</f>
        <v/>
      </c>
      <c r="AA792" s="336" t="str">
        <f t="shared" si="472"/>
        <v/>
      </c>
      <c r="AB792" s="336" t="str">
        <f t="shared" si="473"/>
        <v/>
      </c>
      <c r="AC792" s="328" t="str">
        <f t="shared" si="474"/>
        <v/>
      </c>
      <c r="AD792" s="328" t="str">
        <f t="shared" si="475"/>
        <v/>
      </c>
      <c r="AE792" s="328" t="str">
        <f t="shared" si="476"/>
        <v/>
      </c>
      <c r="AF792" s="328" t="str">
        <f t="shared" si="477"/>
        <v/>
      </c>
      <c r="AG792" s="328" t="str">
        <f t="shared" si="478"/>
        <v/>
      </c>
      <c r="AH792" s="328" t="str">
        <f t="shared" si="479"/>
        <v/>
      </c>
      <c r="AI792" s="328" t="str">
        <f t="shared" si="480"/>
        <v/>
      </c>
      <c r="AJ792" s="328" t="str">
        <f t="shared" si="481"/>
        <v/>
      </c>
      <c r="AK792" s="337" t="str">
        <f t="shared" si="482"/>
        <v/>
      </c>
      <c r="AL792" s="42" t="str">
        <f t="shared" si="483"/>
        <v/>
      </c>
    </row>
    <row r="793" spans="2:38" ht="15" x14ac:dyDescent="0.15">
      <c r="B793" s="328" t="str">
        <f t="shared" si="461"/>
        <v/>
      </c>
      <c r="C793" s="328" t="str">
        <f t="shared" si="462"/>
        <v/>
      </c>
      <c r="D793" s="328" t="str">
        <f t="shared" si="463"/>
        <v/>
      </c>
      <c r="E793" s="328" t="str">
        <f t="shared" si="460"/>
        <v xml:space="preserve"> </v>
      </c>
      <c r="F793" s="328" t="str">
        <f t="shared" si="464"/>
        <v/>
      </c>
      <c r="G793" s="328" t="str">
        <f t="shared" si="465"/>
        <v/>
      </c>
      <c r="H793" s="313"/>
      <c r="I793" s="328" t="str">
        <f t="shared" si="466"/>
        <v/>
      </c>
      <c r="J793" s="328">
        <f t="shared" si="459"/>
        <v>850</v>
      </c>
      <c r="K793" s="335" t="str">
        <f t="shared" si="467"/>
        <v/>
      </c>
      <c r="L793" s="323" t="str">
        <f t="shared" si="468"/>
        <v/>
      </c>
      <c r="M793" s="323" t="str">
        <f t="shared" si="469"/>
        <v/>
      </c>
      <c r="N793" s="328" t="str">
        <f t="shared" si="470"/>
        <v/>
      </c>
      <c r="O793" s="328" t="str">
        <f t="shared" si="471"/>
        <v/>
      </c>
      <c r="P793" s="332"/>
      <c r="Q793" s="328"/>
      <c r="R793" s="277" t="str">
        <f>IF(H793&gt;0, rate1(1,$L$52,$L$51,$L$54,L793,$L$53,$L$50,P793),"")</f>
        <v/>
      </c>
      <c r="S793" s="323"/>
      <c r="T793" s="323"/>
      <c r="U793" s="328"/>
      <c r="V793" s="336"/>
      <c r="W793" s="328"/>
      <c r="X793" s="328"/>
      <c r="Y793" s="328"/>
      <c r="Z793" s="108" t="str">
        <f>IF(H793&gt;0, rate1(1,$L$52,$L$51,$L$54,U793,$L$53,$L$50,Y793),"")</f>
        <v/>
      </c>
      <c r="AA793" s="336" t="str">
        <f t="shared" si="472"/>
        <v/>
      </c>
      <c r="AB793" s="336" t="str">
        <f t="shared" si="473"/>
        <v/>
      </c>
      <c r="AC793" s="328" t="str">
        <f t="shared" si="474"/>
        <v/>
      </c>
      <c r="AD793" s="328" t="str">
        <f t="shared" si="475"/>
        <v/>
      </c>
      <c r="AE793" s="328" t="str">
        <f t="shared" si="476"/>
        <v/>
      </c>
      <c r="AF793" s="328" t="str">
        <f t="shared" si="477"/>
        <v/>
      </c>
      <c r="AG793" s="328" t="str">
        <f t="shared" si="478"/>
        <v/>
      </c>
      <c r="AH793" s="328" t="str">
        <f t="shared" si="479"/>
        <v/>
      </c>
      <c r="AI793" s="328" t="str">
        <f t="shared" si="480"/>
        <v/>
      </c>
      <c r="AJ793" s="328" t="str">
        <f t="shared" si="481"/>
        <v/>
      </c>
      <c r="AK793" s="337" t="str">
        <f t="shared" si="482"/>
        <v/>
      </c>
      <c r="AL793" s="42" t="str">
        <f t="shared" si="483"/>
        <v/>
      </c>
    </row>
    <row r="794" spans="2:38" ht="15" x14ac:dyDescent="0.15">
      <c r="B794" s="328" t="str">
        <f t="shared" si="461"/>
        <v/>
      </c>
      <c r="C794" s="328" t="str">
        <f t="shared" si="462"/>
        <v/>
      </c>
      <c r="D794" s="328" t="str">
        <f t="shared" si="463"/>
        <v/>
      </c>
      <c r="E794" s="328" t="str">
        <f t="shared" si="460"/>
        <v xml:space="preserve"> </v>
      </c>
      <c r="F794" s="328" t="str">
        <f t="shared" si="464"/>
        <v/>
      </c>
      <c r="G794" s="328" t="str">
        <f t="shared" si="465"/>
        <v/>
      </c>
      <c r="H794" s="313"/>
      <c r="I794" s="328" t="str">
        <f t="shared" si="466"/>
        <v/>
      </c>
      <c r="J794" s="328">
        <f t="shared" si="459"/>
        <v>850</v>
      </c>
      <c r="K794" s="335" t="str">
        <f t="shared" si="467"/>
        <v/>
      </c>
      <c r="L794" s="323" t="str">
        <f t="shared" si="468"/>
        <v/>
      </c>
      <c r="M794" s="323" t="str">
        <f t="shared" si="469"/>
        <v/>
      </c>
      <c r="N794" s="328" t="str">
        <f t="shared" si="470"/>
        <v/>
      </c>
      <c r="O794" s="328" t="str">
        <f t="shared" si="471"/>
        <v/>
      </c>
      <c r="P794" s="332"/>
      <c r="Q794" s="328"/>
      <c r="R794" s="277" t="str">
        <f>IF(H794&gt;0, rate1(1,$L$52,$L$51,$L$54,L794,$L$53,$L$50,P794),"")</f>
        <v/>
      </c>
      <c r="S794" s="323"/>
      <c r="T794" s="323"/>
      <c r="U794" s="328"/>
      <c r="V794" s="336"/>
      <c r="W794" s="328"/>
      <c r="X794" s="328"/>
      <c r="Y794" s="328"/>
      <c r="Z794" s="108" t="str">
        <f>IF(H794&gt;0, rate1(1,$L$52,$L$51,$L$54,U794,$L$53,$L$50,Y794),"")</f>
        <v/>
      </c>
      <c r="AA794" s="336" t="str">
        <f t="shared" si="472"/>
        <v/>
      </c>
      <c r="AB794" s="336" t="str">
        <f t="shared" si="473"/>
        <v/>
      </c>
      <c r="AC794" s="328" t="str">
        <f t="shared" si="474"/>
        <v/>
      </c>
      <c r="AD794" s="328" t="str">
        <f t="shared" si="475"/>
        <v/>
      </c>
      <c r="AE794" s="328" t="str">
        <f t="shared" si="476"/>
        <v/>
      </c>
      <c r="AF794" s="328" t="str">
        <f t="shared" si="477"/>
        <v/>
      </c>
      <c r="AG794" s="328" t="str">
        <f t="shared" si="478"/>
        <v/>
      </c>
      <c r="AH794" s="328" t="str">
        <f t="shared" si="479"/>
        <v/>
      </c>
      <c r="AI794" s="328" t="str">
        <f t="shared" si="480"/>
        <v/>
      </c>
      <c r="AJ794" s="328" t="str">
        <f t="shared" si="481"/>
        <v/>
      </c>
      <c r="AK794" s="337" t="str">
        <f t="shared" si="482"/>
        <v/>
      </c>
      <c r="AL794" s="42" t="str">
        <f t="shared" si="483"/>
        <v/>
      </c>
    </row>
    <row r="795" spans="2:38" ht="15" x14ac:dyDescent="0.15">
      <c r="B795" s="328" t="str">
        <f t="shared" si="461"/>
        <v/>
      </c>
      <c r="C795" s="328" t="str">
        <f t="shared" si="462"/>
        <v/>
      </c>
      <c r="D795" s="328" t="str">
        <f t="shared" si="463"/>
        <v/>
      </c>
      <c r="E795" s="328" t="str">
        <f t="shared" si="460"/>
        <v xml:space="preserve"> </v>
      </c>
      <c r="F795" s="328" t="str">
        <f t="shared" si="464"/>
        <v/>
      </c>
      <c r="G795" s="328" t="str">
        <f t="shared" si="465"/>
        <v/>
      </c>
      <c r="H795" s="313"/>
      <c r="I795" s="328" t="str">
        <f t="shared" si="466"/>
        <v/>
      </c>
      <c r="J795" s="328">
        <f t="shared" si="459"/>
        <v>850</v>
      </c>
      <c r="K795" s="335" t="str">
        <f t="shared" si="467"/>
        <v/>
      </c>
      <c r="L795" s="323" t="str">
        <f t="shared" si="468"/>
        <v/>
      </c>
      <c r="M795" s="323" t="str">
        <f t="shared" si="469"/>
        <v/>
      </c>
      <c r="N795" s="328" t="str">
        <f t="shared" si="470"/>
        <v/>
      </c>
      <c r="O795" s="328" t="str">
        <f t="shared" si="471"/>
        <v/>
      </c>
      <c r="P795" s="332"/>
      <c r="Q795" s="328"/>
      <c r="R795" s="277" t="str">
        <f>IF(H795&gt;0, rate1(1,$L$52,$L$51,$L$54,L795,$L$53,$L$50,P795),"")</f>
        <v/>
      </c>
      <c r="S795" s="323"/>
      <c r="T795" s="323"/>
      <c r="U795" s="328"/>
      <c r="V795" s="336"/>
      <c r="W795" s="328"/>
      <c r="X795" s="328"/>
      <c r="Y795" s="328"/>
      <c r="Z795" s="108" t="str">
        <f>IF(H795&gt;0, rate1(1,$L$52,$L$51,$L$54,U795,$L$53,$L$50,Y795),"")</f>
        <v/>
      </c>
      <c r="AA795" s="336" t="str">
        <f t="shared" si="472"/>
        <v/>
      </c>
      <c r="AB795" s="336" t="str">
        <f t="shared" si="473"/>
        <v/>
      </c>
      <c r="AC795" s="328" t="str">
        <f t="shared" si="474"/>
        <v/>
      </c>
      <c r="AD795" s="328" t="str">
        <f t="shared" si="475"/>
        <v/>
      </c>
      <c r="AE795" s="328" t="str">
        <f t="shared" si="476"/>
        <v/>
      </c>
      <c r="AF795" s="328" t="str">
        <f t="shared" si="477"/>
        <v/>
      </c>
      <c r="AG795" s="328" t="str">
        <f t="shared" si="478"/>
        <v/>
      </c>
      <c r="AH795" s="328" t="str">
        <f t="shared" si="479"/>
        <v/>
      </c>
      <c r="AI795" s="328" t="str">
        <f t="shared" si="480"/>
        <v/>
      </c>
      <c r="AJ795" s="328" t="str">
        <f t="shared" si="481"/>
        <v/>
      </c>
      <c r="AK795" s="337" t="str">
        <f t="shared" si="482"/>
        <v/>
      </c>
      <c r="AL795" s="42" t="str">
        <f t="shared" si="483"/>
        <v/>
      </c>
    </row>
    <row r="796" spans="2:38" ht="15" x14ac:dyDescent="0.15">
      <c r="B796" s="328" t="str">
        <f t="shared" si="461"/>
        <v/>
      </c>
      <c r="C796" s="328" t="str">
        <f t="shared" si="462"/>
        <v/>
      </c>
      <c r="D796" s="328" t="str">
        <f t="shared" si="463"/>
        <v/>
      </c>
      <c r="E796" s="328" t="str">
        <f t="shared" si="460"/>
        <v xml:space="preserve"> </v>
      </c>
      <c r="F796" s="328" t="str">
        <f t="shared" si="464"/>
        <v/>
      </c>
      <c r="G796" s="328" t="str">
        <f t="shared" si="465"/>
        <v/>
      </c>
      <c r="H796" s="313"/>
      <c r="I796" s="328" t="str">
        <f t="shared" si="466"/>
        <v/>
      </c>
      <c r="J796" s="328">
        <f t="shared" si="459"/>
        <v>850</v>
      </c>
      <c r="K796" s="335" t="str">
        <f t="shared" si="467"/>
        <v/>
      </c>
      <c r="L796" s="323" t="str">
        <f t="shared" si="468"/>
        <v/>
      </c>
      <c r="M796" s="323" t="str">
        <f t="shared" si="469"/>
        <v/>
      </c>
      <c r="N796" s="328" t="str">
        <f t="shared" si="470"/>
        <v/>
      </c>
      <c r="O796" s="328" t="str">
        <f t="shared" si="471"/>
        <v/>
      </c>
      <c r="P796" s="332"/>
      <c r="Q796" s="328"/>
      <c r="R796" s="277" t="str">
        <f>IF(H796&gt;0, rate1(1,$L$52,$L$51,$L$54,L796,$L$53,$L$50,P796),"")</f>
        <v/>
      </c>
      <c r="S796" s="323"/>
      <c r="T796" s="323"/>
      <c r="U796" s="328"/>
      <c r="V796" s="336"/>
      <c r="W796" s="328"/>
      <c r="X796" s="328"/>
      <c r="Y796" s="328"/>
      <c r="Z796" s="108" t="str">
        <f>IF(H796&gt;0, rate1(1,$L$52,$L$51,$L$54,U796,$L$53,$L$50,Y796),"")</f>
        <v/>
      </c>
      <c r="AA796" s="336" t="str">
        <f t="shared" si="472"/>
        <v/>
      </c>
      <c r="AB796" s="336" t="str">
        <f t="shared" si="473"/>
        <v/>
      </c>
      <c r="AC796" s="328" t="str">
        <f t="shared" si="474"/>
        <v/>
      </c>
      <c r="AD796" s="328" t="str">
        <f t="shared" si="475"/>
        <v/>
      </c>
      <c r="AE796" s="328" t="str">
        <f t="shared" si="476"/>
        <v/>
      </c>
      <c r="AF796" s="328" t="str">
        <f t="shared" si="477"/>
        <v/>
      </c>
      <c r="AG796" s="328" t="str">
        <f t="shared" si="478"/>
        <v/>
      </c>
      <c r="AH796" s="328" t="str">
        <f t="shared" si="479"/>
        <v/>
      </c>
      <c r="AI796" s="328" t="str">
        <f t="shared" si="480"/>
        <v/>
      </c>
      <c r="AJ796" s="328" t="str">
        <f t="shared" si="481"/>
        <v/>
      </c>
      <c r="AK796" s="337" t="str">
        <f t="shared" si="482"/>
        <v/>
      </c>
      <c r="AL796" s="42" t="str">
        <f t="shared" si="483"/>
        <v/>
      </c>
    </row>
    <row r="797" spans="2:38" ht="15" x14ac:dyDescent="0.15">
      <c r="B797" s="328" t="str">
        <f t="shared" si="461"/>
        <v/>
      </c>
      <c r="C797" s="328" t="str">
        <f t="shared" si="462"/>
        <v/>
      </c>
      <c r="D797" s="328" t="str">
        <f t="shared" si="463"/>
        <v/>
      </c>
      <c r="E797" s="328" t="str">
        <f t="shared" si="460"/>
        <v xml:space="preserve"> </v>
      </c>
      <c r="F797" s="328" t="str">
        <f t="shared" si="464"/>
        <v/>
      </c>
      <c r="G797" s="328" t="str">
        <f t="shared" si="465"/>
        <v/>
      </c>
      <c r="H797" s="313"/>
      <c r="I797" s="328" t="str">
        <f t="shared" si="466"/>
        <v/>
      </c>
      <c r="J797" s="328">
        <f t="shared" si="459"/>
        <v>850</v>
      </c>
      <c r="K797" s="335" t="str">
        <f t="shared" si="467"/>
        <v/>
      </c>
      <c r="L797" s="323" t="str">
        <f t="shared" si="468"/>
        <v/>
      </c>
      <c r="M797" s="323" t="str">
        <f t="shared" si="469"/>
        <v/>
      </c>
      <c r="N797" s="328" t="str">
        <f t="shared" si="470"/>
        <v/>
      </c>
      <c r="O797" s="328" t="str">
        <f t="shared" si="471"/>
        <v/>
      </c>
      <c r="P797" s="332"/>
      <c r="Q797" s="328"/>
      <c r="R797" s="277" t="str">
        <f>IF(H797&gt;0, rate1(1,$L$52,$L$51,$L$54,L797,$L$53,$L$50,P797),"")</f>
        <v/>
      </c>
      <c r="S797" s="323"/>
      <c r="T797" s="323"/>
      <c r="U797" s="328"/>
      <c r="V797" s="336"/>
      <c r="W797" s="328"/>
      <c r="X797" s="328"/>
      <c r="Y797" s="328"/>
      <c r="Z797" s="108" t="str">
        <f>IF(H797&gt;0, rate1(1,$L$52,$L$51,$L$54,U797,$L$53,$L$50,Y797),"")</f>
        <v/>
      </c>
      <c r="AA797" s="336" t="str">
        <f t="shared" si="472"/>
        <v/>
      </c>
      <c r="AB797" s="336" t="str">
        <f t="shared" si="473"/>
        <v/>
      </c>
      <c r="AC797" s="328" t="str">
        <f t="shared" si="474"/>
        <v/>
      </c>
      <c r="AD797" s="328" t="str">
        <f t="shared" si="475"/>
        <v/>
      </c>
      <c r="AE797" s="328" t="str">
        <f t="shared" si="476"/>
        <v/>
      </c>
      <c r="AF797" s="328" t="str">
        <f t="shared" si="477"/>
        <v/>
      </c>
      <c r="AG797" s="328" t="str">
        <f t="shared" si="478"/>
        <v/>
      </c>
      <c r="AH797" s="328" t="str">
        <f t="shared" si="479"/>
        <v/>
      </c>
      <c r="AI797" s="328" t="str">
        <f t="shared" si="480"/>
        <v/>
      </c>
      <c r="AJ797" s="328" t="str">
        <f t="shared" si="481"/>
        <v/>
      </c>
      <c r="AK797" s="337" t="str">
        <f t="shared" si="482"/>
        <v/>
      </c>
      <c r="AL797" s="42" t="str">
        <f t="shared" si="483"/>
        <v/>
      </c>
    </row>
    <row r="798" spans="2:38" ht="15" x14ac:dyDescent="0.15">
      <c r="B798" s="328" t="str">
        <f t="shared" si="461"/>
        <v/>
      </c>
      <c r="C798" s="328" t="str">
        <f t="shared" si="462"/>
        <v/>
      </c>
      <c r="D798" s="328" t="str">
        <f t="shared" si="463"/>
        <v/>
      </c>
      <c r="E798" s="328" t="str">
        <f t="shared" si="460"/>
        <v xml:space="preserve"> </v>
      </c>
      <c r="F798" s="328" t="str">
        <f t="shared" si="464"/>
        <v/>
      </c>
      <c r="G798" s="328" t="str">
        <f t="shared" si="465"/>
        <v/>
      </c>
      <c r="H798" s="313"/>
      <c r="I798" s="328" t="str">
        <f t="shared" si="466"/>
        <v/>
      </c>
      <c r="J798" s="328">
        <f t="shared" si="459"/>
        <v>850</v>
      </c>
      <c r="K798" s="335" t="str">
        <f t="shared" si="467"/>
        <v/>
      </c>
      <c r="L798" s="323" t="str">
        <f t="shared" si="468"/>
        <v/>
      </c>
      <c r="M798" s="323" t="str">
        <f t="shared" si="469"/>
        <v/>
      </c>
      <c r="N798" s="328" t="str">
        <f t="shared" si="470"/>
        <v/>
      </c>
      <c r="O798" s="328" t="str">
        <f t="shared" si="471"/>
        <v/>
      </c>
      <c r="P798" s="332"/>
      <c r="Q798" s="328"/>
      <c r="R798" s="277" t="str">
        <f>IF(H798&gt;0, rate1(1,$L$52,$L$51,$L$54,L798,$L$53,$L$50,P798),"")</f>
        <v/>
      </c>
      <c r="S798" s="323"/>
      <c r="T798" s="323"/>
      <c r="U798" s="328"/>
      <c r="V798" s="336"/>
      <c r="W798" s="328"/>
      <c r="X798" s="328"/>
      <c r="Y798" s="328"/>
      <c r="Z798" s="108" t="str">
        <f>IF(H798&gt;0, rate1(1,$L$52,$L$51,$L$54,U798,$L$53,$L$50,Y798),"")</f>
        <v/>
      </c>
      <c r="AA798" s="336" t="str">
        <f t="shared" si="472"/>
        <v/>
      </c>
      <c r="AB798" s="336" t="str">
        <f t="shared" si="473"/>
        <v/>
      </c>
      <c r="AC798" s="328" t="str">
        <f t="shared" si="474"/>
        <v/>
      </c>
      <c r="AD798" s="328" t="str">
        <f t="shared" si="475"/>
        <v/>
      </c>
      <c r="AE798" s="328" t="str">
        <f t="shared" si="476"/>
        <v/>
      </c>
      <c r="AF798" s="328" t="str">
        <f t="shared" si="477"/>
        <v/>
      </c>
      <c r="AG798" s="328" t="str">
        <f t="shared" si="478"/>
        <v/>
      </c>
      <c r="AH798" s="328" t="str">
        <f t="shared" si="479"/>
        <v/>
      </c>
      <c r="AI798" s="328" t="str">
        <f t="shared" si="480"/>
        <v/>
      </c>
      <c r="AJ798" s="328" t="str">
        <f t="shared" si="481"/>
        <v/>
      </c>
      <c r="AK798" s="337" t="str">
        <f t="shared" si="482"/>
        <v/>
      </c>
      <c r="AL798" s="42" t="str">
        <f t="shared" si="483"/>
        <v/>
      </c>
    </row>
    <row r="799" spans="2:38" ht="15" x14ac:dyDescent="0.15">
      <c r="B799" s="328" t="str">
        <f t="shared" si="461"/>
        <v/>
      </c>
      <c r="C799" s="328" t="str">
        <f t="shared" si="462"/>
        <v/>
      </c>
      <c r="D799" s="328" t="str">
        <f t="shared" si="463"/>
        <v/>
      </c>
      <c r="E799" s="328" t="str">
        <f t="shared" si="460"/>
        <v xml:space="preserve"> </v>
      </c>
      <c r="F799" s="328" t="str">
        <f t="shared" si="464"/>
        <v/>
      </c>
      <c r="G799" s="328" t="str">
        <f t="shared" si="465"/>
        <v/>
      </c>
      <c r="H799" s="313"/>
      <c r="I799" s="328" t="str">
        <f t="shared" si="466"/>
        <v/>
      </c>
      <c r="J799" s="328">
        <f t="shared" si="459"/>
        <v>850</v>
      </c>
      <c r="K799" s="335" t="str">
        <f t="shared" si="467"/>
        <v/>
      </c>
      <c r="L799" s="323" t="str">
        <f t="shared" si="468"/>
        <v/>
      </c>
      <c r="M799" s="323" t="str">
        <f t="shared" si="469"/>
        <v/>
      </c>
      <c r="N799" s="328" t="str">
        <f t="shared" si="470"/>
        <v/>
      </c>
      <c r="O799" s="328" t="str">
        <f t="shared" si="471"/>
        <v/>
      </c>
      <c r="P799" s="332"/>
      <c r="Q799" s="328"/>
      <c r="R799" s="277" t="str">
        <f>IF(H799&gt;0, rate1(1,$L$52,$L$51,$L$54,L799,$L$53,$L$50,P799),"")</f>
        <v/>
      </c>
      <c r="S799" s="323"/>
      <c r="T799" s="323"/>
      <c r="U799" s="328"/>
      <c r="V799" s="336"/>
      <c r="W799" s="328"/>
      <c r="X799" s="328"/>
      <c r="Y799" s="328"/>
      <c r="Z799" s="108" t="str">
        <f>IF(H799&gt;0, rate1(1,$L$52,$L$51,$L$54,U799,$L$53,$L$50,Y799),"")</f>
        <v/>
      </c>
      <c r="AA799" s="336" t="str">
        <f t="shared" si="472"/>
        <v/>
      </c>
      <c r="AB799" s="336" t="str">
        <f t="shared" si="473"/>
        <v/>
      </c>
      <c r="AC799" s="328" t="str">
        <f t="shared" si="474"/>
        <v/>
      </c>
      <c r="AD799" s="328" t="str">
        <f t="shared" si="475"/>
        <v/>
      </c>
      <c r="AE799" s="328" t="str">
        <f t="shared" si="476"/>
        <v/>
      </c>
      <c r="AF799" s="328" t="str">
        <f t="shared" si="477"/>
        <v/>
      </c>
      <c r="AG799" s="328" t="str">
        <f t="shared" si="478"/>
        <v/>
      </c>
      <c r="AH799" s="328" t="str">
        <f t="shared" si="479"/>
        <v/>
      </c>
      <c r="AI799" s="328" t="str">
        <f t="shared" si="480"/>
        <v/>
      </c>
      <c r="AJ799" s="328" t="str">
        <f t="shared" si="481"/>
        <v/>
      </c>
      <c r="AK799" s="337" t="str">
        <f t="shared" si="482"/>
        <v/>
      </c>
      <c r="AL799" s="42" t="str">
        <f t="shared" si="483"/>
        <v/>
      </c>
    </row>
    <row r="800" spans="2:38" ht="15" x14ac:dyDescent="0.15">
      <c r="B800" s="328" t="str">
        <f t="shared" si="461"/>
        <v/>
      </c>
      <c r="C800" s="328" t="str">
        <f t="shared" si="462"/>
        <v/>
      </c>
      <c r="D800" s="328" t="str">
        <f t="shared" si="463"/>
        <v/>
      </c>
      <c r="E800" s="328" t="str">
        <f t="shared" si="460"/>
        <v xml:space="preserve"> </v>
      </c>
      <c r="F800" s="328" t="str">
        <f t="shared" si="464"/>
        <v/>
      </c>
      <c r="G800" s="328" t="str">
        <f t="shared" si="465"/>
        <v/>
      </c>
      <c r="H800" s="313"/>
      <c r="I800" s="328" t="str">
        <f t="shared" si="466"/>
        <v/>
      </c>
      <c r="J800" s="328">
        <f t="shared" si="459"/>
        <v>850</v>
      </c>
      <c r="K800" s="335" t="str">
        <f t="shared" si="467"/>
        <v/>
      </c>
      <c r="L800" s="323" t="str">
        <f t="shared" si="468"/>
        <v/>
      </c>
      <c r="M800" s="323" t="str">
        <f t="shared" si="469"/>
        <v/>
      </c>
      <c r="N800" s="328" t="str">
        <f t="shared" si="470"/>
        <v/>
      </c>
      <c r="O800" s="328" t="str">
        <f t="shared" si="471"/>
        <v/>
      </c>
      <c r="P800" s="332"/>
      <c r="Q800" s="328"/>
      <c r="R800" s="277" t="str">
        <f>IF(H800&gt;0, rate1(1,$L$52,$L$51,$L$54,L800,$L$53,$L$50,P800),"")</f>
        <v/>
      </c>
      <c r="S800" s="323"/>
      <c r="T800" s="323"/>
      <c r="U800" s="328"/>
      <c r="V800" s="336"/>
      <c r="W800" s="328"/>
      <c r="X800" s="328"/>
      <c r="Y800" s="328"/>
      <c r="Z800" s="108" t="str">
        <f>IF(H800&gt;0, rate1(1,$L$52,$L$51,$L$54,U800,$L$53,$L$50,Y800),"")</f>
        <v/>
      </c>
      <c r="AA800" s="336" t="str">
        <f t="shared" si="472"/>
        <v/>
      </c>
      <c r="AB800" s="336" t="str">
        <f t="shared" si="473"/>
        <v/>
      </c>
      <c r="AC800" s="328" t="str">
        <f t="shared" si="474"/>
        <v/>
      </c>
      <c r="AD800" s="328" t="str">
        <f t="shared" si="475"/>
        <v/>
      </c>
      <c r="AE800" s="328" t="str">
        <f t="shared" si="476"/>
        <v/>
      </c>
      <c r="AF800" s="328" t="str">
        <f t="shared" si="477"/>
        <v/>
      </c>
      <c r="AG800" s="328" t="str">
        <f t="shared" si="478"/>
        <v/>
      </c>
      <c r="AH800" s="328" t="str">
        <f t="shared" si="479"/>
        <v/>
      </c>
      <c r="AI800" s="328" t="str">
        <f t="shared" si="480"/>
        <v/>
      </c>
      <c r="AJ800" s="328" t="str">
        <f t="shared" si="481"/>
        <v/>
      </c>
      <c r="AK800" s="337" t="str">
        <f t="shared" si="482"/>
        <v/>
      </c>
      <c r="AL800" s="42" t="str">
        <f t="shared" si="483"/>
        <v/>
      </c>
    </row>
    <row r="801" spans="2:38" ht="15" x14ac:dyDescent="0.15">
      <c r="B801" s="328" t="str">
        <f t="shared" si="461"/>
        <v/>
      </c>
      <c r="C801" s="328" t="str">
        <f t="shared" si="462"/>
        <v/>
      </c>
      <c r="D801" s="328" t="str">
        <f t="shared" si="463"/>
        <v/>
      </c>
      <c r="E801" s="328" t="str">
        <f t="shared" si="460"/>
        <v xml:space="preserve"> </v>
      </c>
      <c r="F801" s="328" t="str">
        <f t="shared" si="464"/>
        <v/>
      </c>
      <c r="G801" s="328" t="str">
        <f t="shared" si="465"/>
        <v/>
      </c>
      <c r="H801" s="313"/>
      <c r="I801" s="328" t="str">
        <f t="shared" si="466"/>
        <v/>
      </c>
      <c r="J801" s="328">
        <f t="shared" si="459"/>
        <v>850</v>
      </c>
      <c r="K801" s="335" t="str">
        <f t="shared" si="467"/>
        <v/>
      </c>
      <c r="L801" s="323" t="str">
        <f t="shared" si="468"/>
        <v/>
      </c>
      <c r="M801" s="323" t="str">
        <f t="shared" si="469"/>
        <v/>
      </c>
      <c r="N801" s="328" t="str">
        <f t="shared" si="470"/>
        <v/>
      </c>
      <c r="O801" s="328" t="str">
        <f t="shared" si="471"/>
        <v/>
      </c>
      <c r="P801" s="332"/>
      <c r="Q801" s="328"/>
      <c r="R801" s="277" t="str">
        <f>IF(H801&gt;0, rate1(1,$L$52,$L$51,$L$54,L801,$L$53,$L$50,P801),"")</f>
        <v/>
      </c>
      <c r="S801" s="323"/>
      <c r="T801" s="323"/>
      <c r="U801" s="328"/>
      <c r="V801" s="336"/>
      <c r="W801" s="328"/>
      <c r="X801" s="328"/>
      <c r="Y801" s="328"/>
      <c r="Z801" s="108" t="str">
        <f>IF(H801&gt;0, rate1(1,$L$52,$L$51,$L$54,U801,$L$53,$L$50,Y801),"")</f>
        <v/>
      </c>
      <c r="AA801" s="336" t="str">
        <f t="shared" si="472"/>
        <v/>
      </c>
      <c r="AB801" s="336" t="str">
        <f t="shared" si="473"/>
        <v/>
      </c>
      <c r="AC801" s="328" t="str">
        <f t="shared" si="474"/>
        <v/>
      </c>
      <c r="AD801" s="328" t="str">
        <f t="shared" si="475"/>
        <v/>
      </c>
      <c r="AE801" s="328" t="str">
        <f t="shared" si="476"/>
        <v/>
      </c>
      <c r="AF801" s="328" t="str">
        <f t="shared" si="477"/>
        <v/>
      </c>
      <c r="AG801" s="328" t="str">
        <f t="shared" si="478"/>
        <v/>
      </c>
      <c r="AH801" s="328" t="str">
        <f t="shared" si="479"/>
        <v/>
      </c>
      <c r="AI801" s="328" t="str">
        <f t="shared" si="480"/>
        <v/>
      </c>
      <c r="AJ801" s="328" t="str">
        <f t="shared" si="481"/>
        <v/>
      </c>
      <c r="AK801" s="337" t="str">
        <f t="shared" si="482"/>
        <v/>
      </c>
      <c r="AL801" s="42" t="str">
        <f t="shared" si="483"/>
        <v/>
      </c>
    </row>
    <row r="802" spans="2:38" ht="15" x14ac:dyDescent="0.15">
      <c r="B802" s="328" t="str">
        <f t="shared" si="461"/>
        <v/>
      </c>
      <c r="C802" s="328" t="str">
        <f t="shared" si="462"/>
        <v/>
      </c>
      <c r="D802" s="328" t="str">
        <f t="shared" si="463"/>
        <v/>
      </c>
      <c r="E802" s="328" t="str">
        <f t="shared" si="460"/>
        <v xml:space="preserve"> </v>
      </c>
      <c r="F802" s="328" t="str">
        <f t="shared" si="464"/>
        <v/>
      </c>
      <c r="G802" s="328" t="str">
        <f t="shared" si="465"/>
        <v/>
      </c>
      <c r="H802" s="313"/>
      <c r="I802" s="328" t="str">
        <f t="shared" si="466"/>
        <v/>
      </c>
      <c r="J802" s="328">
        <f t="shared" si="459"/>
        <v>850</v>
      </c>
      <c r="K802" s="335" t="str">
        <f t="shared" si="467"/>
        <v/>
      </c>
      <c r="L802" s="323" t="str">
        <f t="shared" si="468"/>
        <v/>
      </c>
      <c r="M802" s="323" t="str">
        <f t="shared" si="469"/>
        <v/>
      </c>
      <c r="N802" s="328" t="str">
        <f t="shared" si="470"/>
        <v/>
      </c>
      <c r="O802" s="328" t="str">
        <f t="shared" si="471"/>
        <v/>
      </c>
      <c r="P802" s="332"/>
      <c r="Q802" s="328"/>
      <c r="R802" s="277" t="str">
        <f>IF(H802&gt;0, rate1(1,$L$52,$L$51,$L$54,L802,$L$53,$L$50,P802),"")</f>
        <v/>
      </c>
      <c r="S802" s="323"/>
      <c r="T802" s="323"/>
      <c r="U802" s="328"/>
      <c r="V802" s="336"/>
      <c r="W802" s="328"/>
      <c r="X802" s="328"/>
      <c r="Y802" s="328"/>
      <c r="Z802" s="108" t="str">
        <f>IF(H802&gt;0, rate1(1,$L$52,$L$51,$L$54,U802,$L$53,$L$50,Y802),"")</f>
        <v/>
      </c>
      <c r="AA802" s="336" t="str">
        <f t="shared" si="472"/>
        <v/>
      </c>
      <c r="AB802" s="336" t="str">
        <f t="shared" si="473"/>
        <v/>
      </c>
      <c r="AC802" s="328" t="str">
        <f t="shared" si="474"/>
        <v/>
      </c>
      <c r="AD802" s="328" t="str">
        <f t="shared" si="475"/>
        <v/>
      </c>
      <c r="AE802" s="328" t="str">
        <f t="shared" si="476"/>
        <v/>
      </c>
      <c r="AF802" s="328" t="str">
        <f t="shared" si="477"/>
        <v/>
      </c>
      <c r="AG802" s="328" t="str">
        <f t="shared" si="478"/>
        <v/>
      </c>
      <c r="AH802" s="328" t="str">
        <f t="shared" si="479"/>
        <v/>
      </c>
      <c r="AI802" s="328" t="str">
        <f t="shared" si="480"/>
        <v/>
      </c>
      <c r="AJ802" s="328" t="str">
        <f t="shared" si="481"/>
        <v/>
      </c>
      <c r="AK802" s="337" t="str">
        <f t="shared" si="482"/>
        <v/>
      </c>
      <c r="AL802" s="42" t="str">
        <f t="shared" si="483"/>
        <v/>
      </c>
    </row>
    <row r="803" spans="2:38" ht="15" x14ac:dyDescent="0.15">
      <c r="B803" s="328" t="str">
        <f t="shared" si="461"/>
        <v/>
      </c>
      <c r="C803" s="328" t="str">
        <f t="shared" si="462"/>
        <v/>
      </c>
      <c r="D803" s="328" t="str">
        <f t="shared" si="463"/>
        <v/>
      </c>
      <c r="E803" s="328" t="str">
        <f t="shared" si="460"/>
        <v xml:space="preserve"> </v>
      </c>
      <c r="F803" s="328" t="str">
        <f t="shared" si="464"/>
        <v/>
      </c>
      <c r="G803" s="328" t="str">
        <f t="shared" si="465"/>
        <v/>
      </c>
      <c r="H803" s="313"/>
      <c r="I803" s="328" t="str">
        <f t="shared" si="466"/>
        <v/>
      </c>
      <c r="J803" s="328">
        <f t="shared" si="459"/>
        <v>850</v>
      </c>
      <c r="K803" s="335" t="str">
        <f t="shared" si="467"/>
        <v/>
      </c>
      <c r="L803" s="323" t="str">
        <f t="shared" si="468"/>
        <v/>
      </c>
      <c r="M803" s="323" t="str">
        <f t="shared" si="469"/>
        <v/>
      </c>
      <c r="N803" s="328" t="str">
        <f t="shared" si="470"/>
        <v/>
      </c>
      <c r="O803" s="328" t="str">
        <f t="shared" si="471"/>
        <v/>
      </c>
      <c r="P803" s="332"/>
      <c r="Q803" s="328"/>
      <c r="R803" s="277" t="str">
        <f>IF(H803&gt;0, rate1(1,$L$52,$L$51,$L$54,L803,$L$53,$L$50,P803),"")</f>
        <v/>
      </c>
      <c r="S803" s="323"/>
      <c r="T803" s="323"/>
      <c r="U803" s="328"/>
      <c r="V803" s="336"/>
      <c r="W803" s="328"/>
      <c r="X803" s="328"/>
      <c r="Y803" s="328"/>
      <c r="Z803" s="108" t="str">
        <f>IF(H803&gt;0, rate1(1,$L$52,$L$51,$L$54,U803,$L$53,$L$50,Y803),"")</f>
        <v/>
      </c>
      <c r="AA803" s="336" t="str">
        <f t="shared" si="472"/>
        <v/>
      </c>
      <c r="AB803" s="336" t="str">
        <f t="shared" si="473"/>
        <v/>
      </c>
      <c r="AC803" s="328" t="str">
        <f t="shared" si="474"/>
        <v/>
      </c>
      <c r="AD803" s="328" t="str">
        <f t="shared" si="475"/>
        <v/>
      </c>
      <c r="AE803" s="328" t="str">
        <f t="shared" si="476"/>
        <v/>
      </c>
      <c r="AF803" s="328" t="str">
        <f t="shared" si="477"/>
        <v/>
      </c>
      <c r="AG803" s="328" t="str">
        <f t="shared" si="478"/>
        <v/>
      </c>
      <c r="AH803" s="328" t="str">
        <f t="shared" si="479"/>
        <v/>
      </c>
      <c r="AI803" s="328" t="str">
        <f t="shared" si="480"/>
        <v/>
      </c>
      <c r="AJ803" s="328" t="str">
        <f t="shared" si="481"/>
        <v/>
      </c>
      <c r="AK803" s="337" t="str">
        <f t="shared" si="482"/>
        <v/>
      </c>
      <c r="AL803" s="42" t="str">
        <f t="shared" si="483"/>
        <v/>
      </c>
    </row>
    <row r="804" spans="2:38" ht="15" x14ac:dyDescent="0.15">
      <c r="B804" s="328" t="str">
        <f t="shared" si="461"/>
        <v/>
      </c>
      <c r="C804" s="328" t="str">
        <f t="shared" si="462"/>
        <v/>
      </c>
      <c r="D804" s="328" t="str">
        <f t="shared" si="463"/>
        <v/>
      </c>
      <c r="E804" s="328" t="str">
        <f t="shared" si="460"/>
        <v xml:space="preserve"> </v>
      </c>
      <c r="F804" s="328" t="str">
        <f t="shared" si="464"/>
        <v/>
      </c>
      <c r="G804" s="328" t="str">
        <f t="shared" si="465"/>
        <v/>
      </c>
      <c r="H804" s="313"/>
      <c r="I804" s="328" t="str">
        <f t="shared" si="466"/>
        <v/>
      </c>
      <c r="J804" s="328">
        <f t="shared" si="459"/>
        <v>850</v>
      </c>
      <c r="K804" s="335" t="str">
        <f t="shared" si="467"/>
        <v/>
      </c>
      <c r="L804" s="323" t="str">
        <f t="shared" si="468"/>
        <v/>
      </c>
      <c r="M804" s="323" t="str">
        <f t="shared" si="469"/>
        <v/>
      </c>
      <c r="N804" s="328" t="str">
        <f t="shared" si="470"/>
        <v/>
      </c>
      <c r="O804" s="328" t="str">
        <f t="shared" si="471"/>
        <v/>
      </c>
      <c r="P804" s="332"/>
      <c r="Q804" s="328"/>
      <c r="R804" s="277" t="str">
        <f>IF(H804&gt;0, rate1(1,$L$52,$L$51,$L$54,L804,$L$53,$L$50,P804),"")</f>
        <v/>
      </c>
      <c r="S804" s="323"/>
      <c r="T804" s="323"/>
      <c r="U804" s="328"/>
      <c r="V804" s="336"/>
      <c r="W804" s="328"/>
      <c r="X804" s="328"/>
      <c r="Y804" s="328"/>
      <c r="Z804" s="108" t="str">
        <f>IF(H804&gt;0, rate1(1,$L$52,$L$51,$L$54,U804,$L$53,$L$50,Y804),"")</f>
        <v/>
      </c>
      <c r="AA804" s="336" t="str">
        <f t="shared" si="472"/>
        <v/>
      </c>
      <c r="AB804" s="336" t="str">
        <f t="shared" si="473"/>
        <v/>
      </c>
      <c r="AC804" s="328" t="str">
        <f t="shared" si="474"/>
        <v/>
      </c>
      <c r="AD804" s="328" t="str">
        <f t="shared" si="475"/>
        <v/>
      </c>
      <c r="AE804" s="328" t="str">
        <f t="shared" si="476"/>
        <v/>
      </c>
      <c r="AF804" s="328" t="str">
        <f t="shared" si="477"/>
        <v/>
      </c>
      <c r="AG804" s="328" t="str">
        <f t="shared" si="478"/>
        <v/>
      </c>
      <c r="AH804" s="328" t="str">
        <f t="shared" si="479"/>
        <v/>
      </c>
      <c r="AI804" s="328" t="str">
        <f t="shared" si="480"/>
        <v/>
      </c>
      <c r="AJ804" s="328" t="str">
        <f t="shared" si="481"/>
        <v/>
      </c>
      <c r="AK804" s="337" t="str">
        <f t="shared" si="482"/>
        <v/>
      </c>
      <c r="AL804" s="42" t="str">
        <f t="shared" si="483"/>
        <v/>
      </c>
    </row>
    <row r="805" spans="2:38" ht="15" x14ac:dyDescent="0.15">
      <c r="B805" s="328" t="str">
        <f t="shared" si="461"/>
        <v/>
      </c>
      <c r="C805" s="328" t="str">
        <f t="shared" si="462"/>
        <v/>
      </c>
      <c r="D805" s="328" t="str">
        <f t="shared" si="463"/>
        <v/>
      </c>
      <c r="E805" s="328" t="str">
        <f t="shared" si="460"/>
        <v xml:space="preserve"> </v>
      </c>
      <c r="F805" s="328" t="str">
        <f t="shared" si="464"/>
        <v/>
      </c>
      <c r="G805" s="328" t="str">
        <f t="shared" si="465"/>
        <v/>
      </c>
      <c r="H805" s="313"/>
      <c r="I805" s="328" t="str">
        <f t="shared" si="466"/>
        <v/>
      </c>
      <c r="J805" s="328">
        <f t="shared" si="459"/>
        <v>850</v>
      </c>
      <c r="K805" s="335" t="str">
        <f t="shared" si="467"/>
        <v/>
      </c>
      <c r="L805" s="323" t="str">
        <f t="shared" si="468"/>
        <v/>
      </c>
      <c r="M805" s="323" t="str">
        <f t="shared" si="469"/>
        <v/>
      </c>
      <c r="N805" s="328" t="str">
        <f t="shared" si="470"/>
        <v/>
      </c>
      <c r="O805" s="328" t="str">
        <f t="shared" si="471"/>
        <v/>
      </c>
      <c r="P805" s="332"/>
      <c r="Q805" s="328"/>
      <c r="R805" s="277" t="str">
        <f>IF(H805&gt;0, rate1(1,$L$52,$L$51,$L$54,L805,$L$53,$L$50,P805),"")</f>
        <v/>
      </c>
      <c r="S805" s="323"/>
      <c r="T805" s="323"/>
      <c r="U805" s="328"/>
      <c r="V805" s="336"/>
      <c r="W805" s="328"/>
      <c r="X805" s="328"/>
      <c r="Y805" s="328"/>
      <c r="Z805" s="108" t="str">
        <f>IF(H805&gt;0, rate1(1,$L$52,$L$51,$L$54,U805,$L$53,$L$50,Y805),"")</f>
        <v/>
      </c>
      <c r="AA805" s="336" t="str">
        <f t="shared" si="472"/>
        <v/>
      </c>
      <c r="AB805" s="336" t="str">
        <f t="shared" si="473"/>
        <v/>
      </c>
      <c r="AC805" s="328" t="str">
        <f t="shared" si="474"/>
        <v/>
      </c>
      <c r="AD805" s="328" t="str">
        <f t="shared" si="475"/>
        <v/>
      </c>
      <c r="AE805" s="328" t="str">
        <f t="shared" si="476"/>
        <v/>
      </c>
      <c r="AF805" s="328" t="str">
        <f t="shared" si="477"/>
        <v/>
      </c>
      <c r="AG805" s="328" t="str">
        <f t="shared" si="478"/>
        <v/>
      </c>
      <c r="AH805" s="328" t="str">
        <f t="shared" si="479"/>
        <v/>
      </c>
      <c r="AI805" s="328" t="str">
        <f t="shared" si="480"/>
        <v/>
      </c>
      <c r="AJ805" s="328" t="str">
        <f t="shared" si="481"/>
        <v/>
      </c>
      <c r="AK805" s="337" t="str">
        <f t="shared" si="482"/>
        <v/>
      </c>
      <c r="AL805" s="42" t="str">
        <f t="shared" si="483"/>
        <v/>
      </c>
    </row>
    <row r="806" spans="2:38" ht="15" x14ac:dyDescent="0.15">
      <c r="B806" s="328" t="str">
        <f t="shared" si="461"/>
        <v/>
      </c>
      <c r="C806" s="328" t="str">
        <f t="shared" si="462"/>
        <v/>
      </c>
      <c r="D806" s="328" t="str">
        <f t="shared" si="463"/>
        <v/>
      </c>
      <c r="E806" s="328" t="str">
        <f t="shared" si="460"/>
        <v xml:space="preserve"> </v>
      </c>
      <c r="F806" s="328" t="str">
        <f t="shared" si="464"/>
        <v/>
      </c>
      <c r="G806" s="328" t="str">
        <f t="shared" si="465"/>
        <v/>
      </c>
      <c r="H806" s="313"/>
      <c r="I806" s="328" t="str">
        <f t="shared" si="466"/>
        <v/>
      </c>
      <c r="J806" s="328">
        <f t="shared" si="459"/>
        <v>850</v>
      </c>
      <c r="K806" s="335" t="str">
        <f t="shared" si="467"/>
        <v/>
      </c>
      <c r="L806" s="323" t="str">
        <f t="shared" si="468"/>
        <v/>
      </c>
      <c r="M806" s="323" t="str">
        <f t="shared" si="469"/>
        <v/>
      </c>
      <c r="N806" s="328" t="str">
        <f t="shared" si="470"/>
        <v/>
      </c>
      <c r="O806" s="328" t="str">
        <f t="shared" si="471"/>
        <v/>
      </c>
      <c r="P806" s="332"/>
      <c r="Q806" s="328"/>
      <c r="R806" s="277" t="str">
        <f>IF(H806&gt;0, rate1(1,$L$52,$L$51,$L$54,L806,$L$53,$L$50,P806),"")</f>
        <v/>
      </c>
      <c r="S806" s="323"/>
      <c r="T806" s="323"/>
      <c r="U806" s="328"/>
      <c r="V806" s="336"/>
      <c r="W806" s="328"/>
      <c r="X806" s="328"/>
      <c r="Y806" s="328"/>
      <c r="Z806" s="108" t="str">
        <f>IF(H806&gt;0, rate1(1,$L$52,$L$51,$L$54,U806,$L$53,$L$50,Y806),"")</f>
        <v/>
      </c>
      <c r="AA806" s="336" t="str">
        <f t="shared" si="472"/>
        <v/>
      </c>
      <c r="AB806" s="336" t="str">
        <f t="shared" si="473"/>
        <v/>
      </c>
      <c r="AC806" s="328" t="str">
        <f t="shared" si="474"/>
        <v/>
      </c>
      <c r="AD806" s="328" t="str">
        <f t="shared" si="475"/>
        <v/>
      </c>
      <c r="AE806" s="328" t="str">
        <f t="shared" si="476"/>
        <v/>
      </c>
      <c r="AF806" s="328" t="str">
        <f t="shared" si="477"/>
        <v/>
      </c>
      <c r="AG806" s="328" t="str">
        <f t="shared" si="478"/>
        <v/>
      </c>
      <c r="AH806" s="328" t="str">
        <f t="shared" si="479"/>
        <v/>
      </c>
      <c r="AI806" s="328" t="str">
        <f t="shared" si="480"/>
        <v/>
      </c>
      <c r="AJ806" s="328" t="str">
        <f t="shared" si="481"/>
        <v/>
      </c>
      <c r="AK806" s="337" t="str">
        <f t="shared" si="482"/>
        <v/>
      </c>
      <c r="AL806" s="42" t="str">
        <f t="shared" si="483"/>
        <v/>
      </c>
    </row>
    <row r="807" spans="2:38" ht="15" x14ac:dyDescent="0.15">
      <c r="B807" s="328" t="str">
        <f t="shared" si="461"/>
        <v/>
      </c>
      <c r="C807" s="328" t="str">
        <f t="shared" si="462"/>
        <v/>
      </c>
      <c r="D807" s="328" t="str">
        <f t="shared" si="463"/>
        <v/>
      </c>
      <c r="E807" s="328" t="str">
        <f t="shared" si="460"/>
        <v xml:space="preserve"> </v>
      </c>
      <c r="F807" s="328" t="str">
        <f t="shared" si="464"/>
        <v/>
      </c>
      <c r="G807" s="328" t="str">
        <f t="shared" si="465"/>
        <v/>
      </c>
      <c r="H807" s="313"/>
      <c r="I807" s="328" t="str">
        <f t="shared" si="466"/>
        <v/>
      </c>
      <c r="J807" s="328">
        <f t="shared" si="459"/>
        <v>850</v>
      </c>
      <c r="K807" s="335" t="str">
        <f t="shared" si="467"/>
        <v/>
      </c>
      <c r="L807" s="323" t="str">
        <f t="shared" si="468"/>
        <v/>
      </c>
      <c r="M807" s="323" t="str">
        <f t="shared" si="469"/>
        <v/>
      </c>
      <c r="N807" s="328" t="str">
        <f t="shared" si="470"/>
        <v/>
      </c>
      <c r="O807" s="328" t="str">
        <f t="shared" si="471"/>
        <v/>
      </c>
      <c r="P807" s="332"/>
      <c r="Q807" s="328"/>
      <c r="R807" s="277" t="str">
        <f>IF(H807&gt;0, rate1(1,$L$52,$L$51,$L$54,L807,$L$53,$L$50,P807),"")</f>
        <v/>
      </c>
      <c r="S807" s="323"/>
      <c r="T807" s="323"/>
      <c r="U807" s="328"/>
      <c r="V807" s="336"/>
      <c r="W807" s="328"/>
      <c r="X807" s="328"/>
      <c r="Y807" s="328"/>
      <c r="Z807" s="108" t="str">
        <f>IF(H807&gt;0, rate1(1,$L$52,$L$51,$L$54,U807,$L$53,$L$50,Y807),"")</f>
        <v/>
      </c>
      <c r="AA807" s="336" t="str">
        <f t="shared" si="472"/>
        <v/>
      </c>
      <c r="AB807" s="336" t="str">
        <f t="shared" si="473"/>
        <v/>
      </c>
      <c r="AC807" s="328" t="str">
        <f t="shared" si="474"/>
        <v/>
      </c>
      <c r="AD807" s="328" t="str">
        <f t="shared" si="475"/>
        <v/>
      </c>
      <c r="AE807" s="328" t="str">
        <f t="shared" si="476"/>
        <v/>
      </c>
      <c r="AF807" s="328" t="str">
        <f t="shared" si="477"/>
        <v/>
      </c>
      <c r="AG807" s="328" t="str">
        <f t="shared" si="478"/>
        <v/>
      </c>
      <c r="AH807" s="328" t="str">
        <f t="shared" si="479"/>
        <v/>
      </c>
      <c r="AI807" s="328" t="str">
        <f t="shared" si="480"/>
        <v/>
      </c>
      <c r="AJ807" s="328" t="str">
        <f t="shared" si="481"/>
        <v/>
      </c>
      <c r="AK807" s="337" t="str">
        <f t="shared" si="482"/>
        <v/>
      </c>
      <c r="AL807" s="42" t="str">
        <f t="shared" si="483"/>
        <v/>
      </c>
    </row>
    <row r="808" spans="2:38" ht="15" x14ac:dyDescent="0.15">
      <c r="B808" s="328" t="str">
        <f t="shared" si="461"/>
        <v/>
      </c>
      <c r="C808" s="328" t="str">
        <f t="shared" si="462"/>
        <v/>
      </c>
      <c r="D808" s="328" t="str">
        <f t="shared" si="463"/>
        <v/>
      </c>
      <c r="E808" s="328" t="str">
        <f t="shared" si="460"/>
        <v xml:space="preserve"> </v>
      </c>
      <c r="F808" s="328" t="str">
        <f t="shared" si="464"/>
        <v/>
      </c>
      <c r="G808" s="328" t="str">
        <f t="shared" si="465"/>
        <v/>
      </c>
      <c r="H808" s="313"/>
      <c r="I808" s="328" t="str">
        <f t="shared" si="466"/>
        <v/>
      </c>
      <c r="J808" s="328">
        <f t="shared" si="459"/>
        <v>850</v>
      </c>
      <c r="K808" s="335" t="str">
        <f t="shared" si="467"/>
        <v/>
      </c>
      <c r="L808" s="323" t="str">
        <f t="shared" si="468"/>
        <v/>
      </c>
      <c r="M808" s="323" t="str">
        <f t="shared" si="469"/>
        <v/>
      </c>
      <c r="N808" s="328" t="str">
        <f t="shared" si="470"/>
        <v/>
      </c>
      <c r="O808" s="328" t="str">
        <f t="shared" si="471"/>
        <v/>
      </c>
      <c r="P808" s="332"/>
      <c r="Q808" s="328"/>
      <c r="R808" s="277" t="str">
        <f>IF(H808&gt;0, rate1(1,$L$52,$L$51,$L$54,L808,$L$53,$L$50,P808),"")</f>
        <v/>
      </c>
      <c r="S808" s="323"/>
      <c r="T808" s="323"/>
      <c r="U808" s="328"/>
      <c r="V808" s="336"/>
      <c r="W808" s="328"/>
      <c r="X808" s="328"/>
      <c r="Y808" s="328"/>
      <c r="Z808" s="108" t="str">
        <f>IF(H808&gt;0, rate1(1,$L$52,$L$51,$L$54,U808,$L$53,$L$50,Y808),"")</f>
        <v/>
      </c>
      <c r="AA808" s="336" t="str">
        <f t="shared" si="472"/>
        <v/>
      </c>
      <c r="AB808" s="336" t="str">
        <f t="shared" si="473"/>
        <v/>
      </c>
      <c r="AC808" s="328" t="str">
        <f t="shared" si="474"/>
        <v/>
      </c>
      <c r="AD808" s="328" t="str">
        <f t="shared" si="475"/>
        <v/>
      </c>
      <c r="AE808" s="328" t="str">
        <f t="shared" si="476"/>
        <v/>
      </c>
      <c r="AF808" s="328" t="str">
        <f t="shared" si="477"/>
        <v/>
      </c>
      <c r="AG808" s="328" t="str">
        <f t="shared" si="478"/>
        <v/>
      </c>
      <c r="AH808" s="328" t="str">
        <f t="shared" si="479"/>
        <v/>
      </c>
      <c r="AI808" s="328" t="str">
        <f t="shared" si="480"/>
        <v/>
      </c>
      <c r="AJ808" s="328" t="str">
        <f t="shared" si="481"/>
        <v/>
      </c>
      <c r="AK808" s="337" t="str">
        <f t="shared" si="482"/>
        <v/>
      </c>
      <c r="AL808" s="42" t="str">
        <f t="shared" si="483"/>
        <v/>
      </c>
    </row>
    <row r="809" spans="2:38" ht="15" x14ac:dyDescent="0.15">
      <c r="B809" s="328" t="str">
        <f t="shared" si="461"/>
        <v/>
      </c>
      <c r="C809" s="328" t="str">
        <f t="shared" si="462"/>
        <v/>
      </c>
      <c r="D809" s="328" t="str">
        <f t="shared" si="463"/>
        <v/>
      </c>
      <c r="E809" s="328" t="str">
        <f t="shared" si="460"/>
        <v xml:space="preserve"> </v>
      </c>
      <c r="F809" s="328" t="str">
        <f t="shared" si="464"/>
        <v/>
      </c>
      <c r="G809" s="328" t="str">
        <f t="shared" si="465"/>
        <v/>
      </c>
      <c r="H809" s="313"/>
      <c r="I809" s="328" t="str">
        <f t="shared" si="466"/>
        <v/>
      </c>
      <c r="J809" s="328">
        <f t="shared" si="459"/>
        <v>850</v>
      </c>
      <c r="K809" s="335" t="str">
        <f t="shared" si="467"/>
        <v/>
      </c>
      <c r="L809" s="323" t="str">
        <f t="shared" si="468"/>
        <v/>
      </c>
      <c r="M809" s="323" t="str">
        <f t="shared" si="469"/>
        <v/>
      </c>
      <c r="N809" s="328" t="str">
        <f t="shared" si="470"/>
        <v/>
      </c>
      <c r="O809" s="328" t="str">
        <f t="shared" si="471"/>
        <v/>
      </c>
      <c r="P809" s="332"/>
      <c r="Q809" s="328"/>
      <c r="R809" s="277" t="str">
        <f>IF(H809&gt;0, rate1(1,$L$52,$L$51,$L$54,L809,$L$53,$L$50,P809),"")</f>
        <v/>
      </c>
      <c r="S809" s="323"/>
      <c r="T809" s="323"/>
      <c r="U809" s="328"/>
      <c r="V809" s="336"/>
      <c r="W809" s="328"/>
      <c r="X809" s="328"/>
      <c r="Y809" s="328"/>
      <c r="Z809" s="108" t="str">
        <f>IF(H809&gt;0, rate1(1,$L$52,$L$51,$L$54,U809,$L$53,$L$50,Y809),"")</f>
        <v/>
      </c>
      <c r="AA809" s="336" t="str">
        <f t="shared" si="472"/>
        <v/>
      </c>
      <c r="AB809" s="336" t="str">
        <f t="shared" si="473"/>
        <v/>
      </c>
      <c r="AC809" s="328" t="str">
        <f t="shared" si="474"/>
        <v/>
      </c>
      <c r="AD809" s="328" t="str">
        <f t="shared" si="475"/>
        <v/>
      </c>
      <c r="AE809" s="328" t="str">
        <f t="shared" si="476"/>
        <v/>
      </c>
      <c r="AF809" s="328" t="str">
        <f t="shared" si="477"/>
        <v/>
      </c>
      <c r="AG809" s="328" t="str">
        <f t="shared" si="478"/>
        <v/>
      </c>
      <c r="AH809" s="328" t="str">
        <f t="shared" si="479"/>
        <v/>
      </c>
      <c r="AI809" s="328" t="str">
        <f t="shared" si="480"/>
        <v/>
      </c>
      <c r="AJ809" s="328" t="str">
        <f t="shared" si="481"/>
        <v/>
      </c>
      <c r="AK809" s="337" t="str">
        <f t="shared" si="482"/>
        <v/>
      </c>
      <c r="AL809" s="42" t="str">
        <f t="shared" si="483"/>
        <v/>
      </c>
    </row>
    <row r="810" spans="2:38" ht="15" x14ac:dyDescent="0.15">
      <c r="B810" s="328" t="str">
        <f t="shared" si="461"/>
        <v/>
      </c>
      <c r="C810" s="328" t="str">
        <f t="shared" si="462"/>
        <v/>
      </c>
      <c r="D810" s="328" t="str">
        <f t="shared" si="463"/>
        <v/>
      </c>
      <c r="E810" s="328" t="str">
        <f t="shared" si="460"/>
        <v xml:space="preserve"> </v>
      </c>
      <c r="F810" s="328" t="str">
        <f t="shared" si="464"/>
        <v/>
      </c>
      <c r="G810" s="328" t="str">
        <f t="shared" si="465"/>
        <v/>
      </c>
      <c r="H810" s="313"/>
      <c r="I810" s="328" t="str">
        <f t="shared" si="466"/>
        <v/>
      </c>
      <c r="J810" s="328">
        <f t="shared" si="459"/>
        <v>850</v>
      </c>
      <c r="K810" s="335" t="str">
        <f t="shared" si="467"/>
        <v/>
      </c>
      <c r="L810" s="323" t="str">
        <f t="shared" si="468"/>
        <v/>
      </c>
      <c r="M810" s="323" t="str">
        <f t="shared" si="469"/>
        <v/>
      </c>
      <c r="N810" s="328" t="str">
        <f t="shared" si="470"/>
        <v/>
      </c>
      <c r="O810" s="328" t="str">
        <f t="shared" si="471"/>
        <v/>
      </c>
      <c r="P810" s="332"/>
      <c r="Q810" s="328"/>
      <c r="R810" s="277" t="str">
        <f>IF(H810&gt;0, rate1(1,$L$52,$L$51,$L$54,L810,$L$53,$L$50,P810),"")</f>
        <v/>
      </c>
      <c r="S810" s="323"/>
      <c r="T810" s="323"/>
      <c r="U810" s="328"/>
      <c r="V810" s="336"/>
      <c r="W810" s="328"/>
      <c r="X810" s="328"/>
      <c r="Y810" s="328"/>
      <c r="Z810" s="108" t="str">
        <f>IF(H810&gt;0, rate1(1,$L$52,$L$51,$L$54,U810,$L$53,$L$50,Y810),"")</f>
        <v/>
      </c>
      <c r="AA810" s="336" t="str">
        <f t="shared" si="472"/>
        <v/>
      </c>
      <c r="AB810" s="336" t="str">
        <f t="shared" si="473"/>
        <v/>
      </c>
      <c r="AC810" s="328" t="str">
        <f t="shared" si="474"/>
        <v/>
      </c>
      <c r="AD810" s="328" t="str">
        <f t="shared" si="475"/>
        <v/>
      </c>
      <c r="AE810" s="328" t="str">
        <f t="shared" si="476"/>
        <v/>
      </c>
      <c r="AF810" s="328" t="str">
        <f t="shared" si="477"/>
        <v/>
      </c>
      <c r="AG810" s="328" t="str">
        <f t="shared" si="478"/>
        <v/>
      </c>
      <c r="AH810" s="328" t="str">
        <f t="shared" si="479"/>
        <v/>
      </c>
      <c r="AI810" s="328" t="str">
        <f t="shared" si="480"/>
        <v/>
      </c>
      <c r="AJ810" s="328" t="str">
        <f t="shared" si="481"/>
        <v/>
      </c>
      <c r="AK810" s="337" t="str">
        <f t="shared" si="482"/>
        <v/>
      </c>
      <c r="AL810" s="42" t="str">
        <f t="shared" si="483"/>
        <v/>
      </c>
    </row>
    <row r="811" spans="2:38" ht="15" x14ac:dyDescent="0.15">
      <c r="B811" s="328" t="str">
        <f t="shared" si="461"/>
        <v/>
      </c>
      <c r="C811" s="328" t="str">
        <f t="shared" si="462"/>
        <v/>
      </c>
      <c r="D811" s="328" t="str">
        <f t="shared" si="463"/>
        <v/>
      </c>
      <c r="E811" s="328" t="str">
        <f t="shared" si="460"/>
        <v xml:space="preserve"> </v>
      </c>
      <c r="F811" s="328" t="str">
        <f t="shared" si="464"/>
        <v/>
      </c>
      <c r="G811" s="328" t="str">
        <f t="shared" si="465"/>
        <v/>
      </c>
      <c r="H811" s="313"/>
      <c r="I811" s="328" t="str">
        <f t="shared" si="466"/>
        <v/>
      </c>
      <c r="J811" s="328">
        <f t="shared" si="459"/>
        <v>850</v>
      </c>
      <c r="K811" s="335" t="str">
        <f t="shared" si="467"/>
        <v/>
      </c>
      <c r="L811" s="323" t="str">
        <f t="shared" si="468"/>
        <v/>
      </c>
      <c r="M811" s="323" t="str">
        <f t="shared" si="469"/>
        <v/>
      </c>
      <c r="N811" s="328" t="str">
        <f t="shared" si="470"/>
        <v/>
      </c>
      <c r="O811" s="328" t="str">
        <f t="shared" si="471"/>
        <v/>
      </c>
      <c r="P811" s="332"/>
      <c r="Q811" s="328"/>
      <c r="R811" s="277" t="str">
        <f>IF(H811&gt;0, rate1(1,$L$52,$L$51,$L$54,L811,$L$53,$L$50,P811),"")</f>
        <v/>
      </c>
      <c r="S811" s="323"/>
      <c r="T811" s="323"/>
      <c r="U811" s="328"/>
      <c r="V811" s="336"/>
      <c r="W811" s="328"/>
      <c r="X811" s="328"/>
      <c r="Y811" s="328"/>
      <c r="Z811" s="108" t="str">
        <f>IF(H811&gt;0, rate1(1,$L$52,$L$51,$L$54,U811,$L$53,$L$50,Y811),"")</f>
        <v/>
      </c>
      <c r="AA811" s="336" t="str">
        <f t="shared" si="472"/>
        <v/>
      </c>
      <c r="AB811" s="336" t="str">
        <f t="shared" si="473"/>
        <v/>
      </c>
      <c r="AC811" s="328" t="str">
        <f t="shared" si="474"/>
        <v/>
      </c>
      <c r="AD811" s="328" t="str">
        <f t="shared" si="475"/>
        <v/>
      </c>
      <c r="AE811" s="328" t="str">
        <f t="shared" si="476"/>
        <v/>
      </c>
      <c r="AF811" s="328" t="str">
        <f t="shared" si="477"/>
        <v/>
      </c>
      <c r="AG811" s="328" t="str">
        <f t="shared" si="478"/>
        <v/>
      </c>
      <c r="AH811" s="328" t="str">
        <f t="shared" si="479"/>
        <v/>
      </c>
      <c r="AI811" s="328" t="str">
        <f t="shared" si="480"/>
        <v/>
      </c>
      <c r="AJ811" s="328" t="str">
        <f t="shared" si="481"/>
        <v/>
      </c>
      <c r="AK811" s="337" t="str">
        <f t="shared" si="482"/>
        <v/>
      </c>
      <c r="AL811" s="42" t="str">
        <f t="shared" si="483"/>
        <v/>
      </c>
    </row>
    <row r="812" spans="2:38" ht="15" x14ac:dyDescent="0.15">
      <c r="B812" s="328" t="str">
        <f t="shared" si="461"/>
        <v/>
      </c>
      <c r="C812" s="328" t="str">
        <f t="shared" si="462"/>
        <v/>
      </c>
      <c r="D812" s="328" t="str">
        <f t="shared" si="463"/>
        <v/>
      </c>
      <c r="E812" s="328" t="str">
        <f t="shared" si="460"/>
        <v xml:space="preserve"> </v>
      </c>
      <c r="F812" s="328" t="str">
        <f t="shared" si="464"/>
        <v/>
      </c>
      <c r="G812" s="328" t="str">
        <f t="shared" si="465"/>
        <v/>
      </c>
      <c r="H812" s="313"/>
      <c r="I812" s="328" t="str">
        <f t="shared" si="466"/>
        <v/>
      </c>
      <c r="J812" s="328">
        <f t="shared" si="459"/>
        <v>850</v>
      </c>
      <c r="K812" s="335" t="str">
        <f t="shared" si="467"/>
        <v/>
      </c>
      <c r="L812" s="323" t="str">
        <f t="shared" si="468"/>
        <v/>
      </c>
      <c r="M812" s="323" t="str">
        <f t="shared" si="469"/>
        <v/>
      </c>
      <c r="N812" s="328" t="str">
        <f t="shared" si="470"/>
        <v/>
      </c>
      <c r="O812" s="328" t="str">
        <f t="shared" si="471"/>
        <v/>
      </c>
      <c r="P812" s="332"/>
      <c r="Q812" s="328"/>
      <c r="R812" s="277" t="str">
        <f>IF(H812&gt;0, rate1(1,$L$52,$L$51,$L$54,L812,$L$53,$L$50,P812),"")</f>
        <v/>
      </c>
      <c r="S812" s="323"/>
      <c r="T812" s="323"/>
      <c r="U812" s="328"/>
      <c r="V812" s="336"/>
      <c r="W812" s="328"/>
      <c r="X812" s="328"/>
      <c r="Y812" s="328"/>
      <c r="Z812" s="108" t="str">
        <f>IF(H812&gt;0, rate1(1,$L$52,$L$51,$L$54,U812,$L$53,$L$50,Y812),"")</f>
        <v/>
      </c>
      <c r="AA812" s="336" t="str">
        <f t="shared" si="472"/>
        <v/>
      </c>
      <c r="AB812" s="336" t="str">
        <f t="shared" si="473"/>
        <v/>
      </c>
      <c r="AC812" s="328" t="str">
        <f t="shared" si="474"/>
        <v/>
      </c>
      <c r="AD812" s="328" t="str">
        <f t="shared" si="475"/>
        <v/>
      </c>
      <c r="AE812" s="328" t="str">
        <f t="shared" si="476"/>
        <v/>
      </c>
      <c r="AF812" s="328" t="str">
        <f t="shared" si="477"/>
        <v/>
      </c>
      <c r="AG812" s="328" t="str">
        <f t="shared" si="478"/>
        <v/>
      </c>
      <c r="AH812" s="328" t="str">
        <f t="shared" si="479"/>
        <v/>
      </c>
      <c r="AI812" s="328" t="str">
        <f t="shared" si="480"/>
        <v/>
      </c>
      <c r="AJ812" s="328" t="str">
        <f t="shared" si="481"/>
        <v/>
      </c>
      <c r="AK812" s="337" t="str">
        <f t="shared" si="482"/>
        <v/>
      </c>
      <c r="AL812" s="42" t="str">
        <f t="shared" si="483"/>
        <v/>
      </c>
    </row>
    <row r="813" spans="2:38" ht="15" x14ac:dyDescent="0.15">
      <c r="B813" s="328" t="str">
        <f t="shared" si="461"/>
        <v/>
      </c>
      <c r="C813" s="328" t="str">
        <f t="shared" si="462"/>
        <v/>
      </c>
      <c r="D813" s="328" t="str">
        <f t="shared" si="463"/>
        <v/>
      </c>
      <c r="E813" s="328" t="str">
        <f t="shared" si="460"/>
        <v xml:space="preserve"> </v>
      </c>
      <c r="F813" s="328" t="str">
        <f t="shared" si="464"/>
        <v/>
      </c>
      <c r="G813" s="328" t="str">
        <f t="shared" si="465"/>
        <v/>
      </c>
      <c r="H813" s="313"/>
      <c r="I813" s="328" t="str">
        <f t="shared" si="466"/>
        <v/>
      </c>
      <c r="J813" s="328">
        <f t="shared" si="459"/>
        <v>850</v>
      </c>
      <c r="K813" s="335" t="str">
        <f t="shared" si="467"/>
        <v/>
      </c>
      <c r="L813" s="323" t="str">
        <f t="shared" si="468"/>
        <v/>
      </c>
      <c r="M813" s="323" t="str">
        <f t="shared" si="469"/>
        <v/>
      </c>
      <c r="N813" s="328" t="str">
        <f t="shared" si="470"/>
        <v/>
      </c>
      <c r="O813" s="328" t="str">
        <f t="shared" si="471"/>
        <v/>
      </c>
      <c r="P813" s="332"/>
      <c r="Q813" s="328"/>
      <c r="R813" s="277" t="str">
        <f>IF(H813&gt;0, rate1(1,$L$52,$L$51,$L$54,L813,$L$53,$L$50,P813),"")</f>
        <v/>
      </c>
      <c r="S813" s="323"/>
      <c r="T813" s="323"/>
      <c r="U813" s="328"/>
      <c r="V813" s="336"/>
      <c r="W813" s="328"/>
      <c r="X813" s="328"/>
      <c r="Y813" s="328"/>
      <c r="Z813" s="108" t="str">
        <f>IF(H813&gt;0, rate1(1,$L$52,$L$51,$L$54,U813,$L$53,$L$50,Y813),"")</f>
        <v/>
      </c>
      <c r="AA813" s="336" t="str">
        <f t="shared" si="472"/>
        <v/>
      </c>
      <c r="AB813" s="336" t="str">
        <f t="shared" si="473"/>
        <v/>
      </c>
      <c r="AC813" s="328" t="str">
        <f t="shared" si="474"/>
        <v/>
      </c>
      <c r="AD813" s="328" t="str">
        <f t="shared" si="475"/>
        <v/>
      </c>
      <c r="AE813" s="328" t="str">
        <f t="shared" si="476"/>
        <v/>
      </c>
      <c r="AF813" s="328" t="str">
        <f t="shared" si="477"/>
        <v/>
      </c>
      <c r="AG813" s="328" t="str">
        <f t="shared" si="478"/>
        <v/>
      </c>
      <c r="AH813" s="328" t="str">
        <f t="shared" si="479"/>
        <v/>
      </c>
      <c r="AI813" s="328" t="str">
        <f t="shared" si="480"/>
        <v/>
      </c>
      <c r="AJ813" s="328" t="str">
        <f t="shared" si="481"/>
        <v/>
      </c>
      <c r="AK813" s="337" t="str">
        <f t="shared" si="482"/>
        <v/>
      </c>
      <c r="AL813" s="42" t="str">
        <f t="shared" si="483"/>
        <v/>
      </c>
    </row>
    <row r="814" spans="2:38" ht="15" x14ac:dyDescent="0.15">
      <c r="B814" s="328" t="str">
        <f t="shared" si="461"/>
        <v/>
      </c>
      <c r="C814" s="328" t="str">
        <f t="shared" si="462"/>
        <v/>
      </c>
      <c r="D814" s="328" t="str">
        <f t="shared" si="463"/>
        <v/>
      </c>
      <c r="E814" s="328" t="str">
        <f t="shared" si="460"/>
        <v xml:space="preserve"> </v>
      </c>
      <c r="F814" s="328" t="str">
        <f t="shared" si="464"/>
        <v/>
      </c>
      <c r="G814" s="328" t="str">
        <f t="shared" si="465"/>
        <v/>
      </c>
      <c r="H814" s="313"/>
      <c r="I814" s="328" t="str">
        <f t="shared" si="466"/>
        <v/>
      </c>
      <c r="J814" s="328">
        <f t="shared" si="459"/>
        <v>850</v>
      </c>
      <c r="K814" s="335" t="str">
        <f t="shared" si="467"/>
        <v/>
      </c>
      <c r="L814" s="323" t="str">
        <f t="shared" si="468"/>
        <v/>
      </c>
      <c r="M814" s="323" t="str">
        <f t="shared" si="469"/>
        <v/>
      </c>
      <c r="N814" s="328" t="str">
        <f t="shared" si="470"/>
        <v/>
      </c>
      <c r="O814" s="328" t="str">
        <f t="shared" si="471"/>
        <v/>
      </c>
      <c r="P814" s="332"/>
      <c r="Q814" s="328"/>
      <c r="R814" s="277" t="str">
        <f>IF(H814&gt;0, rate1(1,$L$52,$L$51,$L$54,L814,$L$53,$L$50,P814),"")</f>
        <v/>
      </c>
      <c r="S814" s="323"/>
      <c r="T814" s="323"/>
      <c r="U814" s="328"/>
      <c r="V814" s="336"/>
      <c r="W814" s="328"/>
      <c r="X814" s="328"/>
      <c r="Y814" s="328"/>
      <c r="Z814" s="108" t="str">
        <f>IF(H814&gt;0, rate1(1,$L$52,$L$51,$L$54,U814,$L$53,$L$50,Y814),"")</f>
        <v/>
      </c>
      <c r="AA814" s="336" t="str">
        <f t="shared" si="472"/>
        <v/>
      </c>
      <c r="AB814" s="336" t="str">
        <f t="shared" si="473"/>
        <v/>
      </c>
      <c r="AC814" s="328" t="str">
        <f t="shared" si="474"/>
        <v/>
      </c>
      <c r="AD814" s="328" t="str">
        <f t="shared" si="475"/>
        <v/>
      </c>
      <c r="AE814" s="328" t="str">
        <f t="shared" si="476"/>
        <v/>
      </c>
      <c r="AF814" s="328" t="str">
        <f t="shared" si="477"/>
        <v/>
      </c>
      <c r="AG814" s="328" t="str">
        <f t="shared" si="478"/>
        <v/>
      </c>
      <c r="AH814" s="328" t="str">
        <f t="shared" si="479"/>
        <v/>
      </c>
      <c r="AI814" s="328" t="str">
        <f t="shared" si="480"/>
        <v/>
      </c>
      <c r="AJ814" s="328" t="str">
        <f t="shared" si="481"/>
        <v/>
      </c>
      <c r="AK814" s="337" t="str">
        <f t="shared" si="482"/>
        <v/>
      </c>
      <c r="AL814" s="42" t="str">
        <f t="shared" si="483"/>
        <v/>
      </c>
    </row>
    <row r="815" spans="2:38" ht="15" x14ac:dyDescent="0.15">
      <c r="B815" s="328" t="str">
        <f t="shared" si="461"/>
        <v/>
      </c>
      <c r="C815" s="328" t="str">
        <f t="shared" si="462"/>
        <v/>
      </c>
      <c r="D815" s="328" t="str">
        <f t="shared" si="463"/>
        <v/>
      </c>
      <c r="E815" s="328" t="str">
        <f t="shared" si="460"/>
        <v xml:space="preserve"> </v>
      </c>
      <c r="F815" s="328" t="str">
        <f t="shared" si="464"/>
        <v/>
      </c>
      <c r="G815" s="328" t="str">
        <f t="shared" si="465"/>
        <v/>
      </c>
      <c r="H815" s="313"/>
      <c r="I815" s="328" t="str">
        <f t="shared" si="466"/>
        <v/>
      </c>
      <c r="J815" s="328">
        <f t="shared" si="459"/>
        <v>850</v>
      </c>
      <c r="K815" s="335" t="str">
        <f t="shared" si="467"/>
        <v/>
      </c>
      <c r="L815" s="323" t="str">
        <f t="shared" si="468"/>
        <v/>
      </c>
      <c r="M815" s="323" t="str">
        <f t="shared" si="469"/>
        <v/>
      </c>
      <c r="N815" s="328" t="str">
        <f t="shared" si="470"/>
        <v/>
      </c>
      <c r="O815" s="328" t="str">
        <f t="shared" si="471"/>
        <v/>
      </c>
      <c r="P815" s="332"/>
      <c r="Q815" s="328"/>
      <c r="R815" s="277" t="str">
        <f>IF(H815&gt;0, rate1(1,$L$52,$L$51,$L$54,L815,$L$53,$L$50,P815),"")</f>
        <v/>
      </c>
      <c r="S815" s="323"/>
      <c r="T815" s="323"/>
      <c r="U815" s="328"/>
      <c r="V815" s="336"/>
      <c r="W815" s="328"/>
      <c r="X815" s="328"/>
      <c r="Y815" s="328"/>
      <c r="Z815" s="108" t="str">
        <f>IF(H815&gt;0, rate1(1,$L$52,$L$51,$L$54,U815,$L$53,$L$50,Y815),"")</f>
        <v/>
      </c>
      <c r="AA815" s="336" t="str">
        <f t="shared" si="472"/>
        <v/>
      </c>
      <c r="AB815" s="336" t="str">
        <f t="shared" si="473"/>
        <v/>
      </c>
      <c r="AC815" s="328" t="str">
        <f t="shared" si="474"/>
        <v/>
      </c>
      <c r="AD815" s="328" t="str">
        <f t="shared" si="475"/>
        <v/>
      </c>
      <c r="AE815" s="328" t="str">
        <f t="shared" si="476"/>
        <v/>
      </c>
      <c r="AF815" s="328" t="str">
        <f t="shared" si="477"/>
        <v/>
      </c>
      <c r="AG815" s="328" t="str">
        <f t="shared" si="478"/>
        <v/>
      </c>
      <c r="AH815" s="328" t="str">
        <f t="shared" si="479"/>
        <v/>
      </c>
      <c r="AI815" s="328" t="str">
        <f t="shared" si="480"/>
        <v/>
      </c>
      <c r="AJ815" s="328" t="str">
        <f t="shared" si="481"/>
        <v/>
      </c>
      <c r="AK815" s="337" t="str">
        <f t="shared" si="482"/>
        <v/>
      </c>
      <c r="AL815" s="42" t="str">
        <f t="shared" si="483"/>
        <v/>
      </c>
    </row>
    <row r="816" spans="2:38" ht="15" x14ac:dyDescent="0.15">
      <c r="B816" s="328" t="str">
        <f t="shared" si="461"/>
        <v/>
      </c>
      <c r="C816" s="328" t="str">
        <f t="shared" si="462"/>
        <v/>
      </c>
      <c r="D816" s="328" t="str">
        <f t="shared" si="463"/>
        <v/>
      </c>
      <c r="E816" s="328" t="str">
        <f t="shared" si="460"/>
        <v xml:space="preserve"> </v>
      </c>
      <c r="F816" s="328" t="str">
        <f t="shared" si="464"/>
        <v/>
      </c>
      <c r="G816" s="328" t="str">
        <f t="shared" si="465"/>
        <v/>
      </c>
      <c r="H816" s="313"/>
      <c r="I816" s="328" t="str">
        <f t="shared" si="466"/>
        <v/>
      </c>
      <c r="J816" s="328">
        <f t="shared" si="459"/>
        <v>850</v>
      </c>
      <c r="K816" s="335" t="str">
        <f t="shared" si="467"/>
        <v/>
      </c>
      <c r="L816" s="323" t="str">
        <f t="shared" si="468"/>
        <v/>
      </c>
      <c r="M816" s="323" t="str">
        <f t="shared" si="469"/>
        <v/>
      </c>
      <c r="N816" s="328" t="str">
        <f t="shared" si="470"/>
        <v/>
      </c>
      <c r="O816" s="328" t="str">
        <f t="shared" si="471"/>
        <v/>
      </c>
      <c r="P816" s="332"/>
      <c r="Q816" s="328"/>
      <c r="R816" s="277" t="str">
        <f>IF(H816&gt;0, rate1(1,$L$52,$L$51,$L$54,L816,$L$53,$L$50,P816),"")</f>
        <v/>
      </c>
      <c r="S816" s="323"/>
      <c r="T816" s="323"/>
      <c r="U816" s="328"/>
      <c r="V816" s="336"/>
      <c r="W816" s="328"/>
      <c r="X816" s="328"/>
      <c r="Y816" s="328"/>
      <c r="Z816" s="108" t="str">
        <f>IF(H816&gt;0, rate1(1,$L$52,$L$51,$L$54,U816,$L$53,$L$50,Y816),"")</f>
        <v/>
      </c>
      <c r="AA816" s="336" t="str">
        <f t="shared" si="472"/>
        <v/>
      </c>
      <c r="AB816" s="336" t="str">
        <f t="shared" si="473"/>
        <v/>
      </c>
      <c r="AC816" s="328" t="str">
        <f t="shared" si="474"/>
        <v/>
      </c>
      <c r="AD816" s="328" t="str">
        <f t="shared" si="475"/>
        <v/>
      </c>
      <c r="AE816" s="328" t="str">
        <f t="shared" si="476"/>
        <v/>
      </c>
      <c r="AF816" s="328" t="str">
        <f t="shared" si="477"/>
        <v/>
      </c>
      <c r="AG816" s="328" t="str">
        <f t="shared" si="478"/>
        <v/>
      </c>
      <c r="AH816" s="328" t="str">
        <f t="shared" si="479"/>
        <v/>
      </c>
      <c r="AI816" s="328" t="str">
        <f t="shared" si="480"/>
        <v/>
      </c>
      <c r="AJ816" s="328" t="str">
        <f t="shared" si="481"/>
        <v/>
      </c>
      <c r="AK816" s="337" t="str">
        <f t="shared" si="482"/>
        <v/>
      </c>
      <c r="AL816" s="42" t="str">
        <f t="shared" si="483"/>
        <v/>
      </c>
    </row>
    <row r="817" spans="2:38" ht="15" x14ac:dyDescent="0.15">
      <c r="B817" s="328" t="str">
        <f t="shared" si="461"/>
        <v/>
      </c>
      <c r="C817" s="328" t="str">
        <f t="shared" si="462"/>
        <v/>
      </c>
      <c r="D817" s="328" t="str">
        <f t="shared" si="463"/>
        <v/>
      </c>
      <c r="E817" s="328" t="str">
        <f t="shared" si="460"/>
        <v xml:space="preserve"> </v>
      </c>
      <c r="F817" s="328" t="str">
        <f t="shared" si="464"/>
        <v/>
      </c>
      <c r="G817" s="328" t="str">
        <f t="shared" si="465"/>
        <v/>
      </c>
      <c r="H817" s="313"/>
      <c r="I817" s="328" t="str">
        <f t="shared" si="466"/>
        <v/>
      </c>
      <c r="J817" s="328">
        <f t="shared" si="459"/>
        <v>850</v>
      </c>
      <c r="K817" s="335" t="str">
        <f t="shared" si="467"/>
        <v/>
      </c>
      <c r="L817" s="323" t="str">
        <f t="shared" si="468"/>
        <v/>
      </c>
      <c r="M817" s="323" t="str">
        <f t="shared" si="469"/>
        <v/>
      </c>
      <c r="N817" s="328" t="str">
        <f t="shared" si="470"/>
        <v/>
      </c>
      <c r="O817" s="328" t="str">
        <f t="shared" si="471"/>
        <v/>
      </c>
      <c r="P817" s="332"/>
      <c r="Q817" s="328"/>
      <c r="R817" s="277" t="str">
        <f>IF(H817&gt;0, rate1(1,$L$52,$L$51,$L$54,L817,$L$53,$L$50,P817),"")</f>
        <v/>
      </c>
      <c r="S817" s="323"/>
      <c r="T817" s="323"/>
      <c r="U817" s="328"/>
      <c r="V817" s="336"/>
      <c r="W817" s="328"/>
      <c r="X817" s="328"/>
      <c r="Y817" s="328"/>
      <c r="Z817" s="108" t="str">
        <f>IF(H817&gt;0, rate1(1,$L$52,$L$51,$L$54,U817,$L$53,$L$50,Y817),"")</f>
        <v/>
      </c>
      <c r="AA817" s="336" t="str">
        <f t="shared" si="472"/>
        <v/>
      </c>
      <c r="AB817" s="336" t="str">
        <f t="shared" si="473"/>
        <v/>
      </c>
      <c r="AC817" s="328" t="str">
        <f t="shared" si="474"/>
        <v/>
      </c>
      <c r="AD817" s="328" t="str">
        <f t="shared" si="475"/>
        <v/>
      </c>
      <c r="AE817" s="328" t="str">
        <f t="shared" si="476"/>
        <v/>
      </c>
      <c r="AF817" s="328" t="str">
        <f t="shared" si="477"/>
        <v/>
      </c>
      <c r="AG817" s="328" t="str">
        <f t="shared" si="478"/>
        <v/>
      </c>
      <c r="AH817" s="328" t="str">
        <f t="shared" si="479"/>
        <v/>
      </c>
      <c r="AI817" s="328" t="str">
        <f t="shared" si="480"/>
        <v/>
      </c>
      <c r="AJ817" s="328" t="str">
        <f t="shared" si="481"/>
        <v/>
      </c>
      <c r="AK817" s="337" t="str">
        <f t="shared" si="482"/>
        <v/>
      </c>
      <c r="AL817" s="42" t="str">
        <f t="shared" si="483"/>
        <v/>
      </c>
    </row>
    <row r="818" spans="2:38" ht="15" x14ac:dyDescent="0.15">
      <c r="B818" s="328" t="str">
        <f t="shared" si="461"/>
        <v/>
      </c>
      <c r="C818" s="328" t="str">
        <f t="shared" si="462"/>
        <v/>
      </c>
      <c r="D818" s="328" t="str">
        <f t="shared" si="463"/>
        <v/>
      </c>
      <c r="E818" s="328" t="str">
        <f t="shared" si="460"/>
        <v xml:space="preserve"> </v>
      </c>
      <c r="F818" s="328" t="str">
        <f t="shared" si="464"/>
        <v/>
      </c>
      <c r="G818" s="328" t="str">
        <f t="shared" si="465"/>
        <v/>
      </c>
      <c r="H818" s="313"/>
      <c r="I818" s="328" t="str">
        <f t="shared" si="466"/>
        <v/>
      </c>
      <c r="J818" s="328">
        <f t="shared" si="459"/>
        <v>850</v>
      </c>
      <c r="K818" s="335" t="str">
        <f t="shared" si="467"/>
        <v/>
      </c>
      <c r="L818" s="323" t="str">
        <f t="shared" si="468"/>
        <v/>
      </c>
      <c r="M818" s="323" t="str">
        <f t="shared" si="469"/>
        <v/>
      </c>
      <c r="N818" s="328" t="str">
        <f t="shared" si="470"/>
        <v/>
      </c>
      <c r="O818" s="328" t="str">
        <f t="shared" si="471"/>
        <v/>
      </c>
      <c r="P818" s="332"/>
      <c r="Q818" s="328"/>
      <c r="R818" s="277" t="str">
        <f>IF(H818&gt;0, rate1(1,$L$52,$L$51,$L$54,L818,$L$53,$L$50,P818),"")</f>
        <v/>
      </c>
      <c r="S818" s="323"/>
      <c r="T818" s="323"/>
      <c r="U818" s="328"/>
      <c r="V818" s="336"/>
      <c r="W818" s="328"/>
      <c r="X818" s="328"/>
      <c r="Y818" s="328"/>
      <c r="Z818" s="108" t="str">
        <f>IF(H818&gt;0, rate1(1,$L$52,$L$51,$L$54,U818,$L$53,$L$50,Y818),"")</f>
        <v/>
      </c>
      <c r="AA818" s="336" t="str">
        <f t="shared" si="472"/>
        <v/>
      </c>
      <c r="AB818" s="336" t="str">
        <f t="shared" si="473"/>
        <v/>
      </c>
      <c r="AC818" s="328" t="str">
        <f t="shared" si="474"/>
        <v/>
      </c>
      <c r="AD818" s="328" t="str">
        <f t="shared" si="475"/>
        <v/>
      </c>
      <c r="AE818" s="328" t="str">
        <f t="shared" si="476"/>
        <v/>
      </c>
      <c r="AF818" s="328" t="str">
        <f t="shared" si="477"/>
        <v/>
      </c>
      <c r="AG818" s="328" t="str">
        <f t="shared" si="478"/>
        <v/>
      </c>
      <c r="AH818" s="328" t="str">
        <f t="shared" si="479"/>
        <v/>
      </c>
      <c r="AI818" s="328" t="str">
        <f t="shared" si="480"/>
        <v/>
      </c>
      <c r="AJ818" s="328" t="str">
        <f t="shared" si="481"/>
        <v/>
      </c>
      <c r="AK818" s="337" t="str">
        <f t="shared" si="482"/>
        <v/>
      </c>
      <c r="AL818" s="42" t="str">
        <f t="shared" si="483"/>
        <v/>
      </c>
    </row>
    <row r="819" spans="2:38" ht="15" x14ac:dyDescent="0.15">
      <c r="B819" s="328" t="str">
        <f t="shared" si="461"/>
        <v/>
      </c>
      <c r="C819" s="328" t="str">
        <f t="shared" si="462"/>
        <v/>
      </c>
      <c r="D819" s="328" t="str">
        <f t="shared" si="463"/>
        <v/>
      </c>
      <c r="E819" s="328" t="str">
        <f t="shared" si="460"/>
        <v xml:space="preserve"> </v>
      </c>
      <c r="F819" s="328" t="str">
        <f t="shared" si="464"/>
        <v/>
      </c>
      <c r="G819" s="328" t="str">
        <f t="shared" si="465"/>
        <v/>
      </c>
      <c r="H819" s="313"/>
      <c r="I819" s="328" t="str">
        <f t="shared" si="466"/>
        <v/>
      </c>
      <c r="J819" s="328">
        <f t="shared" si="459"/>
        <v>850</v>
      </c>
      <c r="K819" s="335" t="str">
        <f t="shared" si="467"/>
        <v/>
      </c>
      <c r="L819" s="323" t="str">
        <f t="shared" si="468"/>
        <v/>
      </c>
      <c r="M819" s="323" t="str">
        <f t="shared" si="469"/>
        <v/>
      </c>
      <c r="N819" s="328" t="str">
        <f t="shared" si="470"/>
        <v/>
      </c>
      <c r="O819" s="328" t="str">
        <f t="shared" si="471"/>
        <v/>
      </c>
      <c r="P819" s="332"/>
      <c r="Q819" s="328"/>
      <c r="R819" s="277" t="str">
        <f>IF(H819&gt;0, rate1(1,$L$52,$L$51,$L$54,L819,$L$53,$L$50,P819),"")</f>
        <v/>
      </c>
      <c r="S819" s="323"/>
      <c r="T819" s="323"/>
      <c r="U819" s="328"/>
      <c r="V819" s="336"/>
      <c r="W819" s="328"/>
      <c r="X819" s="328"/>
      <c r="Y819" s="328"/>
      <c r="Z819" s="108" t="str">
        <f>IF(H819&gt;0, rate1(1,$L$52,$L$51,$L$54,U819,$L$53,$L$50,Y819),"")</f>
        <v/>
      </c>
      <c r="AA819" s="336" t="str">
        <f t="shared" si="472"/>
        <v/>
      </c>
      <c r="AB819" s="336" t="str">
        <f t="shared" si="473"/>
        <v/>
      </c>
      <c r="AC819" s="328" t="str">
        <f t="shared" si="474"/>
        <v/>
      </c>
      <c r="AD819" s="328" t="str">
        <f t="shared" si="475"/>
        <v/>
      </c>
      <c r="AE819" s="328" t="str">
        <f t="shared" si="476"/>
        <v/>
      </c>
      <c r="AF819" s="328" t="str">
        <f t="shared" si="477"/>
        <v/>
      </c>
      <c r="AG819" s="328" t="str">
        <f t="shared" si="478"/>
        <v/>
      </c>
      <c r="AH819" s="328" t="str">
        <f t="shared" si="479"/>
        <v/>
      </c>
      <c r="AI819" s="328" t="str">
        <f t="shared" si="480"/>
        <v/>
      </c>
      <c r="AJ819" s="328" t="str">
        <f t="shared" si="481"/>
        <v/>
      </c>
      <c r="AK819" s="337" t="str">
        <f t="shared" si="482"/>
        <v/>
      </c>
      <c r="AL819" s="42" t="str">
        <f t="shared" si="483"/>
        <v/>
      </c>
    </row>
    <row r="820" spans="2:38" ht="15" x14ac:dyDescent="0.15">
      <c r="B820" s="328" t="str">
        <f t="shared" si="461"/>
        <v/>
      </c>
      <c r="C820" s="328" t="str">
        <f t="shared" si="462"/>
        <v/>
      </c>
      <c r="D820" s="328" t="str">
        <f t="shared" si="463"/>
        <v/>
      </c>
      <c r="E820" s="328" t="str">
        <f t="shared" si="460"/>
        <v xml:space="preserve"> </v>
      </c>
      <c r="F820" s="328" t="str">
        <f t="shared" si="464"/>
        <v/>
      </c>
      <c r="G820" s="328" t="str">
        <f t="shared" si="465"/>
        <v/>
      </c>
      <c r="H820" s="313"/>
      <c r="I820" s="328" t="str">
        <f t="shared" si="466"/>
        <v/>
      </c>
      <c r="J820" s="328">
        <f t="shared" si="459"/>
        <v>850</v>
      </c>
      <c r="K820" s="335" t="str">
        <f t="shared" si="467"/>
        <v/>
      </c>
      <c r="L820" s="323" t="str">
        <f t="shared" si="468"/>
        <v/>
      </c>
      <c r="M820" s="323" t="str">
        <f t="shared" si="469"/>
        <v/>
      </c>
      <c r="N820" s="328" t="str">
        <f t="shared" si="470"/>
        <v/>
      </c>
      <c r="O820" s="328" t="str">
        <f t="shared" si="471"/>
        <v/>
      </c>
      <c r="P820" s="332"/>
      <c r="Q820" s="328"/>
      <c r="R820" s="277" t="str">
        <f>IF(H820&gt;0, rate1(1,$L$52,$L$51,$L$54,L820,$L$53,$L$50,P820),"")</f>
        <v/>
      </c>
      <c r="S820" s="323"/>
      <c r="T820" s="323"/>
      <c r="U820" s="328"/>
      <c r="V820" s="336"/>
      <c r="W820" s="328"/>
      <c r="X820" s="328"/>
      <c r="Y820" s="328"/>
      <c r="Z820" s="108" t="str">
        <f>IF(H820&gt;0, rate1(1,$L$52,$L$51,$L$54,U820,$L$53,$L$50,Y820),"")</f>
        <v/>
      </c>
      <c r="AA820" s="336" t="str">
        <f t="shared" si="472"/>
        <v/>
      </c>
      <c r="AB820" s="336" t="str">
        <f t="shared" si="473"/>
        <v/>
      </c>
      <c r="AC820" s="328" t="str">
        <f t="shared" si="474"/>
        <v/>
      </c>
      <c r="AD820" s="328" t="str">
        <f t="shared" si="475"/>
        <v/>
      </c>
      <c r="AE820" s="328" t="str">
        <f t="shared" si="476"/>
        <v/>
      </c>
      <c r="AF820" s="328" t="str">
        <f t="shared" si="477"/>
        <v/>
      </c>
      <c r="AG820" s="328" t="str">
        <f t="shared" si="478"/>
        <v/>
      </c>
      <c r="AH820" s="328" t="str">
        <f t="shared" si="479"/>
        <v/>
      </c>
      <c r="AI820" s="328" t="str">
        <f t="shared" si="480"/>
        <v/>
      </c>
      <c r="AJ820" s="328" t="str">
        <f t="shared" si="481"/>
        <v/>
      </c>
      <c r="AK820" s="337" t="str">
        <f t="shared" si="482"/>
        <v/>
      </c>
      <c r="AL820" s="42" t="str">
        <f t="shared" si="483"/>
        <v/>
      </c>
    </row>
    <row r="821" spans="2:38" ht="15" x14ac:dyDescent="0.15">
      <c r="B821" s="328" t="str">
        <f t="shared" si="461"/>
        <v/>
      </c>
      <c r="C821" s="328" t="str">
        <f t="shared" si="462"/>
        <v/>
      </c>
      <c r="D821" s="328" t="str">
        <f t="shared" si="463"/>
        <v/>
      </c>
      <c r="E821" s="328" t="str">
        <f t="shared" si="460"/>
        <v xml:space="preserve"> </v>
      </c>
      <c r="F821" s="328" t="str">
        <f t="shared" si="464"/>
        <v/>
      </c>
      <c r="G821" s="328" t="str">
        <f t="shared" si="465"/>
        <v/>
      </c>
      <c r="H821" s="313"/>
      <c r="I821" s="328" t="str">
        <f t="shared" si="466"/>
        <v/>
      </c>
      <c r="J821" s="328">
        <f t="shared" si="459"/>
        <v>850</v>
      </c>
      <c r="K821" s="335" t="str">
        <f t="shared" si="467"/>
        <v/>
      </c>
      <c r="L821" s="323" t="str">
        <f t="shared" si="468"/>
        <v/>
      </c>
      <c r="M821" s="323" t="str">
        <f t="shared" si="469"/>
        <v/>
      </c>
      <c r="N821" s="328" t="str">
        <f t="shared" si="470"/>
        <v/>
      </c>
      <c r="O821" s="328" t="str">
        <f t="shared" si="471"/>
        <v/>
      </c>
      <c r="P821" s="332"/>
      <c r="Q821" s="328"/>
      <c r="R821" s="277" t="str">
        <f>IF(H821&gt;0, rate1(1,$L$52,$L$51,$L$54,L821,$L$53,$L$50,P821),"")</f>
        <v/>
      </c>
      <c r="S821" s="323"/>
      <c r="T821" s="323"/>
      <c r="U821" s="328"/>
      <c r="V821" s="336"/>
      <c r="W821" s="328"/>
      <c r="X821" s="328"/>
      <c r="Y821" s="328"/>
      <c r="Z821" s="108" t="str">
        <f>IF(H821&gt;0, rate1(1,$L$52,$L$51,$L$54,U821,$L$53,$L$50,Y821),"")</f>
        <v/>
      </c>
      <c r="AA821" s="336" t="str">
        <f t="shared" si="472"/>
        <v/>
      </c>
      <c r="AB821" s="336" t="str">
        <f t="shared" si="473"/>
        <v/>
      </c>
      <c r="AC821" s="328" t="str">
        <f t="shared" si="474"/>
        <v/>
      </c>
      <c r="AD821" s="328" t="str">
        <f t="shared" si="475"/>
        <v/>
      </c>
      <c r="AE821" s="328" t="str">
        <f t="shared" si="476"/>
        <v/>
      </c>
      <c r="AF821" s="328" t="str">
        <f t="shared" si="477"/>
        <v/>
      </c>
      <c r="AG821" s="328" t="str">
        <f t="shared" si="478"/>
        <v/>
      </c>
      <c r="AH821" s="328" t="str">
        <f t="shared" si="479"/>
        <v/>
      </c>
      <c r="AI821" s="328" t="str">
        <f t="shared" si="480"/>
        <v/>
      </c>
      <c r="AJ821" s="328" t="str">
        <f t="shared" si="481"/>
        <v/>
      </c>
      <c r="AK821" s="337" t="str">
        <f t="shared" si="482"/>
        <v/>
      </c>
      <c r="AL821" s="42" t="str">
        <f t="shared" si="483"/>
        <v/>
      </c>
    </row>
    <row r="822" spans="2:38" ht="15" x14ac:dyDescent="0.15">
      <c r="B822" s="328" t="str">
        <f t="shared" si="461"/>
        <v/>
      </c>
      <c r="C822" s="328" t="str">
        <f t="shared" si="462"/>
        <v/>
      </c>
      <c r="D822" s="328" t="str">
        <f t="shared" si="463"/>
        <v/>
      </c>
      <c r="E822" s="328" t="str">
        <f t="shared" si="460"/>
        <v xml:space="preserve"> </v>
      </c>
      <c r="F822" s="328" t="str">
        <f t="shared" si="464"/>
        <v/>
      </c>
      <c r="G822" s="328" t="str">
        <f t="shared" si="465"/>
        <v/>
      </c>
      <c r="H822" s="313"/>
      <c r="I822" s="328" t="str">
        <f t="shared" si="466"/>
        <v/>
      </c>
      <c r="J822" s="328">
        <f t="shared" si="459"/>
        <v>850</v>
      </c>
      <c r="K822" s="335" t="str">
        <f t="shared" si="467"/>
        <v/>
      </c>
      <c r="L822" s="323" t="str">
        <f t="shared" si="468"/>
        <v/>
      </c>
      <c r="M822" s="323" t="str">
        <f t="shared" si="469"/>
        <v/>
      </c>
      <c r="N822" s="328" t="str">
        <f t="shared" si="470"/>
        <v/>
      </c>
      <c r="O822" s="328" t="str">
        <f t="shared" si="471"/>
        <v/>
      </c>
      <c r="P822" s="332"/>
      <c r="Q822" s="328"/>
      <c r="R822" s="277" t="str">
        <f>IF(H822&gt;0, rate1(1,$L$52,$L$51,$L$54,L822,$L$53,$L$50,P822),"")</f>
        <v/>
      </c>
      <c r="S822" s="323"/>
      <c r="T822" s="323"/>
      <c r="U822" s="328"/>
      <c r="V822" s="336"/>
      <c r="W822" s="328"/>
      <c r="X822" s="328"/>
      <c r="Y822" s="328"/>
      <c r="Z822" s="108" t="str">
        <f>IF(H822&gt;0, rate1(1,$L$52,$L$51,$L$54,U822,$L$53,$L$50,Y822),"")</f>
        <v/>
      </c>
      <c r="AA822" s="336" t="str">
        <f t="shared" si="472"/>
        <v/>
      </c>
      <c r="AB822" s="336" t="str">
        <f t="shared" si="473"/>
        <v/>
      </c>
      <c r="AC822" s="328" t="str">
        <f t="shared" si="474"/>
        <v/>
      </c>
      <c r="AD822" s="328" t="str">
        <f t="shared" si="475"/>
        <v/>
      </c>
      <c r="AE822" s="328" t="str">
        <f t="shared" si="476"/>
        <v/>
      </c>
      <c r="AF822" s="328" t="str">
        <f t="shared" si="477"/>
        <v/>
      </c>
      <c r="AG822" s="328" t="str">
        <f t="shared" si="478"/>
        <v/>
      </c>
      <c r="AH822" s="328" t="str">
        <f t="shared" si="479"/>
        <v/>
      </c>
      <c r="AI822" s="328" t="str">
        <f t="shared" si="480"/>
        <v/>
      </c>
      <c r="AJ822" s="328" t="str">
        <f t="shared" si="481"/>
        <v/>
      </c>
      <c r="AK822" s="337" t="str">
        <f t="shared" si="482"/>
        <v/>
      </c>
      <c r="AL822" s="42" t="str">
        <f t="shared" si="483"/>
        <v/>
      </c>
    </row>
    <row r="823" spans="2:38" ht="15" x14ac:dyDescent="0.15">
      <c r="B823" s="328" t="str">
        <f t="shared" si="461"/>
        <v/>
      </c>
      <c r="C823" s="328" t="str">
        <f t="shared" si="462"/>
        <v/>
      </c>
      <c r="D823" s="328" t="str">
        <f t="shared" si="463"/>
        <v/>
      </c>
      <c r="E823" s="328" t="str">
        <f t="shared" si="460"/>
        <v xml:space="preserve"> </v>
      </c>
      <c r="F823" s="328" t="str">
        <f t="shared" si="464"/>
        <v/>
      </c>
      <c r="G823" s="328" t="str">
        <f t="shared" si="465"/>
        <v/>
      </c>
      <c r="H823" s="313"/>
      <c r="I823" s="328" t="str">
        <f t="shared" si="466"/>
        <v/>
      </c>
      <c r="J823" s="328">
        <f t="shared" si="459"/>
        <v>850</v>
      </c>
      <c r="K823" s="335" t="str">
        <f t="shared" si="467"/>
        <v/>
      </c>
      <c r="L823" s="323" t="str">
        <f t="shared" si="468"/>
        <v/>
      </c>
      <c r="M823" s="323" t="str">
        <f t="shared" si="469"/>
        <v/>
      </c>
      <c r="N823" s="328" t="str">
        <f t="shared" si="470"/>
        <v/>
      </c>
      <c r="O823" s="328" t="str">
        <f t="shared" si="471"/>
        <v/>
      </c>
      <c r="P823" s="332"/>
      <c r="Q823" s="328"/>
      <c r="R823" s="277" t="str">
        <f>IF(H823&gt;0, rate1(1,$L$52,$L$51,$L$54,L823,$L$53,$L$50,P823),"")</f>
        <v/>
      </c>
      <c r="S823" s="323"/>
      <c r="T823" s="323"/>
      <c r="U823" s="328"/>
      <c r="V823" s="336"/>
      <c r="W823" s="328"/>
      <c r="X823" s="328"/>
      <c r="Y823" s="328"/>
      <c r="Z823" s="108" t="str">
        <f>IF(H823&gt;0, rate1(1,$L$52,$L$51,$L$54,U823,$L$53,$L$50,Y823),"")</f>
        <v/>
      </c>
      <c r="AA823" s="336" t="str">
        <f t="shared" si="472"/>
        <v/>
      </c>
      <c r="AB823" s="336" t="str">
        <f t="shared" si="473"/>
        <v/>
      </c>
      <c r="AC823" s="328" t="str">
        <f t="shared" si="474"/>
        <v/>
      </c>
      <c r="AD823" s="328" t="str">
        <f t="shared" si="475"/>
        <v/>
      </c>
      <c r="AE823" s="328" t="str">
        <f t="shared" si="476"/>
        <v/>
      </c>
      <c r="AF823" s="328" t="str">
        <f t="shared" si="477"/>
        <v/>
      </c>
      <c r="AG823" s="328" t="str">
        <f t="shared" si="478"/>
        <v/>
      </c>
      <c r="AH823" s="328" t="str">
        <f t="shared" si="479"/>
        <v/>
      </c>
      <c r="AI823" s="328" t="str">
        <f t="shared" si="480"/>
        <v/>
      </c>
      <c r="AJ823" s="328" t="str">
        <f t="shared" si="481"/>
        <v/>
      </c>
      <c r="AK823" s="337" t="str">
        <f t="shared" si="482"/>
        <v/>
      </c>
      <c r="AL823" s="42" t="str">
        <f t="shared" si="483"/>
        <v/>
      </c>
    </row>
    <row r="824" spans="2:38" ht="15" x14ac:dyDescent="0.15">
      <c r="B824" s="328" t="str">
        <f t="shared" si="461"/>
        <v/>
      </c>
      <c r="C824" s="328" t="str">
        <f t="shared" si="462"/>
        <v/>
      </c>
      <c r="D824" s="328" t="str">
        <f t="shared" si="463"/>
        <v/>
      </c>
      <c r="E824" s="328" t="str">
        <f t="shared" si="460"/>
        <v xml:space="preserve"> </v>
      </c>
      <c r="F824" s="328" t="str">
        <f t="shared" si="464"/>
        <v/>
      </c>
      <c r="G824" s="328" t="str">
        <f t="shared" si="465"/>
        <v/>
      </c>
      <c r="H824" s="313"/>
      <c r="I824" s="328" t="str">
        <f t="shared" si="466"/>
        <v/>
      </c>
      <c r="J824" s="328">
        <f t="shared" si="459"/>
        <v>850</v>
      </c>
      <c r="K824" s="335" t="str">
        <f t="shared" si="467"/>
        <v/>
      </c>
      <c r="L824" s="323" t="str">
        <f t="shared" si="468"/>
        <v/>
      </c>
      <c r="M824" s="323" t="str">
        <f t="shared" si="469"/>
        <v/>
      </c>
      <c r="N824" s="328" t="str">
        <f t="shared" si="470"/>
        <v/>
      </c>
      <c r="O824" s="328" t="str">
        <f t="shared" si="471"/>
        <v/>
      </c>
      <c r="P824" s="332"/>
      <c r="Q824" s="328"/>
      <c r="R824" s="277" t="str">
        <f>IF(H824&gt;0, rate1(1,$L$52,$L$51,$L$54,L824,$L$53,$L$50,P824),"")</f>
        <v/>
      </c>
      <c r="S824" s="323"/>
      <c r="T824" s="323"/>
      <c r="U824" s="328"/>
      <c r="V824" s="336"/>
      <c r="W824" s="328"/>
      <c r="X824" s="328"/>
      <c r="Y824" s="328"/>
      <c r="Z824" s="108" t="str">
        <f>IF(H824&gt;0, rate1(1,$L$52,$L$51,$L$54,U824,$L$53,$L$50,Y824),"")</f>
        <v/>
      </c>
      <c r="AA824" s="336" t="str">
        <f t="shared" si="472"/>
        <v/>
      </c>
      <c r="AB824" s="336" t="str">
        <f t="shared" si="473"/>
        <v/>
      </c>
      <c r="AC824" s="328" t="str">
        <f t="shared" si="474"/>
        <v/>
      </c>
      <c r="AD824" s="328" t="str">
        <f t="shared" si="475"/>
        <v/>
      </c>
      <c r="AE824" s="328" t="str">
        <f t="shared" si="476"/>
        <v/>
      </c>
      <c r="AF824" s="328" t="str">
        <f t="shared" si="477"/>
        <v/>
      </c>
      <c r="AG824" s="328" t="str">
        <f t="shared" si="478"/>
        <v/>
      </c>
      <c r="AH824" s="328" t="str">
        <f t="shared" si="479"/>
        <v/>
      </c>
      <c r="AI824" s="328" t="str">
        <f t="shared" si="480"/>
        <v/>
      </c>
      <c r="AJ824" s="328" t="str">
        <f t="shared" si="481"/>
        <v/>
      </c>
      <c r="AK824" s="337" t="str">
        <f t="shared" si="482"/>
        <v/>
      </c>
      <c r="AL824" s="42" t="str">
        <f t="shared" si="483"/>
        <v/>
      </c>
    </row>
    <row r="825" spans="2:38" ht="15" x14ac:dyDescent="0.15">
      <c r="B825" s="328" t="str">
        <f t="shared" si="461"/>
        <v/>
      </c>
      <c r="C825" s="328" t="str">
        <f t="shared" si="462"/>
        <v/>
      </c>
      <c r="D825" s="328" t="str">
        <f t="shared" si="463"/>
        <v/>
      </c>
      <c r="E825" s="328" t="str">
        <f t="shared" si="460"/>
        <v xml:space="preserve"> </v>
      </c>
      <c r="F825" s="328" t="str">
        <f t="shared" si="464"/>
        <v/>
      </c>
      <c r="G825" s="328" t="str">
        <f t="shared" si="465"/>
        <v/>
      </c>
      <c r="H825" s="313"/>
      <c r="I825" s="328" t="str">
        <f t="shared" si="466"/>
        <v/>
      </c>
      <c r="J825" s="328">
        <f t="shared" si="459"/>
        <v>850</v>
      </c>
      <c r="K825" s="335" t="str">
        <f t="shared" si="467"/>
        <v/>
      </c>
      <c r="L825" s="323" t="str">
        <f t="shared" si="468"/>
        <v/>
      </c>
      <c r="M825" s="323" t="str">
        <f t="shared" si="469"/>
        <v/>
      </c>
      <c r="N825" s="328" t="str">
        <f t="shared" si="470"/>
        <v/>
      </c>
      <c r="O825" s="328" t="str">
        <f t="shared" si="471"/>
        <v/>
      </c>
      <c r="P825" s="332"/>
      <c r="Q825" s="328"/>
      <c r="R825" s="277" t="str">
        <f>IF(H825&gt;0, rate1(1,$L$52,$L$51,$L$54,L825,$L$53,$L$50,P825),"")</f>
        <v/>
      </c>
      <c r="S825" s="323"/>
      <c r="T825" s="323"/>
      <c r="U825" s="328"/>
      <c r="V825" s="336"/>
      <c r="W825" s="328"/>
      <c r="X825" s="328"/>
      <c r="Y825" s="328"/>
      <c r="Z825" s="108" t="str">
        <f>IF(H825&gt;0, rate1(1,$L$52,$L$51,$L$54,U825,$L$53,$L$50,Y825),"")</f>
        <v/>
      </c>
      <c r="AA825" s="336" t="str">
        <f t="shared" si="472"/>
        <v/>
      </c>
      <c r="AB825" s="336" t="str">
        <f t="shared" si="473"/>
        <v/>
      </c>
      <c r="AC825" s="328" t="str">
        <f t="shared" si="474"/>
        <v/>
      </c>
      <c r="AD825" s="328" t="str">
        <f t="shared" si="475"/>
        <v/>
      </c>
      <c r="AE825" s="328" t="str">
        <f t="shared" si="476"/>
        <v/>
      </c>
      <c r="AF825" s="328" t="str">
        <f t="shared" si="477"/>
        <v/>
      </c>
      <c r="AG825" s="328" t="str">
        <f t="shared" si="478"/>
        <v/>
      </c>
      <c r="AH825" s="328" t="str">
        <f t="shared" si="479"/>
        <v/>
      </c>
      <c r="AI825" s="328" t="str">
        <f t="shared" si="480"/>
        <v/>
      </c>
      <c r="AJ825" s="328" t="str">
        <f t="shared" si="481"/>
        <v/>
      </c>
      <c r="AK825" s="337" t="str">
        <f t="shared" si="482"/>
        <v/>
      </c>
      <c r="AL825" s="42" t="str">
        <f t="shared" si="483"/>
        <v/>
      </c>
    </row>
    <row r="826" spans="2:38" ht="15" x14ac:dyDescent="0.15">
      <c r="B826" s="328" t="str">
        <f t="shared" si="461"/>
        <v/>
      </c>
      <c r="C826" s="328" t="str">
        <f t="shared" si="462"/>
        <v/>
      </c>
      <c r="D826" s="328" t="str">
        <f t="shared" si="463"/>
        <v/>
      </c>
      <c r="E826" s="328" t="str">
        <f t="shared" si="460"/>
        <v xml:space="preserve"> </v>
      </c>
      <c r="F826" s="328" t="str">
        <f t="shared" si="464"/>
        <v/>
      </c>
      <c r="G826" s="328" t="str">
        <f t="shared" si="465"/>
        <v/>
      </c>
      <c r="H826" s="313"/>
      <c r="I826" s="328" t="str">
        <f t="shared" si="466"/>
        <v/>
      </c>
      <c r="J826" s="328">
        <f t="shared" si="459"/>
        <v>850</v>
      </c>
      <c r="K826" s="335" t="str">
        <f t="shared" si="467"/>
        <v/>
      </c>
      <c r="L826" s="323" t="str">
        <f t="shared" si="468"/>
        <v/>
      </c>
      <c r="M826" s="323" t="str">
        <f t="shared" si="469"/>
        <v/>
      </c>
      <c r="N826" s="328" t="str">
        <f t="shared" si="470"/>
        <v/>
      </c>
      <c r="O826" s="328" t="str">
        <f t="shared" si="471"/>
        <v/>
      </c>
      <c r="P826" s="332"/>
      <c r="Q826" s="328"/>
      <c r="R826" s="277" t="str">
        <f>IF(H826&gt;0, rate1(1,$L$52,$L$51,$L$54,L826,$L$53,$L$50,P826),"")</f>
        <v/>
      </c>
      <c r="S826" s="323"/>
      <c r="T826" s="323"/>
      <c r="U826" s="328"/>
      <c r="V826" s="336"/>
      <c r="W826" s="328"/>
      <c r="X826" s="328"/>
      <c r="Y826" s="328"/>
      <c r="Z826" s="108" t="str">
        <f>IF(H826&gt;0, rate1(1,$L$52,$L$51,$L$54,U826,$L$53,$L$50,Y826),"")</f>
        <v/>
      </c>
      <c r="AA826" s="336" t="str">
        <f t="shared" si="472"/>
        <v/>
      </c>
      <c r="AB826" s="336" t="str">
        <f t="shared" si="473"/>
        <v/>
      </c>
      <c r="AC826" s="328" t="str">
        <f t="shared" si="474"/>
        <v/>
      </c>
      <c r="AD826" s="328" t="str">
        <f t="shared" si="475"/>
        <v/>
      </c>
      <c r="AE826" s="328" t="str">
        <f t="shared" si="476"/>
        <v/>
      </c>
      <c r="AF826" s="328" t="str">
        <f t="shared" si="477"/>
        <v/>
      </c>
      <c r="AG826" s="328" t="str">
        <f t="shared" si="478"/>
        <v/>
      </c>
      <c r="AH826" s="328" t="str">
        <f t="shared" si="479"/>
        <v/>
      </c>
      <c r="AI826" s="328" t="str">
        <f t="shared" si="480"/>
        <v/>
      </c>
      <c r="AJ826" s="328" t="str">
        <f t="shared" si="481"/>
        <v/>
      </c>
      <c r="AK826" s="337" t="str">
        <f t="shared" si="482"/>
        <v/>
      </c>
      <c r="AL826" s="42" t="str">
        <f t="shared" si="483"/>
        <v/>
      </c>
    </row>
    <row r="827" spans="2:38" ht="15" x14ac:dyDescent="0.15">
      <c r="B827" s="328" t="str">
        <f t="shared" si="461"/>
        <v/>
      </c>
      <c r="C827" s="328" t="str">
        <f t="shared" si="462"/>
        <v/>
      </c>
      <c r="D827" s="328" t="str">
        <f t="shared" si="463"/>
        <v/>
      </c>
      <c r="E827" s="328" t="str">
        <f t="shared" si="460"/>
        <v xml:space="preserve"> </v>
      </c>
      <c r="F827" s="328" t="str">
        <f t="shared" si="464"/>
        <v/>
      </c>
      <c r="G827" s="328" t="str">
        <f t="shared" si="465"/>
        <v/>
      </c>
      <c r="H827" s="313"/>
      <c r="I827" s="328" t="str">
        <f t="shared" si="466"/>
        <v/>
      </c>
      <c r="J827" s="328">
        <f t="shared" si="459"/>
        <v>850</v>
      </c>
      <c r="K827" s="335" t="str">
        <f t="shared" si="467"/>
        <v/>
      </c>
      <c r="L827" s="323" t="str">
        <f t="shared" si="468"/>
        <v/>
      </c>
      <c r="M827" s="323" t="str">
        <f t="shared" si="469"/>
        <v/>
      </c>
      <c r="N827" s="328" t="str">
        <f t="shared" si="470"/>
        <v/>
      </c>
      <c r="O827" s="328" t="str">
        <f t="shared" si="471"/>
        <v/>
      </c>
      <c r="P827" s="332"/>
      <c r="Q827" s="328"/>
      <c r="R827" s="277" t="str">
        <f>IF(H827&gt;0, rate1(1,$L$52,$L$51,$L$54,L827,$L$53,$L$50,P827),"")</f>
        <v/>
      </c>
      <c r="S827" s="323"/>
      <c r="T827" s="323"/>
      <c r="U827" s="328"/>
      <c r="V827" s="336"/>
      <c r="W827" s="328"/>
      <c r="X827" s="328"/>
      <c r="Y827" s="328"/>
      <c r="Z827" s="108" t="str">
        <f>IF(H827&gt;0, rate1(1,$L$52,$L$51,$L$54,U827,$L$53,$L$50,Y827),"")</f>
        <v/>
      </c>
      <c r="AA827" s="336" t="str">
        <f t="shared" si="472"/>
        <v/>
      </c>
      <c r="AB827" s="336" t="str">
        <f t="shared" si="473"/>
        <v/>
      </c>
      <c r="AC827" s="328" t="str">
        <f t="shared" si="474"/>
        <v/>
      </c>
      <c r="AD827" s="328" t="str">
        <f t="shared" si="475"/>
        <v/>
      </c>
      <c r="AE827" s="328" t="str">
        <f t="shared" si="476"/>
        <v/>
      </c>
      <c r="AF827" s="328" t="str">
        <f t="shared" si="477"/>
        <v/>
      </c>
      <c r="AG827" s="328" t="str">
        <f t="shared" si="478"/>
        <v/>
      </c>
      <c r="AH827" s="328" t="str">
        <f t="shared" si="479"/>
        <v/>
      </c>
      <c r="AI827" s="328" t="str">
        <f t="shared" si="480"/>
        <v/>
      </c>
      <c r="AJ827" s="328" t="str">
        <f t="shared" si="481"/>
        <v/>
      </c>
      <c r="AK827" s="337" t="str">
        <f t="shared" si="482"/>
        <v/>
      </c>
      <c r="AL827" s="42" t="str">
        <f t="shared" si="483"/>
        <v/>
      </c>
    </row>
    <row r="828" spans="2:38" ht="15" x14ac:dyDescent="0.15">
      <c r="B828" s="328" t="str">
        <f t="shared" si="461"/>
        <v/>
      </c>
      <c r="C828" s="328" t="str">
        <f t="shared" si="462"/>
        <v/>
      </c>
      <c r="D828" s="328" t="str">
        <f t="shared" si="463"/>
        <v/>
      </c>
      <c r="E828" s="328" t="str">
        <f t="shared" si="460"/>
        <v xml:space="preserve"> </v>
      </c>
      <c r="F828" s="328" t="str">
        <f t="shared" si="464"/>
        <v/>
      </c>
      <c r="G828" s="328" t="str">
        <f t="shared" si="465"/>
        <v/>
      </c>
      <c r="H828" s="313"/>
      <c r="I828" s="328" t="str">
        <f t="shared" si="466"/>
        <v/>
      </c>
      <c r="J828" s="328">
        <f t="shared" si="459"/>
        <v>850</v>
      </c>
      <c r="K828" s="335" t="str">
        <f t="shared" si="467"/>
        <v/>
      </c>
      <c r="L828" s="323" t="str">
        <f t="shared" si="468"/>
        <v/>
      </c>
      <c r="M828" s="323" t="str">
        <f t="shared" si="469"/>
        <v/>
      </c>
      <c r="N828" s="328" t="str">
        <f t="shared" si="470"/>
        <v/>
      </c>
      <c r="O828" s="328" t="str">
        <f t="shared" si="471"/>
        <v/>
      </c>
      <c r="P828" s="332"/>
      <c r="Q828" s="328"/>
      <c r="R828" s="277" t="str">
        <f>IF(H828&gt;0, rate1(1,$L$52,$L$51,$L$54,L828,$L$53,$L$50,P828),"")</f>
        <v/>
      </c>
      <c r="S828" s="323"/>
      <c r="T828" s="323"/>
      <c r="U828" s="328"/>
      <c r="V828" s="336"/>
      <c r="W828" s="328"/>
      <c r="X828" s="328"/>
      <c r="Y828" s="328"/>
      <c r="Z828" s="108" t="str">
        <f>IF(H828&gt;0, rate1(1,$L$52,$L$51,$L$54,U828,$L$53,$L$50,Y828),"")</f>
        <v/>
      </c>
      <c r="AA828" s="336" t="str">
        <f t="shared" si="472"/>
        <v/>
      </c>
      <c r="AB828" s="336" t="str">
        <f t="shared" si="473"/>
        <v/>
      </c>
      <c r="AC828" s="328" t="str">
        <f t="shared" si="474"/>
        <v/>
      </c>
      <c r="AD828" s="328" t="str">
        <f t="shared" si="475"/>
        <v/>
      </c>
      <c r="AE828" s="328" t="str">
        <f t="shared" si="476"/>
        <v/>
      </c>
      <c r="AF828" s="328" t="str">
        <f t="shared" si="477"/>
        <v/>
      </c>
      <c r="AG828" s="328" t="str">
        <f t="shared" si="478"/>
        <v/>
      </c>
      <c r="AH828" s="328" t="str">
        <f t="shared" si="479"/>
        <v/>
      </c>
      <c r="AI828" s="328" t="str">
        <f t="shared" si="480"/>
        <v/>
      </c>
      <c r="AJ828" s="328" t="str">
        <f t="shared" si="481"/>
        <v/>
      </c>
      <c r="AK828" s="337" t="str">
        <f t="shared" si="482"/>
        <v/>
      </c>
      <c r="AL828" s="42" t="str">
        <f t="shared" si="483"/>
        <v/>
      </c>
    </row>
    <row r="829" spans="2:38" ht="15" x14ac:dyDescent="0.15">
      <c r="B829" s="328" t="str">
        <f t="shared" si="461"/>
        <v/>
      </c>
      <c r="C829" s="328" t="str">
        <f t="shared" si="462"/>
        <v/>
      </c>
      <c r="D829" s="328" t="str">
        <f t="shared" si="463"/>
        <v/>
      </c>
      <c r="E829" s="328" t="str">
        <f t="shared" si="460"/>
        <v xml:space="preserve"> </v>
      </c>
      <c r="F829" s="328" t="str">
        <f t="shared" si="464"/>
        <v/>
      </c>
      <c r="G829" s="328" t="str">
        <f t="shared" si="465"/>
        <v/>
      </c>
      <c r="H829" s="313"/>
      <c r="I829" s="328" t="str">
        <f t="shared" si="466"/>
        <v/>
      </c>
      <c r="J829" s="328">
        <f t="shared" si="459"/>
        <v>850</v>
      </c>
      <c r="K829" s="335" t="str">
        <f t="shared" si="467"/>
        <v/>
      </c>
      <c r="L829" s="323" t="str">
        <f t="shared" si="468"/>
        <v/>
      </c>
      <c r="M829" s="323" t="str">
        <f t="shared" si="469"/>
        <v/>
      </c>
      <c r="N829" s="328" t="str">
        <f t="shared" si="470"/>
        <v/>
      </c>
      <c r="O829" s="328" t="str">
        <f t="shared" si="471"/>
        <v/>
      </c>
      <c r="P829" s="332"/>
      <c r="Q829" s="328"/>
      <c r="R829" s="277" t="str">
        <f>IF(H829&gt;0, rate1(1,$L$52,$L$51,$L$54,L829,$L$53,$L$50,P829),"")</f>
        <v/>
      </c>
      <c r="S829" s="323"/>
      <c r="T829" s="323"/>
      <c r="U829" s="328"/>
      <c r="V829" s="336"/>
      <c r="W829" s="328"/>
      <c r="X829" s="328"/>
      <c r="Y829" s="328"/>
      <c r="Z829" s="108" t="str">
        <f>IF(H829&gt;0, rate1(1,$L$52,$L$51,$L$54,U829,$L$53,$L$50,Y829),"")</f>
        <v/>
      </c>
      <c r="AA829" s="336" t="str">
        <f t="shared" si="472"/>
        <v/>
      </c>
      <c r="AB829" s="336" t="str">
        <f t="shared" si="473"/>
        <v/>
      </c>
      <c r="AC829" s="328" t="str">
        <f t="shared" si="474"/>
        <v/>
      </c>
      <c r="AD829" s="328" t="str">
        <f t="shared" si="475"/>
        <v/>
      </c>
      <c r="AE829" s="328" t="str">
        <f t="shared" si="476"/>
        <v/>
      </c>
      <c r="AF829" s="328" t="str">
        <f t="shared" si="477"/>
        <v/>
      </c>
      <c r="AG829" s="328" t="str">
        <f t="shared" si="478"/>
        <v/>
      </c>
      <c r="AH829" s="328" t="str">
        <f t="shared" si="479"/>
        <v/>
      </c>
      <c r="AI829" s="328" t="str">
        <f t="shared" si="480"/>
        <v/>
      </c>
      <c r="AJ829" s="328" t="str">
        <f t="shared" si="481"/>
        <v/>
      </c>
      <c r="AK829" s="337" t="str">
        <f t="shared" si="482"/>
        <v/>
      </c>
      <c r="AL829" s="42" t="str">
        <f t="shared" si="483"/>
        <v/>
      </c>
    </row>
    <row r="830" spans="2:38" ht="15" x14ac:dyDescent="0.15">
      <c r="B830" s="328" t="str">
        <f t="shared" si="461"/>
        <v/>
      </c>
      <c r="C830" s="328" t="str">
        <f t="shared" si="462"/>
        <v/>
      </c>
      <c r="D830" s="328" t="str">
        <f t="shared" si="463"/>
        <v/>
      </c>
      <c r="E830" s="328" t="str">
        <f t="shared" si="460"/>
        <v xml:space="preserve"> </v>
      </c>
      <c r="F830" s="328" t="str">
        <f t="shared" si="464"/>
        <v/>
      </c>
      <c r="G830" s="328" t="str">
        <f t="shared" si="465"/>
        <v/>
      </c>
      <c r="H830" s="313"/>
      <c r="I830" s="328" t="str">
        <f t="shared" si="466"/>
        <v/>
      </c>
      <c r="J830" s="328">
        <f t="shared" ref="J830:J893" si="484">$B$7</f>
        <v>850</v>
      </c>
      <c r="K830" s="335" t="str">
        <f t="shared" si="467"/>
        <v/>
      </c>
      <c r="L830" s="323" t="str">
        <f t="shared" si="468"/>
        <v/>
      </c>
      <c r="M830" s="323" t="str">
        <f t="shared" si="469"/>
        <v/>
      </c>
      <c r="N830" s="328" t="str">
        <f t="shared" si="470"/>
        <v/>
      </c>
      <c r="O830" s="328" t="str">
        <f t="shared" si="471"/>
        <v/>
      </c>
      <c r="P830" s="332"/>
      <c r="Q830" s="328"/>
      <c r="R830" s="277" t="str">
        <f>IF(H830&gt;0, rate1(1,$L$52,$L$51,$L$54,L830,$L$53,$L$50,P830),"")</f>
        <v/>
      </c>
      <c r="S830" s="323"/>
      <c r="T830" s="323"/>
      <c r="U830" s="328"/>
      <c r="V830" s="336"/>
      <c r="W830" s="328"/>
      <c r="X830" s="328"/>
      <c r="Y830" s="328"/>
      <c r="Z830" s="108" t="str">
        <f>IF(H830&gt;0, rate1(1,$L$52,$L$51,$L$54,U830,$L$53,$L$50,Y830),"")</f>
        <v/>
      </c>
      <c r="AA830" s="336" t="str">
        <f t="shared" si="472"/>
        <v/>
      </c>
      <c r="AB830" s="336" t="str">
        <f t="shared" si="473"/>
        <v/>
      </c>
      <c r="AC830" s="328" t="str">
        <f t="shared" si="474"/>
        <v/>
      </c>
      <c r="AD830" s="328" t="str">
        <f t="shared" si="475"/>
        <v/>
      </c>
      <c r="AE830" s="328" t="str">
        <f t="shared" si="476"/>
        <v/>
      </c>
      <c r="AF830" s="328" t="str">
        <f t="shared" si="477"/>
        <v/>
      </c>
      <c r="AG830" s="328" t="str">
        <f t="shared" si="478"/>
        <v/>
      </c>
      <c r="AH830" s="328" t="str">
        <f t="shared" si="479"/>
        <v/>
      </c>
      <c r="AI830" s="328" t="str">
        <f t="shared" si="480"/>
        <v/>
      </c>
      <c r="AJ830" s="328" t="str">
        <f t="shared" si="481"/>
        <v/>
      </c>
      <c r="AK830" s="337" t="str">
        <f t="shared" si="482"/>
        <v/>
      </c>
      <c r="AL830" s="42" t="str">
        <f t="shared" si="483"/>
        <v/>
      </c>
    </row>
    <row r="831" spans="2:38" ht="15" x14ac:dyDescent="0.15">
      <c r="B831" s="328" t="str">
        <f t="shared" si="461"/>
        <v/>
      </c>
      <c r="C831" s="328" t="str">
        <f t="shared" si="462"/>
        <v/>
      </c>
      <c r="D831" s="328" t="str">
        <f t="shared" si="463"/>
        <v/>
      </c>
      <c r="E831" s="328" t="str">
        <f t="shared" ref="E831:E894" si="485">IF(H831&gt;0,IF(AND(C831&lt;$B$6,C831&gt;$K$12),bb2wang($B$6,$K$12,C831,$H$8,$H$9,I831,$H$10,$H$11,$K$10,$K$11,$H$13),E830)," ")</f>
        <v xml:space="preserve"> </v>
      </c>
      <c r="F831" s="328" t="str">
        <f t="shared" si="464"/>
        <v/>
      </c>
      <c r="G831" s="328" t="str">
        <f t="shared" si="465"/>
        <v/>
      </c>
      <c r="H831" s="313"/>
      <c r="I831" s="328" t="str">
        <f t="shared" si="466"/>
        <v/>
      </c>
      <c r="J831" s="328">
        <f t="shared" si="484"/>
        <v>850</v>
      </c>
      <c r="K831" s="335" t="str">
        <f t="shared" si="467"/>
        <v/>
      </c>
      <c r="L831" s="323" t="str">
        <f t="shared" si="468"/>
        <v/>
      </c>
      <c r="M831" s="323" t="str">
        <f t="shared" si="469"/>
        <v/>
      </c>
      <c r="N831" s="328" t="str">
        <f t="shared" si="470"/>
        <v/>
      </c>
      <c r="O831" s="328" t="str">
        <f t="shared" si="471"/>
        <v/>
      </c>
      <c r="P831" s="332"/>
      <c r="Q831" s="328"/>
      <c r="R831" s="277" t="str">
        <f>IF(H831&gt;0, rate1(1,$L$52,$L$51,$L$54,L831,$L$53,$L$50,P831),"")</f>
        <v/>
      </c>
      <c r="S831" s="323"/>
      <c r="T831" s="323"/>
      <c r="U831" s="328"/>
      <c r="V831" s="336"/>
      <c r="W831" s="328"/>
      <c r="X831" s="328"/>
      <c r="Y831" s="328"/>
      <c r="Z831" s="108" t="str">
        <f>IF(H831&gt;0, rate1(1,$L$52,$L$51,$L$54,U831,$L$53,$L$50,Y831),"")</f>
        <v/>
      </c>
      <c r="AA831" s="336" t="str">
        <f t="shared" si="472"/>
        <v/>
      </c>
      <c r="AB831" s="336" t="str">
        <f t="shared" si="473"/>
        <v/>
      </c>
      <c r="AC831" s="328" t="str">
        <f t="shared" si="474"/>
        <v/>
      </c>
      <c r="AD831" s="328" t="str">
        <f t="shared" si="475"/>
        <v/>
      </c>
      <c r="AE831" s="328" t="str">
        <f t="shared" si="476"/>
        <v/>
      </c>
      <c r="AF831" s="328" t="str">
        <f t="shared" si="477"/>
        <v/>
      </c>
      <c r="AG831" s="328" t="str">
        <f t="shared" si="478"/>
        <v/>
      </c>
      <c r="AH831" s="328" t="str">
        <f t="shared" si="479"/>
        <v/>
      </c>
      <c r="AI831" s="328" t="str">
        <f t="shared" si="480"/>
        <v/>
      </c>
      <c r="AJ831" s="328" t="str">
        <f t="shared" si="481"/>
        <v/>
      </c>
      <c r="AK831" s="337" t="str">
        <f t="shared" si="482"/>
        <v/>
      </c>
      <c r="AL831" s="42" t="str">
        <f t="shared" si="483"/>
        <v/>
      </c>
    </row>
    <row r="832" spans="2:38" ht="15" x14ac:dyDescent="0.15">
      <c r="B832" s="328" t="str">
        <f t="shared" ref="B832:B895" si="486">IF(H832&gt;0, AF831,"")</f>
        <v/>
      </c>
      <c r="C832" s="328" t="str">
        <f t="shared" ref="C832:C895" si="487">IF(H832&gt;0, AG831,"")</f>
        <v/>
      </c>
      <c r="D832" s="328" t="str">
        <f t="shared" ref="D832:D895" si="488">IF(H832&gt;0, AH831,"")</f>
        <v/>
      </c>
      <c r="E832" s="328" t="str">
        <f t="shared" si="485"/>
        <v xml:space="preserve"> </v>
      </c>
      <c r="F832" s="328" t="str">
        <f t="shared" ref="F832:F895" si="489">IF(H832&gt;0, (E832+E831)/2,"")</f>
        <v/>
      </c>
      <c r="G832" s="328" t="str">
        <f t="shared" ref="G832:G895" si="490">IF(H832&gt;0, F832*$S$53*$C$55*(B832-C832+N832)^1.5,"")</f>
        <v/>
      </c>
      <c r="H832" s="313"/>
      <c r="I832" s="328" t="str">
        <f t="shared" ref="I832:I895" si="491">IF(H832&gt;0, (B832-C832)*B$19,"")</f>
        <v/>
      </c>
      <c r="J832" s="328">
        <f t="shared" si="484"/>
        <v>850</v>
      </c>
      <c r="K832" s="335" t="str">
        <f t="shared" ref="K832:K895" si="492">IF(H832&gt;0, IF((1-S831-0.015)&gt;0,1,-1),"")</f>
        <v/>
      </c>
      <c r="L832" s="323" t="str">
        <f t="shared" ref="L832:L895" si="493">IF(H832&gt;0, D832+K832*H832,"")</f>
        <v/>
      </c>
      <c r="M832" s="323" t="str">
        <f t="shared" ref="M832:M895" si="494">IF(H832&gt;0, (D832+L832)/2,"")</f>
        <v/>
      </c>
      <c r="N832" s="328" t="str">
        <f t="shared" ref="N832:N895" si="495">IF(H832&gt;0, 2*($P$53*M832/$S$52/$S$51)^2-(B832-C832)*2,"")</f>
        <v/>
      </c>
      <c r="O832" s="328" t="str">
        <f t="shared" ref="O832:O895" si="496">IF(H832&gt;0, wh(B832,$F$51,$F$52,$F$53),"")</f>
        <v/>
      </c>
      <c r="P832" s="332"/>
      <c r="Q832" s="328"/>
      <c r="R832" s="277" t="str">
        <f>IF(H832&gt;0, rate1(1,$L$52,$L$51,$L$54,L832,$L$53,$L$50,P832),"")</f>
        <v/>
      </c>
      <c r="S832" s="323"/>
      <c r="T832" s="323"/>
      <c r="U832" s="328"/>
      <c r="V832" s="336"/>
      <c r="W832" s="328"/>
      <c r="X832" s="328"/>
      <c r="Y832" s="328"/>
      <c r="Z832" s="108" t="str">
        <f>IF(H832&gt;0, rate1(1,$L$52,$L$51,$L$54,U832,$L$53,$L$50,Y832),"")</f>
        <v/>
      </c>
      <c r="AA832" s="336" t="str">
        <f t="shared" ref="AA832:AA895" si="497">IF(H832&gt;0, X832/O832/Z832,"")</f>
        <v/>
      </c>
      <c r="AB832" s="336" t="str">
        <f t="shared" ref="AB832:AB895" si="498">IF(H832&gt;0, W832/(1-AA832),"")</f>
        <v/>
      </c>
      <c r="AC832" s="328" t="str">
        <f t="shared" ref="AC832:AC895" si="499">IF(H832&gt;0, delta_z(N832,S832,H832,AE831,AB832),"")</f>
        <v/>
      </c>
      <c r="AD832" s="328" t="str">
        <f t="shared" ref="AD832:AD895" si="500">IF(H832&gt;0, H832/AC832*K832,"")</f>
        <v/>
      </c>
      <c r="AE832" s="328" t="str">
        <f t="shared" ref="AE832:AE895" si="501">IF(H832&gt;0, (AD832-AD831)/(AC832+AC831)*2,"")</f>
        <v/>
      </c>
      <c r="AF832" s="328" t="str">
        <f t="shared" ref="AF832:AF895" si="502">IF(H832&gt;0, B832-(AC832-N832),"")</f>
        <v/>
      </c>
      <c r="AG832" s="328" t="str">
        <f t="shared" ref="AG832:AG895" si="503">IF(H832&gt;0, C832-AC832,"")</f>
        <v/>
      </c>
      <c r="AH832" s="328" t="str">
        <f t="shared" ref="AH832:AH895" si="504">IF(H832&gt;0, $S$54*$S$53*$C$55*SQRT(AF832-AG832),"")</f>
        <v/>
      </c>
      <c r="AI832" s="328" t="str">
        <f t="shared" ref="AI832:AI895" si="505">IF(H832&gt;0, AC832/R832*1000000,"")</f>
        <v/>
      </c>
      <c r="AJ832" s="328" t="str">
        <f t="shared" ref="AJ832:AJ895" si="506">IF(H832&gt;0, AJ831+AI832/3600,"")</f>
        <v/>
      </c>
      <c r="AK832" s="337" t="str">
        <f t="shared" ref="AK832:AK895" si="507">IF(H832&gt;0, AK831+AI831*G831/1000000,"")</f>
        <v/>
      </c>
      <c r="AL832" s="42" t="str">
        <f t="shared" ref="AL832:AL895" si="508">IF(H832&gt;0, AL831+AI831*J831/1000000,"")</f>
        <v/>
      </c>
    </row>
    <row r="833" spans="2:38" ht="15" x14ac:dyDescent="0.15">
      <c r="B833" s="328" t="str">
        <f t="shared" si="486"/>
        <v/>
      </c>
      <c r="C833" s="328" t="str">
        <f t="shared" si="487"/>
        <v/>
      </c>
      <c r="D833" s="328" t="str">
        <f t="shared" si="488"/>
        <v/>
      </c>
      <c r="E833" s="328" t="str">
        <f t="shared" si="485"/>
        <v xml:space="preserve"> </v>
      </c>
      <c r="F833" s="328" t="str">
        <f t="shared" si="489"/>
        <v/>
      </c>
      <c r="G833" s="328" t="str">
        <f t="shared" si="490"/>
        <v/>
      </c>
      <c r="H833" s="313"/>
      <c r="I833" s="328" t="str">
        <f t="shared" si="491"/>
        <v/>
      </c>
      <c r="J833" s="328">
        <f t="shared" si="484"/>
        <v>850</v>
      </c>
      <c r="K833" s="335" t="str">
        <f t="shared" si="492"/>
        <v/>
      </c>
      <c r="L833" s="323" t="str">
        <f t="shared" si="493"/>
        <v/>
      </c>
      <c r="M833" s="323" t="str">
        <f t="shared" si="494"/>
        <v/>
      </c>
      <c r="N833" s="328" t="str">
        <f t="shared" si="495"/>
        <v/>
      </c>
      <c r="O833" s="328" t="str">
        <f t="shared" si="496"/>
        <v/>
      </c>
      <c r="P833" s="332"/>
      <c r="Q833" s="328"/>
      <c r="R833" s="277" t="str">
        <f>IF(H833&gt;0, rate1(1,$L$52,$L$51,$L$54,L833,$L$53,$L$50,P833),"")</f>
        <v/>
      </c>
      <c r="S833" s="323"/>
      <c r="T833" s="323"/>
      <c r="U833" s="328"/>
      <c r="V833" s="336"/>
      <c r="W833" s="328"/>
      <c r="X833" s="328"/>
      <c r="Y833" s="328"/>
      <c r="Z833" s="108" t="str">
        <f>IF(H833&gt;0, rate1(1,$L$52,$L$51,$L$54,U833,$L$53,$L$50,Y833),"")</f>
        <v/>
      </c>
      <c r="AA833" s="336" t="str">
        <f t="shared" si="497"/>
        <v/>
      </c>
      <c r="AB833" s="336" t="str">
        <f t="shared" si="498"/>
        <v/>
      </c>
      <c r="AC833" s="328" t="str">
        <f t="shared" si="499"/>
        <v/>
      </c>
      <c r="AD833" s="328" t="str">
        <f t="shared" si="500"/>
        <v/>
      </c>
      <c r="AE833" s="328" t="str">
        <f t="shared" si="501"/>
        <v/>
      </c>
      <c r="AF833" s="328" t="str">
        <f t="shared" si="502"/>
        <v/>
      </c>
      <c r="AG833" s="328" t="str">
        <f t="shared" si="503"/>
        <v/>
      </c>
      <c r="AH833" s="328" t="str">
        <f t="shared" si="504"/>
        <v/>
      </c>
      <c r="AI833" s="328" t="str">
        <f t="shared" si="505"/>
        <v/>
      </c>
      <c r="AJ833" s="328" t="str">
        <f t="shared" si="506"/>
        <v/>
      </c>
      <c r="AK833" s="337" t="str">
        <f t="shared" si="507"/>
        <v/>
      </c>
      <c r="AL833" s="42" t="str">
        <f t="shared" si="508"/>
        <v/>
      </c>
    </row>
    <row r="834" spans="2:38" ht="15" x14ac:dyDescent="0.15">
      <c r="B834" s="328" t="str">
        <f t="shared" si="486"/>
        <v/>
      </c>
      <c r="C834" s="328" t="str">
        <f t="shared" si="487"/>
        <v/>
      </c>
      <c r="D834" s="328" t="str">
        <f t="shared" si="488"/>
        <v/>
      </c>
      <c r="E834" s="328" t="str">
        <f t="shared" si="485"/>
        <v xml:space="preserve"> </v>
      </c>
      <c r="F834" s="328" t="str">
        <f t="shared" si="489"/>
        <v/>
      </c>
      <c r="G834" s="328" t="str">
        <f t="shared" si="490"/>
        <v/>
      </c>
      <c r="H834" s="313"/>
      <c r="I834" s="328" t="str">
        <f t="shared" si="491"/>
        <v/>
      </c>
      <c r="J834" s="328">
        <f t="shared" si="484"/>
        <v>850</v>
      </c>
      <c r="K834" s="335" t="str">
        <f t="shared" si="492"/>
        <v/>
      </c>
      <c r="L834" s="323" t="str">
        <f t="shared" si="493"/>
        <v/>
      </c>
      <c r="M834" s="323" t="str">
        <f t="shared" si="494"/>
        <v/>
      </c>
      <c r="N834" s="328" t="str">
        <f t="shared" si="495"/>
        <v/>
      </c>
      <c r="O834" s="328" t="str">
        <f t="shared" si="496"/>
        <v/>
      </c>
      <c r="P834" s="332"/>
      <c r="Q834" s="328"/>
      <c r="R834" s="277" t="str">
        <f>IF(H834&gt;0, rate1(1,$L$52,$L$51,$L$54,L834,$L$53,$L$50,P834),"")</f>
        <v/>
      </c>
      <c r="S834" s="323"/>
      <c r="T834" s="323"/>
      <c r="U834" s="328"/>
      <c r="V834" s="336"/>
      <c r="W834" s="328"/>
      <c r="X834" s="328"/>
      <c r="Y834" s="328"/>
      <c r="Z834" s="108" t="str">
        <f>IF(H834&gt;0, rate1(1,$L$52,$L$51,$L$54,U834,$L$53,$L$50,Y834),"")</f>
        <v/>
      </c>
      <c r="AA834" s="336" t="str">
        <f t="shared" si="497"/>
        <v/>
      </c>
      <c r="AB834" s="336" t="str">
        <f t="shared" si="498"/>
        <v/>
      </c>
      <c r="AC834" s="328" t="str">
        <f t="shared" si="499"/>
        <v/>
      </c>
      <c r="AD834" s="328" t="str">
        <f t="shared" si="500"/>
        <v/>
      </c>
      <c r="AE834" s="328" t="str">
        <f t="shared" si="501"/>
        <v/>
      </c>
      <c r="AF834" s="328" t="str">
        <f t="shared" si="502"/>
        <v/>
      </c>
      <c r="AG834" s="328" t="str">
        <f t="shared" si="503"/>
        <v/>
      </c>
      <c r="AH834" s="328" t="str">
        <f t="shared" si="504"/>
        <v/>
      </c>
      <c r="AI834" s="328" t="str">
        <f t="shared" si="505"/>
        <v/>
      </c>
      <c r="AJ834" s="328" t="str">
        <f t="shared" si="506"/>
        <v/>
      </c>
      <c r="AK834" s="337" t="str">
        <f t="shared" si="507"/>
        <v/>
      </c>
      <c r="AL834" s="42" t="str">
        <f t="shared" si="508"/>
        <v/>
      </c>
    </row>
    <row r="835" spans="2:38" ht="15" x14ac:dyDescent="0.15">
      <c r="B835" s="328" t="str">
        <f t="shared" si="486"/>
        <v/>
      </c>
      <c r="C835" s="328" t="str">
        <f t="shared" si="487"/>
        <v/>
      </c>
      <c r="D835" s="328" t="str">
        <f t="shared" si="488"/>
        <v/>
      </c>
      <c r="E835" s="328" t="str">
        <f t="shared" si="485"/>
        <v xml:space="preserve"> </v>
      </c>
      <c r="F835" s="328" t="str">
        <f t="shared" si="489"/>
        <v/>
      </c>
      <c r="G835" s="328" t="str">
        <f t="shared" si="490"/>
        <v/>
      </c>
      <c r="H835" s="313"/>
      <c r="I835" s="328" t="str">
        <f t="shared" si="491"/>
        <v/>
      </c>
      <c r="J835" s="328">
        <f t="shared" si="484"/>
        <v>850</v>
      </c>
      <c r="K835" s="335" t="str">
        <f t="shared" si="492"/>
        <v/>
      </c>
      <c r="L835" s="323" t="str">
        <f t="shared" si="493"/>
        <v/>
      </c>
      <c r="M835" s="323" t="str">
        <f t="shared" si="494"/>
        <v/>
      </c>
      <c r="N835" s="328" t="str">
        <f t="shared" si="495"/>
        <v/>
      </c>
      <c r="O835" s="328" t="str">
        <f t="shared" si="496"/>
        <v/>
      </c>
      <c r="P835" s="332"/>
      <c r="Q835" s="328"/>
      <c r="R835" s="277" t="str">
        <f>IF(H835&gt;0, rate1(1,$L$52,$L$51,$L$54,L835,$L$53,$L$50,P835),"")</f>
        <v/>
      </c>
      <c r="S835" s="323"/>
      <c r="T835" s="323"/>
      <c r="U835" s="328"/>
      <c r="V835" s="336"/>
      <c r="W835" s="328"/>
      <c r="X835" s="328"/>
      <c r="Y835" s="328"/>
      <c r="Z835" s="108" t="str">
        <f>IF(H835&gt;0, rate1(1,$L$52,$L$51,$L$54,U835,$L$53,$L$50,Y835),"")</f>
        <v/>
      </c>
      <c r="AA835" s="336" t="str">
        <f t="shared" si="497"/>
        <v/>
      </c>
      <c r="AB835" s="336" t="str">
        <f t="shared" si="498"/>
        <v/>
      </c>
      <c r="AC835" s="328" t="str">
        <f t="shared" si="499"/>
        <v/>
      </c>
      <c r="AD835" s="328" t="str">
        <f t="shared" si="500"/>
        <v/>
      </c>
      <c r="AE835" s="328" t="str">
        <f t="shared" si="501"/>
        <v/>
      </c>
      <c r="AF835" s="328" t="str">
        <f t="shared" si="502"/>
        <v/>
      </c>
      <c r="AG835" s="328" t="str">
        <f t="shared" si="503"/>
        <v/>
      </c>
      <c r="AH835" s="328" t="str">
        <f t="shared" si="504"/>
        <v/>
      </c>
      <c r="AI835" s="328" t="str">
        <f t="shared" si="505"/>
        <v/>
      </c>
      <c r="AJ835" s="328" t="str">
        <f t="shared" si="506"/>
        <v/>
      </c>
      <c r="AK835" s="337" t="str">
        <f t="shared" si="507"/>
        <v/>
      </c>
      <c r="AL835" s="42" t="str">
        <f t="shared" si="508"/>
        <v/>
      </c>
    </row>
    <row r="836" spans="2:38" ht="15" x14ac:dyDescent="0.15">
      <c r="B836" s="328" t="str">
        <f t="shared" si="486"/>
        <v/>
      </c>
      <c r="C836" s="328" t="str">
        <f t="shared" si="487"/>
        <v/>
      </c>
      <c r="D836" s="328" t="str">
        <f t="shared" si="488"/>
        <v/>
      </c>
      <c r="E836" s="328" t="str">
        <f t="shared" si="485"/>
        <v xml:space="preserve"> </v>
      </c>
      <c r="F836" s="328" t="str">
        <f t="shared" si="489"/>
        <v/>
      </c>
      <c r="G836" s="328" t="str">
        <f t="shared" si="490"/>
        <v/>
      </c>
      <c r="H836" s="313"/>
      <c r="I836" s="328" t="str">
        <f t="shared" si="491"/>
        <v/>
      </c>
      <c r="J836" s="328">
        <f t="shared" si="484"/>
        <v>850</v>
      </c>
      <c r="K836" s="335" t="str">
        <f t="shared" si="492"/>
        <v/>
      </c>
      <c r="L836" s="323" t="str">
        <f t="shared" si="493"/>
        <v/>
      </c>
      <c r="M836" s="323" t="str">
        <f t="shared" si="494"/>
        <v/>
      </c>
      <c r="N836" s="328" t="str">
        <f t="shared" si="495"/>
        <v/>
      </c>
      <c r="O836" s="328" t="str">
        <f t="shared" si="496"/>
        <v/>
      </c>
      <c r="P836" s="332"/>
      <c r="Q836" s="328"/>
      <c r="R836" s="277" t="str">
        <f>IF(H836&gt;0, rate1(1,$L$52,$L$51,$L$54,L836,$L$53,$L$50,P836),"")</f>
        <v/>
      </c>
      <c r="S836" s="323"/>
      <c r="T836" s="323"/>
      <c r="U836" s="328"/>
      <c r="V836" s="336"/>
      <c r="W836" s="328"/>
      <c r="X836" s="328"/>
      <c r="Y836" s="328"/>
      <c r="Z836" s="108" t="str">
        <f>IF(H836&gt;0, rate1(1,$L$52,$L$51,$L$54,U836,$L$53,$L$50,Y836),"")</f>
        <v/>
      </c>
      <c r="AA836" s="336" t="str">
        <f t="shared" si="497"/>
        <v/>
      </c>
      <c r="AB836" s="336" t="str">
        <f t="shared" si="498"/>
        <v/>
      </c>
      <c r="AC836" s="328" t="str">
        <f t="shared" si="499"/>
        <v/>
      </c>
      <c r="AD836" s="328" t="str">
        <f t="shared" si="500"/>
        <v/>
      </c>
      <c r="AE836" s="328" t="str">
        <f t="shared" si="501"/>
        <v/>
      </c>
      <c r="AF836" s="328" t="str">
        <f t="shared" si="502"/>
        <v/>
      </c>
      <c r="AG836" s="328" t="str">
        <f t="shared" si="503"/>
        <v/>
      </c>
      <c r="AH836" s="328" t="str">
        <f t="shared" si="504"/>
        <v/>
      </c>
      <c r="AI836" s="328" t="str">
        <f t="shared" si="505"/>
        <v/>
      </c>
      <c r="AJ836" s="328" t="str">
        <f t="shared" si="506"/>
        <v/>
      </c>
      <c r="AK836" s="337" t="str">
        <f t="shared" si="507"/>
        <v/>
      </c>
      <c r="AL836" s="42" t="str">
        <f t="shared" si="508"/>
        <v/>
      </c>
    </row>
    <row r="837" spans="2:38" ht="15" x14ac:dyDescent="0.15">
      <c r="B837" s="328" t="str">
        <f t="shared" si="486"/>
        <v/>
      </c>
      <c r="C837" s="328" t="str">
        <f t="shared" si="487"/>
        <v/>
      </c>
      <c r="D837" s="328" t="str">
        <f t="shared" si="488"/>
        <v/>
      </c>
      <c r="E837" s="328" t="str">
        <f t="shared" si="485"/>
        <v xml:space="preserve"> </v>
      </c>
      <c r="F837" s="328" t="str">
        <f t="shared" si="489"/>
        <v/>
      </c>
      <c r="G837" s="328" t="str">
        <f t="shared" si="490"/>
        <v/>
      </c>
      <c r="H837" s="313"/>
      <c r="I837" s="328" t="str">
        <f t="shared" si="491"/>
        <v/>
      </c>
      <c r="J837" s="328">
        <f t="shared" si="484"/>
        <v>850</v>
      </c>
      <c r="K837" s="335" t="str">
        <f t="shared" si="492"/>
        <v/>
      </c>
      <c r="L837" s="323" t="str">
        <f t="shared" si="493"/>
        <v/>
      </c>
      <c r="M837" s="323" t="str">
        <f t="shared" si="494"/>
        <v/>
      </c>
      <c r="N837" s="328" t="str">
        <f t="shared" si="495"/>
        <v/>
      </c>
      <c r="O837" s="328" t="str">
        <f t="shared" si="496"/>
        <v/>
      </c>
      <c r="P837" s="332"/>
      <c r="Q837" s="328"/>
      <c r="R837" s="277" t="str">
        <f>IF(H837&gt;0, rate1(1,$L$52,$L$51,$L$54,L837,$L$53,$L$50,P837),"")</f>
        <v/>
      </c>
      <c r="S837" s="323"/>
      <c r="T837" s="323"/>
      <c r="U837" s="328"/>
      <c r="V837" s="336"/>
      <c r="W837" s="328"/>
      <c r="X837" s="328"/>
      <c r="Y837" s="328"/>
      <c r="Z837" s="108" t="str">
        <f>IF(H837&gt;0, rate1(1,$L$52,$L$51,$L$54,U837,$L$53,$L$50,Y837),"")</f>
        <v/>
      </c>
      <c r="AA837" s="336" t="str">
        <f t="shared" si="497"/>
        <v/>
      </c>
      <c r="AB837" s="336" t="str">
        <f t="shared" si="498"/>
        <v/>
      </c>
      <c r="AC837" s="328" t="str">
        <f t="shared" si="499"/>
        <v/>
      </c>
      <c r="AD837" s="328" t="str">
        <f t="shared" si="500"/>
        <v/>
      </c>
      <c r="AE837" s="328" t="str">
        <f t="shared" si="501"/>
        <v/>
      </c>
      <c r="AF837" s="328" t="str">
        <f t="shared" si="502"/>
        <v/>
      </c>
      <c r="AG837" s="328" t="str">
        <f t="shared" si="503"/>
        <v/>
      </c>
      <c r="AH837" s="328" t="str">
        <f t="shared" si="504"/>
        <v/>
      </c>
      <c r="AI837" s="328" t="str">
        <f t="shared" si="505"/>
        <v/>
      </c>
      <c r="AJ837" s="328" t="str">
        <f t="shared" si="506"/>
        <v/>
      </c>
      <c r="AK837" s="337" t="str">
        <f t="shared" si="507"/>
        <v/>
      </c>
      <c r="AL837" s="42" t="str">
        <f t="shared" si="508"/>
        <v/>
      </c>
    </row>
    <row r="838" spans="2:38" ht="15" x14ac:dyDescent="0.15">
      <c r="B838" s="328" t="str">
        <f t="shared" si="486"/>
        <v/>
      </c>
      <c r="C838" s="328" t="str">
        <f t="shared" si="487"/>
        <v/>
      </c>
      <c r="D838" s="328" t="str">
        <f t="shared" si="488"/>
        <v/>
      </c>
      <c r="E838" s="328" t="str">
        <f t="shared" si="485"/>
        <v xml:space="preserve"> </v>
      </c>
      <c r="F838" s="328" t="str">
        <f t="shared" si="489"/>
        <v/>
      </c>
      <c r="G838" s="328" t="str">
        <f t="shared" si="490"/>
        <v/>
      </c>
      <c r="H838" s="313"/>
      <c r="I838" s="328" t="str">
        <f t="shared" si="491"/>
        <v/>
      </c>
      <c r="J838" s="328">
        <f t="shared" si="484"/>
        <v>850</v>
      </c>
      <c r="K838" s="335" t="str">
        <f t="shared" si="492"/>
        <v/>
      </c>
      <c r="L838" s="323" t="str">
        <f t="shared" si="493"/>
        <v/>
      </c>
      <c r="M838" s="323" t="str">
        <f t="shared" si="494"/>
        <v/>
      </c>
      <c r="N838" s="328" t="str">
        <f t="shared" si="495"/>
        <v/>
      </c>
      <c r="O838" s="328" t="str">
        <f t="shared" si="496"/>
        <v/>
      </c>
      <c r="P838" s="332"/>
      <c r="Q838" s="328"/>
      <c r="R838" s="277" t="str">
        <f>IF(H838&gt;0, rate1(1,$L$52,$L$51,$L$54,L838,$L$53,$L$50,P838),"")</f>
        <v/>
      </c>
      <c r="S838" s="323"/>
      <c r="T838" s="323"/>
      <c r="U838" s="328"/>
      <c r="V838" s="336"/>
      <c r="W838" s="328"/>
      <c r="X838" s="328"/>
      <c r="Y838" s="328"/>
      <c r="Z838" s="108" t="str">
        <f>IF(H838&gt;0, rate1(1,$L$52,$L$51,$L$54,U838,$L$53,$L$50,Y838),"")</f>
        <v/>
      </c>
      <c r="AA838" s="336" t="str">
        <f t="shared" si="497"/>
        <v/>
      </c>
      <c r="AB838" s="336" t="str">
        <f t="shared" si="498"/>
        <v/>
      </c>
      <c r="AC838" s="328" t="str">
        <f t="shared" si="499"/>
        <v/>
      </c>
      <c r="AD838" s="328" t="str">
        <f t="shared" si="500"/>
        <v/>
      </c>
      <c r="AE838" s="328" t="str">
        <f t="shared" si="501"/>
        <v/>
      </c>
      <c r="AF838" s="328" t="str">
        <f t="shared" si="502"/>
        <v/>
      </c>
      <c r="AG838" s="328" t="str">
        <f t="shared" si="503"/>
        <v/>
      </c>
      <c r="AH838" s="328" t="str">
        <f t="shared" si="504"/>
        <v/>
      </c>
      <c r="AI838" s="328" t="str">
        <f t="shared" si="505"/>
        <v/>
      </c>
      <c r="AJ838" s="328" t="str">
        <f t="shared" si="506"/>
        <v/>
      </c>
      <c r="AK838" s="337" t="str">
        <f t="shared" si="507"/>
        <v/>
      </c>
      <c r="AL838" s="42" t="str">
        <f t="shared" si="508"/>
        <v/>
      </c>
    </row>
    <row r="839" spans="2:38" ht="15" x14ac:dyDescent="0.15">
      <c r="B839" s="328" t="str">
        <f t="shared" si="486"/>
        <v/>
      </c>
      <c r="C839" s="328" t="str">
        <f t="shared" si="487"/>
        <v/>
      </c>
      <c r="D839" s="328" t="str">
        <f t="shared" si="488"/>
        <v/>
      </c>
      <c r="E839" s="328" t="str">
        <f t="shared" si="485"/>
        <v xml:space="preserve"> </v>
      </c>
      <c r="F839" s="328" t="str">
        <f t="shared" si="489"/>
        <v/>
      </c>
      <c r="G839" s="328" t="str">
        <f t="shared" si="490"/>
        <v/>
      </c>
      <c r="H839" s="313"/>
      <c r="I839" s="328" t="str">
        <f t="shared" si="491"/>
        <v/>
      </c>
      <c r="J839" s="328">
        <f t="shared" si="484"/>
        <v>850</v>
      </c>
      <c r="K839" s="335" t="str">
        <f t="shared" si="492"/>
        <v/>
      </c>
      <c r="L839" s="323" t="str">
        <f t="shared" si="493"/>
        <v/>
      </c>
      <c r="M839" s="323" t="str">
        <f t="shared" si="494"/>
        <v/>
      </c>
      <c r="N839" s="328" t="str">
        <f t="shared" si="495"/>
        <v/>
      </c>
      <c r="O839" s="328" t="str">
        <f t="shared" si="496"/>
        <v/>
      </c>
      <c r="P839" s="332"/>
      <c r="Q839" s="328"/>
      <c r="R839" s="277" t="str">
        <f>IF(H839&gt;0, rate1(1,$L$52,$L$51,$L$54,L839,$L$53,$L$50,P839),"")</f>
        <v/>
      </c>
      <c r="S839" s="323"/>
      <c r="T839" s="323"/>
      <c r="U839" s="328"/>
      <c r="V839" s="336"/>
      <c r="W839" s="328"/>
      <c r="X839" s="328"/>
      <c r="Y839" s="328"/>
      <c r="Z839" s="108" t="str">
        <f>IF(H839&gt;0, rate1(1,$L$52,$L$51,$L$54,U839,$L$53,$L$50,Y839),"")</f>
        <v/>
      </c>
      <c r="AA839" s="336" t="str">
        <f t="shared" si="497"/>
        <v/>
      </c>
      <c r="AB839" s="336" t="str">
        <f t="shared" si="498"/>
        <v/>
      </c>
      <c r="AC839" s="328" t="str">
        <f t="shared" si="499"/>
        <v/>
      </c>
      <c r="AD839" s="328" t="str">
        <f t="shared" si="500"/>
        <v/>
      </c>
      <c r="AE839" s="328" t="str">
        <f t="shared" si="501"/>
        <v/>
      </c>
      <c r="AF839" s="328" t="str">
        <f t="shared" si="502"/>
        <v/>
      </c>
      <c r="AG839" s="328" t="str">
        <f t="shared" si="503"/>
        <v/>
      </c>
      <c r="AH839" s="328" t="str">
        <f t="shared" si="504"/>
        <v/>
      </c>
      <c r="AI839" s="328" t="str">
        <f t="shared" si="505"/>
        <v/>
      </c>
      <c r="AJ839" s="328" t="str">
        <f t="shared" si="506"/>
        <v/>
      </c>
      <c r="AK839" s="337" t="str">
        <f t="shared" si="507"/>
        <v/>
      </c>
      <c r="AL839" s="42" t="str">
        <f t="shared" si="508"/>
        <v/>
      </c>
    </row>
    <row r="840" spans="2:38" ht="15" x14ac:dyDescent="0.15">
      <c r="B840" s="328" t="str">
        <f t="shared" si="486"/>
        <v/>
      </c>
      <c r="C840" s="328" t="str">
        <f t="shared" si="487"/>
        <v/>
      </c>
      <c r="D840" s="328" t="str">
        <f t="shared" si="488"/>
        <v/>
      </c>
      <c r="E840" s="328" t="str">
        <f t="shared" si="485"/>
        <v xml:space="preserve"> </v>
      </c>
      <c r="F840" s="328" t="str">
        <f t="shared" si="489"/>
        <v/>
      </c>
      <c r="G840" s="328" t="str">
        <f t="shared" si="490"/>
        <v/>
      </c>
      <c r="H840" s="313"/>
      <c r="I840" s="328" t="str">
        <f t="shared" si="491"/>
        <v/>
      </c>
      <c r="J840" s="328">
        <f t="shared" si="484"/>
        <v>850</v>
      </c>
      <c r="K840" s="335" t="str">
        <f t="shared" si="492"/>
        <v/>
      </c>
      <c r="L840" s="323" t="str">
        <f t="shared" si="493"/>
        <v/>
      </c>
      <c r="M840" s="323" t="str">
        <f t="shared" si="494"/>
        <v/>
      </c>
      <c r="N840" s="328" t="str">
        <f t="shared" si="495"/>
        <v/>
      </c>
      <c r="O840" s="328" t="str">
        <f t="shared" si="496"/>
        <v/>
      </c>
      <c r="P840" s="332"/>
      <c r="Q840" s="328"/>
      <c r="R840" s="277" t="str">
        <f>IF(H840&gt;0, rate1(1,$L$52,$L$51,$L$54,L840,$L$53,$L$50,P840),"")</f>
        <v/>
      </c>
      <c r="S840" s="323"/>
      <c r="T840" s="323"/>
      <c r="U840" s="328"/>
      <c r="V840" s="336"/>
      <c r="W840" s="328"/>
      <c r="X840" s="328"/>
      <c r="Y840" s="328"/>
      <c r="Z840" s="108" t="str">
        <f>IF(H840&gt;0, rate1(1,$L$52,$L$51,$L$54,U840,$L$53,$L$50,Y840),"")</f>
        <v/>
      </c>
      <c r="AA840" s="336" t="str">
        <f t="shared" si="497"/>
        <v/>
      </c>
      <c r="AB840" s="336" t="str">
        <f t="shared" si="498"/>
        <v/>
      </c>
      <c r="AC840" s="328" t="str">
        <f t="shared" si="499"/>
        <v/>
      </c>
      <c r="AD840" s="328" t="str">
        <f t="shared" si="500"/>
        <v/>
      </c>
      <c r="AE840" s="328" t="str">
        <f t="shared" si="501"/>
        <v/>
      </c>
      <c r="AF840" s="328" t="str">
        <f t="shared" si="502"/>
        <v/>
      </c>
      <c r="AG840" s="328" t="str">
        <f t="shared" si="503"/>
        <v/>
      </c>
      <c r="AH840" s="328" t="str">
        <f t="shared" si="504"/>
        <v/>
      </c>
      <c r="AI840" s="328" t="str">
        <f t="shared" si="505"/>
        <v/>
      </c>
      <c r="AJ840" s="328" t="str">
        <f t="shared" si="506"/>
        <v/>
      </c>
      <c r="AK840" s="337" t="str">
        <f t="shared" si="507"/>
        <v/>
      </c>
      <c r="AL840" s="42" t="str">
        <f t="shared" si="508"/>
        <v/>
      </c>
    </row>
    <row r="841" spans="2:38" ht="15" x14ac:dyDescent="0.15">
      <c r="B841" s="328" t="str">
        <f t="shared" si="486"/>
        <v/>
      </c>
      <c r="C841" s="328" t="str">
        <f t="shared" si="487"/>
        <v/>
      </c>
      <c r="D841" s="328" t="str">
        <f t="shared" si="488"/>
        <v/>
      </c>
      <c r="E841" s="328" t="str">
        <f t="shared" si="485"/>
        <v xml:space="preserve"> </v>
      </c>
      <c r="F841" s="328" t="str">
        <f t="shared" si="489"/>
        <v/>
      </c>
      <c r="G841" s="328" t="str">
        <f t="shared" si="490"/>
        <v/>
      </c>
      <c r="H841" s="313"/>
      <c r="I841" s="328" t="str">
        <f t="shared" si="491"/>
        <v/>
      </c>
      <c r="J841" s="328">
        <f t="shared" si="484"/>
        <v>850</v>
      </c>
      <c r="K841" s="335" t="str">
        <f t="shared" si="492"/>
        <v/>
      </c>
      <c r="L841" s="323" t="str">
        <f t="shared" si="493"/>
        <v/>
      </c>
      <c r="M841" s="323" t="str">
        <f t="shared" si="494"/>
        <v/>
      </c>
      <c r="N841" s="328" t="str">
        <f t="shared" si="495"/>
        <v/>
      </c>
      <c r="O841" s="328" t="str">
        <f t="shared" si="496"/>
        <v/>
      </c>
      <c r="P841" s="332"/>
      <c r="Q841" s="328"/>
      <c r="R841" s="277" t="str">
        <f>IF(H841&gt;0, rate1(1,$L$52,$L$51,$L$54,L841,$L$53,$L$50,P841),"")</f>
        <v/>
      </c>
      <c r="S841" s="323"/>
      <c r="T841" s="323"/>
      <c r="U841" s="328"/>
      <c r="V841" s="336"/>
      <c r="W841" s="328"/>
      <c r="X841" s="328"/>
      <c r="Y841" s="328"/>
      <c r="Z841" s="108" t="str">
        <f>IF(H841&gt;0, rate1(1,$L$52,$L$51,$L$54,U841,$L$53,$L$50,Y841),"")</f>
        <v/>
      </c>
      <c r="AA841" s="336" t="str">
        <f t="shared" si="497"/>
        <v/>
      </c>
      <c r="AB841" s="336" t="str">
        <f t="shared" si="498"/>
        <v/>
      </c>
      <c r="AC841" s="328" t="str">
        <f t="shared" si="499"/>
        <v/>
      </c>
      <c r="AD841" s="328" t="str">
        <f t="shared" si="500"/>
        <v/>
      </c>
      <c r="AE841" s="328" t="str">
        <f t="shared" si="501"/>
        <v/>
      </c>
      <c r="AF841" s="328" t="str">
        <f t="shared" si="502"/>
        <v/>
      </c>
      <c r="AG841" s="328" t="str">
        <f t="shared" si="503"/>
        <v/>
      </c>
      <c r="AH841" s="328" t="str">
        <f t="shared" si="504"/>
        <v/>
      </c>
      <c r="AI841" s="328" t="str">
        <f t="shared" si="505"/>
        <v/>
      </c>
      <c r="AJ841" s="328" t="str">
        <f t="shared" si="506"/>
        <v/>
      </c>
      <c r="AK841" s="337" t="str">
        <f t="shared" si="507"/>
        <v/>
      </c>
      <c r="AL841" s="42" t="str">
        <f t="shared" si="508"/>
        <v/>
      </c>
    </row>
    <row r="842" spans="2:38" ht="15" x14ac:dyDescent="0.15">
      <c r="B842" s="328" t="str">
        <f t="shared" si="486"/>
        <v/>
      </c>
      <c r="C842" s="328" t="str">
        <f t="shared" si="487"/>
        <v/>
      </c>
      <c r="D842" s="328" t="str">
        <f t="shared" si="488"/>
        <v/>
      </c>
      <c r="E842" s="328" t="str">
        <f t="shared" si="485"/>
        <v xml:space="preserve"> </v>
      </c>
      <c r="F842" s="328" t="str">
        <f t="shared" si="489"/>
        <v/>
      </c>
      <c r="G842" s="328" t="str">
        <f t="shared" si="490"/>
        <v/>
      </c>
      <c r="H842" s="313"/>
      <c r="I842" s="328" t="str">
        <f t="shared" si="491"/>
        <v/>
      </c>
      <c r="J842" s="328">
        <f t="shared" si="484"/>
        <v>850</v>
      </c>
      <c r="K842" s="335" t="str">
        <f t="shared" si="492"/>
        <v/>
      </c>
      <c r="L842" s="323" t="str">
        <f t="shared" si="493"/>
        <v/>
      </c>
      <c r="M842" s="323" t="str">
        <f t="shared" si="494"/>
        <v/>
      </c>
      <c r="N842" s="328" t="str">
        <f t="shared" si="495"/>
        <v/>
      </c>
      <c r="O842" s="328" t="str">
        <f t="shared" si="496"/>
        <v/>
      </c>
      <c r="P842" s="332"/>
      <c r="Q842" s="328"/>
      <c r="R842" s="277" t="str">
        <f>IF(H842&gt;0, rate1(1,$L$52,$L$51,$L$54,L842,$L$53,$L$50,P842),"")</f>
        <v/>
      </c>
      <c r="S842" s="323"/>
      <c r="T842" s="323"/>
      <c r="U842" s="328"/>
      <c r="V842" s="336"/>
      <c r="W842" s="328"/>
      <c r="X842" s="328"/>
      <c r="Y842" s="328"/>
      <c r="Z842" s="108" t="str">
        <f>IF(H842&gt;0, rate1(1,$L$52,$L$51,$L$54,U842,$L$53,$L$50,Y842),"")</f>
        <v/>
      </c>
      <c r="AA842" s="336" t="str">
        <f t="shared" si="497"/>
        <v/>
      </c>
      <c r="AB842" s="336" t="str">
        <f t="shared" si="498"/>
        <v/>
      </c>
      <c r="AC842" s="328" t="str">
        <f t="shared" si="499"/>
        <v/>
      </c>
      <c r="AD842" s="328" t="str">
        <f t="shared" si="500"/>
        <v/>
      </c>
      <c r="AE842" s="328" t="str">
        <f t="shared" si="501"/>
        <v/>
      </c>
      <c r="AF842" s="328" t="str">
        <f t="shared" si="502"/>
        <v/>
      </c>
      <c r="AG842" s="328" t="str">
        <f t="shared" si="503"/>
        <v/>
      </c>
      <c r="AH842" s="328" t="str">
        <f t="shared" si="504"/>
        <v/>
      </c>
      <c r="AI842" s="328" t="str">
        <f t="shared" si="505"/>
        <v/>
      </c>
      <c r="AJ842" s="328" t="str">
        <f t="shared" si="506"/>
        <v/>
      </c>
      <c r="AK842" s="337" t="str">
        <f t="shared" si="507"/>
        <v/>
      </c>
      <c r="AL842" s="42" t="str">
        <f t="shared" si="508"/>
        <v/>
      </c>
    </row>
    <row r="843" spans="2:38" ht="15" x14ac:dyDescent="0.15">
      <c r="B843" s="328" t="str">
        <f t="shared" si="486"/>
        <v/>
      </c>
      <c r="C843" s="328" t="str">
        <f t="shared" si="487"/>
        <v/>
      </c>
      <c r="D843" s="328" t="str">
        <f t="shared" si="488"/>
        <v/>
      </c>
      <c r="E843" s="328" t="str">
        <f t="shared" si="485"/>
        <v xml:space="preserve"> </v>
      </c>
      <c r="F843" s="328" t="str">
        <f t="shared" si="489"/>
        <v/>
      </c>
      <c r="G843" s="328" t="str">
        <f t="shared" si="490"/>
        <v/>
      </c>
      <c r="H843" s="313"/>
      <c r="I843" s="328" t="str">
        <f t="shared" si="491"/>
        <v/>
      </c>
      <c r="J843" s="328">
        <f t="shared" si="484"/>
        <v>850</v>
      </c>
      <c r="K843" s="335" t="str">
        <f t="shared" si="492"/>
        <v/>
      </c>
      <c r="L843" s="323" t="str">
        <f t="shared" si="493"/>
        <v/>
      </c>
      <c r="M843" s="323" t="str">
        <f t="shared" si="494"/>
        <v/>
      </c>
      <c r="N843" s="328" t="str">
        <f t="shared" si="495"/>
        <v/>
      </c>
      <c r="O843" s="328" t="str">
        <f t="shared" si="496"/>
        <v/>
      </c>
      <c r="P843" s="332"/>
      <c r="Q843" s="328"/>
      <c r="R843" s="277" t="str">
        <f>IF(H843&gt;0, rate1(1,$L$52,$L$51,$L$54,L843,$L$53,$L$50,P843),"")</f>
        <v/>
      </c>
      <c r="S843" s="323"/>
      <c r="T843" s="323"/>
      <c r="U843" s="328"/>
      <c r="V843" s="336"/>
      <c r="W843" s="328"/>
      <c r="X843" s="328"/>
      <c r="Y843" s="328"/>
      <c r="Z843" s="108" t="str">
        <f>IF(H843&gt;0, rate1(1,$L$52,$L$51,$L$54,U843,$L$53,$L$50,Y843),"")</f>
        <v/>
      </c>
      <c r="AA843" s="336" t="str">
        <f t="shared" si="497"/>
        <v/>
      </c>
      <c r="AB843" s="336" t="str">
        <f t="shared" si="498"/>
        <v/>
      </c>
      <c r="AC843" s="328" t="str">
        <f t="shared" si="499"/>
        <v/>
      </c>
      <c r="AD843" s="328" t="str">
        <f t="shared" si="500"/>
        <v/>
      </c>
      <c r="AE843" s="328" t="str">
        <f t="shared" si="501"/>
        <v/>
      </c>
      <c r="AF843" s="328" t="str">
        <f t="shared" si="502"/>
        <v/>
      </c>
      <c r="AG843" s="328" t="str">
        <f t="shared" si="503"/>
        <v/>
      </c>
      <c r="AH843" s="328" t="str">
        <f t="shared" si="504"/>
        <v/>
      </c>
      <c r="AI843" s="328" t="str">
        <f t="shared" si="505"/>
        <v/>
      </c>
      <c r="AJ843" s="328" t="str">
        <f t="shared" si="506"/>
        <v/>
      </c>
      <c r="AK843" s="337" t="str">
        <f t="shared" si="507"/>
        <v/>
      </c>
      <c r="AL843" s="42" t="str">
        <f t="shared" si="508"/>
        <v/>
      </c>
    </row>
    <row r="844" spans="2:38" ht="15" x14ac:dyDescent="0.15">
      <c r="B844" s="328" t="str">
        <f t="shared" si="486"/>
        <v/>
      </c>
      <c r="C844" s="328" t="str">
        <f t="shared" si="487"/>
        <v/>
      </c>
      <c r="D844" s="328" t="str">
        <f t="shared" si="488"/>
        <v/>
      </c>
      <c r="E844" s="328" t="str">
        <f t="shared" si="485"/>
        <v xml:space="preserve"> </v>
      </c>
      <c r="F844" s="328" t="str">
        <f t="shared" si="489"/>
        <v/>
      </c>
      <c r="G844" s="328" t="str">
        <f t="shared" si="490"/>
        <v/>
      </c>
      <c r="H844" s="313"/>
      <c r="I844" s="328" t="str">
        <f t="shared" si="491"/>
        <v/>
      </c>
      <c r="J844" s="328">
        <f t="shared" si="484"/>
        <v>850</v>
      </c>
      <c r="K844" s="335" t="str">
        <f t="shared" si="492"/>
        <v/>
      </c>
      <c r="L844" s="323" t="str">
        <f t="shared" si="493"/>
        <v/>
      </c>
      <c r="M844" s="323" t="str">
        <f t="shared" si="494"/>
        <v/>
      </c>
      <c r="N844" s="328" t="str">
        <f t="shared" si="495"/>
        <v/>
      </c>
      <c r="O844" s="328" t="str">
        <f t="shared" si="496"/>
        <v/>
      </c>
      <c r="P844" s="332"/>
      <c r="Q844" s="328"/>
      <c r="R844" s="277" t="str">
        <f>IF(H844&gt;0, rate1(1,$L$52,$L$51,$L$54,L844,$L$53,$L$50,P844),"")</f>
        <v/>
      </c>
      <c r="S844" s="323"/>
      <c r="T844" s="323"/>
      <c r="U844" s="328"/>
      <c r="V844" s="336"/>
      <c r="W844" s="328"/>
      <c r="X844" s="328"/>
      <c r="Y844" s="328"/>
      <c r="Z844" s="108" t="str">
        <f>IF(H844&gt;0, rate1(1,$L$52,$L$51,$L$54,U844,$L$53,$L$50,Y844),"")</f>
        <v/>
      </c>
      <c r="AA844" s="336" t="str">
        <f t="shared" si="497"/>
        <v/>
      </c>
      <c r="AB844" s="336" t="str">
        <f t="shared" si="498"/>
        <v/>
      </c>
      <c r="AC844" s="328" t="str">
        <f t="shared" si="499"/>
        <v/>
      </c>
      <c r="AD844" s="328" t="str">
        <f t="shared" si="500"/>
        <v/>
      </c>
      <c r="AE844" s="328" t="str">
        <f t="shared" si="501"/>
        <v/>
      </c>
      <c r="AF844" s="328" t="str">
        <f t="shared" si="502"/>
        <v/>
      </c>
      <c r="AG844" s="328" t="str">
        <f t="shared" si="503"/>
        <v/>
      </c>
      <c r="AH844" s="328" t="str">
        <f t="shared" si="504"/>
        <v/>
      </c>
      <c r="AI844" s="328" t="str">
        <f t="shared" si="505"/>
        <v/>
      </c>
      <c r="AJ844" s="328" t="str">
        <f t="shared" si="506"/>
        <v/>
      </c>
      <c r="AK844" s="337" t="str">
        <f t="shared" si="507"/>
        <v/>
      </c>
      <c r="AL844" s="42" t="str">
        <f t="shared" si="508"/>
        <v/>
      </c>
    </row>
    <row r="845" spans="2:38" ht="15" x14ac:dyDescent="0.15">
      <c r="B845" s="328" t="str">
        <f t="shared" si="486"/>
        <v/>
      </c>
      <c r="C845" s="328" t="str">
        <f t="shared" si="487"/>
        <v/>
      </c>
      <c r="D845" s="328" t="str">
        <f t="shared" si="488"/>
        <v/>
      </c>
      <c r="E845" s="328" t="str">
        <f t="shared" si="485"/>
        <v xml:space="preserve"> </v>
      </c>
      <c r="F845" s="328" t="str">
        <f t="shared" si="489"/>
        <v/>
      </c>
      <c r="G845" s="328" t="str">
        <f t="shared" si="490"/>
        <v/>
      </c>
      <c r="H845" s="313"/>
      <c r="I845" s="328" t="str">
        <f t="shared" si="491"/>
        <v/>
      </c>
      <c r="J845" s="328">
        <f t="shared" si="484"/>
        <v>850</v>
      </c>
      <c r="K845" s="335" t="str">
        <f t="shared" si="492"/>
        <v/>
      </c>
      <c r="L845" s="323" t="str">
        <f t="shared" si="493"/>
        <v/>
      </c>
      <c r="M845" s="323" t="str">
        <f t="shared" si="494"/>
        <v/>
      </c>
      <c r="N845" s="328" t="str">
        <f t="shared" si="495"/>
        <v/>
      </c>
      <c r="O845" s="328" t="str">
        <f t="shared" si="496"/>
        <v/>
      </c>
      <c r="P845" s="332"/>
      <c r="Q845" s="328"/>
      <c r="R845" s="277" t="str">
        <f>IF(H845&gt;0, rate1(1,$L$52,$L$51,$L$54,L845,$L$53,$L$50,P845),"")</f>
        <v/>
      </c>
      <c r="S845" s="323"/>
      <c r="T845" s="323"/>
      <c r="U845" s="328"/>
      <c r="V845" s="336"/>
      <c r="W845" s="328"/>
      <c r="X845" s="328"/>
      <c r="Y845" s="328"/>
      <c r="Z845" s="108" t="str">
        <f>IF(H845&gt;0, rate1(1,$L$52,$L$51,$L$54,U845,$L$53,$L$50,Y845),"")</f>
        <v/>
      </c>
      <c r="AA845" s="336" t="str">
        <f t="shared" si="497"/>
        <v/>
      </c>
      <c r="AB845" s="336" t="str">
        <f t="shared" si="498"/>
        <v/>
      </c>
      <c r="AC845" s="328" t="str">
        <f t="shared" si="499"/>
        <v/>
      </c>
      <c r="AD845" s="328" t="str">
        <f t="shared" si="500"/>
        <v/>
      </c>
      <c r="AE845" s="328" t="str">
        <f t="shared" si="501"/>
        <v/>
      </c>
      <c r="AF845" s="328" t="str">
        <f t="shared" si="502"/>
        <v/>
      </c>
      <c r="AG845" s="328" t="str">
        <f t="shared" si="503"/>
        <v/>
      </c>
      <c r="AH845" s="328" t="str">
        <f t="shared" si="504"/>
        <v/>
      </c>
      <c r="AI845" s="328" t="str">
        <f t="shared" si="505"/>
        <v/>
      </c>
      <c r="AJ845" s="328" t="str">
        <f t="shared" si="506"/>
        <v/>
      </c>
      <c r="AK845" s="337" t="str">
        <f t="shared" si="507"/>
        <v/>
      </c>
      <c r="AL845" s="42" t="str">
        <f t="shared" si="508"/>
        <v/>
      </c>
    </row>
    <row r="846" spans="2:38" ht="15" x14ac:dyDescent="0.15">
      <c r="B846" s="328" t="str">
        <f t="shared" si="486"/>
        <v/>
      </c>
      <c r="C846" s="328" t="str">
        <f t="shared" si="487"/>
        <v/>
      </c>
      <c r="D846" s="328" t="str">
        <f t="shared" si="488"/>
        <v/>
      </c>
      <c r="E846" s="328" t="str">
        <f t="shared" si="485"/>
        <v xml:space="preserve"> </v>
      </c>
      <c r="F846" s="328" t="str">
        <f t="shared" si="489"/>
        <v/>
      </c>
      <c r="G846" s="328" t="str">
        <f t="shared" si="490"/>
        <v/>
      </c>
      <c r="H846" s="313"/>
      <c r="I846" s="328" t="str">
        <f t="shared" si="491"/>
        <v/>
      </c>
      <c r="J846" s="328">
        <f t="shared" si="484"/>
        <v>850</v>
      </c>
      <c r="K846" s="335" t="str">
        <f t="shared" si="492"/>
        <v/>
      </c>
      <c r="L846" s="323" t="str">
        <f t="shared" si="493"/>
        <v/>
      </c>
      <c r="M846" s="323" t="str">
        <f t="shared" si="494"/>
        <v/>
      </c>
      <c r="N846" s="328" t="str">
        <f t="shared" si="495"/>
        <v/>
      </c>
      <c r="O846" s="328" t="str">
        <f t="shared" si="496"/>
        <v/>
      </c>
      <c r="P846" s="332"/>
      <c r="Q846" s="328"/>
      <c r="R846" s="277" t="str">
        <f>IF(H846&gt;0, rate1(1,$L$52,$L$51,$L$54,L846,$L$53,$L$50,P846),"")</f>
        <v/>
      </c>
      <c r="S846" s="323"/>
      <c r="T846" s="323"/>
      <c r="U846" s="328"/>
      <c r="V846" s="336"/>
      <c r="W846" s="328"/>
      <c r="X846" s="328"/>
      <c r="Y846" s="328"/>
      <c r="Z846" s="108" t="str">
        <f>IF(H846&gt;0, rate1(1,$L$52,$L$51,$L$54,U846,$L$53,$L$50,Y846),"")</f>
        <v/>
      </c>
      <c r="AA846" s="336" t="str">
        <f t="shared" si="497"/>
        <v/>
      </c>
      <c r="AB846" s="336" t="str">
        <f t="shared" si="498"/>
        <v/>
      </c>
      <c r="AC846" s="328" t="str">
        <f t="shared" si="499"/>
        <v/>
      </c>
      <c r="AD846" s="328" t="str">
        <f t="shared" si="500"/>
        <v/>
      </c>
      <c r="AE846" s="328" t="str">
        <f t="shared" si="501"/>
        <v/>
      </c>
      <c r="AF846" s="328" t="str">
        <f t="shared" si="502"/>
        <v/>
      </c>
      <c r="AG846" s="328" t="str">
        <f t="shared" si="503"/>
        <v/>
      </c>
      <c r="AH846" s="328" t="str">
        <f t="shared" si="504"/>
        <v/>
      </c>
      <c r="AI846" s="328" t="str">
        <f t="shared" si="505"/>
        <v/>
      </c>
      <c r="AJ846" s="328" t="str">
        <f t="shared" si="506"/>
        <v/>
      </c>
      <c r="AK846" s="337" t="str">
        <f t="shared" si="507"/>
        <v/>
      </c>
      <c r="AL846" s="42" t="str">
        <f t="shared" si="508"/>
        <v/>
      </c>
    </row>
    <row r="847" spans="2:38" ht="15" x14ac:dyDescent="0.15">
      <c r="B847" s="328" t="str">
        <f t="shared" si="486"/>
        <v/>
      </c>
      <c r="C847" s="328" t="str">
        <f t="shared" si="487"/>
        <v/>
      </c>
      <c r="D847" s="328" t="str">
        <f t="shared" si="488"/>
        <v/>
      </c>
      <c r="E847" s="328" t="str">
        <f t="shared" si="485"/>
        <v xml:space="preserve"> </v>
      </c>
      <c r="F847" s="328" t="str">
        <f t="shared" si="489"/>
        <v/>
      </c>
      <c r="G847" s="328" t="str">
        <f t="shared" si="490"/>
        <v/>
      </c>
      <c r="H847" s="313"/>
      <c r="I847" s="328" t="str">
        <f t="shared" si="491"/>
        <v/>
      </c>
      <c r="J847" s="328">
        <f t="shared" si="484"/>
        <v>850</v>
      </c>
      <c r="K847" s="335" t="str">
        <f t="shared" si="492"/>
        <v/>
      </c>
      <c r="L847" s="323" t="str">
        <f t="shared" si="493"/>
        <v/>
      </c>
      <c r="M847" s="323" t="str">
        <f t="shared" si="494"/>
        <v/>
      </c>
      <c r="N847" s="328" t="str">
        <f t="shared" si="495"/>
        <v/>
      </c>
      <c r="O847" s="328" t="str">
        <f t="shared" si="496"/>
        <v/>
      </c>
      <c r="P847" s="332"/>
      <c r="Q847" s="328"/>
      <c r="R847" s="277" t="str">
        <f>IF(H847&gt;0, rate1(1,$L$52,$L$51,$L$54,L847,$L$53,$L$50,P847),"")</f>
        <v/>
      </c>
      <c r="S847" s="323"/>
      <c r="T847" s="323"/>
      <c r="U847" s="328"/>
      <c r="V847" s="336"/>
      <c r="W847" s="328"/>
      <c r="X847" s="328"/>
      <c r="Y847" s="328"/>
      <c r="Z847" s="108" t="str">
        <f>IF(H847&gt;0, rate1(1,$L$52,$L$51,$L$54,U847,$L$53,$L$50,Y847),"")</f>
        <v/>
      </c>
      <c r="AA847" s="336" t="str">
        <f t="shared" si="497"/>
        <v/>
      </c>
      <c r="AB847" s="336" t="str">
        <f t="shared" si="498"/>
        <v/>
      </c>
      <c r="AC847" s="328" t="str">
        <f t="shared" si="499"/>
        <v/>
      </c>
      <c r="AD847" s="328" t="str">
        <f t="shared" si="500"/>
        <v/>
      </c>
      <c r="AE847" s="328" t="str">
        <f t="shared" si="501"/>
        <v/>
      </c>
      <c r="AF847" s="328" t="str">
        <f t="shared" si="502"/>
        <v/>
      </c>
      <c r="AG847" s="328" t="str">
        <f t="shared" si="503"/>
        <v/>
      </c>
      <c r="AH847" s="328" t="str">
        <f t="shared" si="504"/>
        <v/>
      </c>
      <c r="AI847" s="328" t="str">
        <f t="shared" si="505"/>
        <v/>
      </c>
      <c r="AJ847" s="328" t="str">
        <f t="shared" si="506"/>
        <v/>
      </c>
      <c r="AK847" s="337" t="str">
        <f t="shared" si="507"/>
        <v/>
      </c>
      <c r="AL847" s="42" t="str">
        <f t="shared" si="508"/>
        <v/>
      </c>
    </row>
    <row r="848" spans="2:38" ht="15" x14ac:dyDescent="0.15">
      <c r="B848" s="328" t="str">
        <f t="shared" si="486"/>
        <v/>
      </c>
      <c r="C848" s="328" t="str">
        <f t="shared" si="487"/>
        <v/>
      </c>
      <c r="D848" s="328" t="str">
        <f t="shared" si="488"/>
        <v/>
      </c>
      <c r="E848" s="328" t="str">
        <f t="shared" si="485"/>
        <v xml:space="preserve"> </v>
      </c>
      <c r="F848" s="328" t="str">
        <f t="shared" si="489"/>
        <v/>
      </c>
      <c r="G848" s="328" t="str">
        <f t="shared" si="490"/>
        <v/>
      </c>
      <c r="H848" s="313"/>
      <c r="I848" s="328" t="str">
        <f t="shared" si="491"/>
        <v/>
      </c>
      <c r="J848" s="328">
        <f t="shared" si="484"/>
        <v>850</v>
      </c>
      <c r="K848" s="335" t="str">
        <f t="shared" si="492"/>
        <v/>
      </c>
      <c r="L848" s="323" t="str">
        <f t="shared" si="493"/>
        <v/>
      </c>
      <c r="M848" s="323" t="str">
        <f t="shared" si="494"/>
        <v/>
      </c>
      <c r="N848" s="328" t="str">
        <f t="shared" si="495"/>
        <v/>
      </c>
      <c r="O848" s="328" t="str">
        <f t="shared" si="496"/>
        <v/>
      </c>
      <c r="P848" s="332"/>
      <c r="Q848" s="328"/>
      <c r="R848" s="277" t="str">
        <f>IF(H848&gt;0, rate1(1,$L$52,$L$51,$L$54,L848,$L$53,$L$50,P848),"")</f>
        <v/>
      </c>
      <c r="S848" s="323"/>
      <c r="T848" s="323"/>
      <c r="U848" s="328"/>
      <c r="V848" s="336"/>
      <c r="W848" s="328"/>
      <c r="X848" s="328"/>
      <c r="Y848" s="328"/>
      <c r="Z848" s="108" t="str">
        <f>IF(H848&gt;0, rate1(1,$L$52,$L$51,$L$54,U848,$L$53,$L$50,Y848),"")</f>
        <v/>
      </c>
      <c r="AA848" s="336" t="str">
        <f t="shared" si="497"/>
        <v/>
      </c>
      <c r="AB848" s="336" t="str">
        <f t="shared" si="498"/>
        <v/>
      </c>
      <c r="AC848" s="328" t="str">
        <f t="shared" si="499"/>
        <v/>
      </c>
      <c r="AD848" s="328" t="str">
        <f t="shared" si="500"/>
        <v/>
      </c>
      <c r="AE848" s="328" t="str">
        <f t="shared" si="501"/>
        <v/>
      </c>
      <c r="AF848" s="328" t="str">
        <f t="shared" si="502"/>
        <v/>
      </c>
      <c r="AG848" s="328" t="str">
        <f t="shared" si="503"/>
        <v/>
      </c>
      <c r="AH848" s="328" t="str">
        <f t="shared" si="504"/>
        <v/>
      </c>
      <c r="AI848" s="328" t="str">
        <f t="shared" si="505"/>
        <v/>
      </c>
      <c r="AJ848" s="328" t="str">
        <f t="shared" si="506"/>
        <v/>
      </c>
      <c r="AK848" s="337" t="str">
        <f t="shared" si="507"/>
        <v/>
      </c>
      <c r="AL848" s="42" t="str">
        <f t="shared" si="508"/>
        <v/>
      </c>
    </row>
    <row r="849" spans="2:38" ht="15" x14ac:dyDescent="0.15">
      <c r="B849" s="328" t="str">
        <f t="shared" si="486"/>
        <v/>
      </c>
      <c r="C849" s="328" t="str">
        <f t="shared" si="487"/>
        <v/>
      </c>
      <c r="D849" s="328" t="str">
        <f t="shared" si="488"/>
        <v/>
      </c>
      <c r="E849" s="328" t="str">
        <f t="shared" si="485"/>
        <v xml:space="preserve"> </v>
      </c>
      <c r="F849" s="328" t="str">
        <f t="shared" si="489"/>
        <v/>
      </c>
      <c r="G849" s="328" t="str">
        <f t="shared" si="490"/>
        <v/>
      </c>
      <c r="H849" s="313"/>
      <c r="I849" s="328" t="str">
        <f t="shared" si="491"/>
        <v/>
      </c>
      <c r="J849" s="328">
        <f t="shared" si="484"/>
        <v>850</v>
      </c>
      <c r="K849" s="335" t="str">
        <f t="shared" si="492"/>
        <v/>
      </c>
      <c r="L849" s="323" t="str">
        <f t="shared" si="493"/>
        <v/>
      </c>
      <c r="M849" s="323" t="str">
        <f t="shared" si="494"/>
        <v/>
      </c>
      <c r="N849" s="328" t="str">
        <f t="shared" si="495"/>
        <v/>
      </c>
      <c r="O849" s="328" t="str">
        <f t="shared" si="496"/>
        <v/>
      </c>
      <c r="P849" s="332"/>
      <c r="Q849" s="328"/>
      <c r="R849" s="277" t="str">
        <f>IF(H849&gt;0, rate1(1,$L$52,$L$51,$L$54,L849,$L$53,$L$50,P849),"")</f>
        <v/>
      </c>
      <c r="S849" s="323"/>
      <c r="T849" s="323"/>
      <c r="U849" s="328"/>
      <c r="V849" s="336"/>
      <c r="W849" s="328"/>
      <c r="X849" s="328"/>
      <c r="Y849" s="328"/>
      <c r="Z849" s="108" t="str">
        <f>IF(H849&gt;0, rate1(1,$L$52,$L$51,$L$54,U849,$L$53,$L$50,Y849),"")</f>
        <v/>
      </c>
      <c r="AA849" s="336" t="str">
        <f t="shared" si="497"/>
        <v/>
      </c>
      <c r="AB849" s="336" t="str">
        <f t="shared" si="498"/>
        <v/>
      </c>
      <c r="AC849" s="328" t="str">
        <f t="shared" si="499"/>
        <v/>
      </c>
      <c r="AD849" s="328" t="str">
        <f t="shared" si="500"/>
        <v/>
      </c>
      <c r="AE849" s="328" t="str">
        <f t="shared" si="501"/>
        <v/>
      </c>
      <c r="AF849" s="328" t="str">
        <f t="shared" si="502"/>
        <v/>
      </c>
      <c r="AG849" s="328" t="str">
        <f t="shared" si="503"/>
        <v/>
      </c>
      <c r="AH849" s="328" t="str">
        <f t="shared" si="504"/>
        <v/>
      </c>
      <c r="AI849" s="328" t="str">
        <f t="shared" si="505"/>
        <v/>
      </c>
      <c r="AJ849" s="328" t="str">
        <f t="shared" si="506"/>
        <v/>
      </c>
      <c r="AK849" s="337" t="str">
        <f t="shared" si="507"/>
        <v/>
      </c>
      <c r="AL849" s="42" t="str">
        <f t="shared" si="508"/>
        <v/>
      </c>
    </row>
    <row r="850" spans="2:38" ht="15" x14ac:dyDescent="0.15">
      <c r="B850" s="328" t="str">
        <f t="shared" si="486"/>
        <v/>
      </c>
      <c r="C850" s="328" t="str">
        <f t="shared" si="487"/>
        <v/>
      </c>
      <c r="D850" s="328" t="str">
        <f t="shared" si="488"/>
        <v/>
      </c>
      <c r="E850" s="328" t="str">
        <f t="shared" si="485"/>
        <v xml:space="preserve"> </v>
      </c>
      <c r="F850" s="328" t="str">
        <f t="shared" si="489"/>
        <v/>
      </c>
      <c r="G850" s="328" t="str">
        <f t="shared" si="490"/>
        <v/>
      </c>
      <c r="H850" s="313"/>
      <c r="I850" s="328" t="str">
        <f t="shared" si="491"/>
        <v/>
      </c>
      <c r="J850" s="328">
        <f t="shared" si="484"/>
        <v>850</v>
      </c>
      <c r="K850" s="335" t="str">
        <f t="shared" si="492"/>
        <v/>
      </c>
      <c r="L850" s="323" t="str">
        <f t="shared" si="493"/>
        <v/>
      </c>
      <c r="M850" s="323" t="str">
        <f t="shared" si="494"/>
        <v/>
      </c>
      <c r="N850" s="328" t="str">
        <f t="shared" si="495"/>
        <v/>
      </c>
      <c r="O850" s="328" t="str">
        <f t="shared" si="496"/>
        <v/>
      </c>
      <c r="P850" s="332"/>
      <c r="Q850" s="328"/>
      <c r="R850" s="277" t="str">
        <f>IF(H850&gt;0, rate1(1,$L$52,$L$51,$L$54,L850,$L$53,$L$50,P850),"")</f>
        <v/>
      </c>
      <c r="S850" s="323"/>
      <c r="T850" s="323"/>
      <c r="U850" s="328"/>
      <c r="V850" s="336"/>
      <c r="W850" s="328"/>
      <c r="X850" s="328"/>
      <c r="Y850" s="328"/>
      <c r="Z850" s="108" t="str">
        <f>IF(H850&gt;0, rate1(1,$L$52,$L$51,$L$54,U850,$L$53,$L$50,Y850),"")</f>
        <v/>
      </c>
      <c r="AA850" s="336" t="str">
        <f t="shared" si="497"/>
        <v/>
      </c>
      <c r="AB850" s="336" t="str">
        <f t="shared" si="498"/>
        <v/>
      </c>
      <c r="AC850" s="328" t="str">
        <f t="shared" si="499"/>
        <v/>
      </c>
      <c r="AD850" s="328" t="str">
        <f t="shared" si="500"/>
        <v/>
      </c>
      <c r="AE850" s="328" t="str">
        <f t="shared" si="501"/>
        <v/>
      </c>
      <c r="AF850" s="328" t="str">
        <f t="shared" si="502"/>
        <v/>
      </c>
      <c r="AG850" s="328" t="str">
        <f t="shared" si="503"/>
        <v/>
      </c>
      <c r="AH850" s="328" t="str">
        <f t="shared" si="504"/>
        <v/>
      </c>
      <c r="AI850" s="328" t="str">
        <f t="shared" si="505"/>
        <v/>
      </c>
      <c r="AJ850" s="328" t="str">
        <f t="shared" si="506"/>
        <v/>
      </c>
      <c r="AK850" s="337" t="str">
        <f t="shared" si="507"/>
        <v/>
      </c>
      <c r="AL850" s="42" t="str">
        <f t="shared" si="508"/>
        <v/>
      </c>
    </row>
    <row r="851" spans="2:38" ht="15" x14ac:dyDescent="0.15">
      <c r="B851" s="328" t="str">
        <f t="shared" si="486"/>
        <v/>
      </c>
      <c r="C851" s="328" t="str">
        <f t="shared" si="487"/>
        <v/>
      </c>
      <c r="D851" s="328" t="str">
        <f t="shared" si="488"/>
        <v/>
      </c>
      <c r="E851" s="328" t="str">
        <f t="shared" si="485"/>
        <v xml:space="preserve"> </v>
      </c>
      <c r="F851" s="328" t="str">
        <f t="shared" si="489"/>
        <v/>
      </c>
      <c r="G851" s="328" t="str">
        <f t="shared" si="490"/>
        <v/>
      </c>
      <c r="H851" s="313"/>
      <c r="I851" s="328" t="str">
        <f t="shared" si="491"/>
        <v/>
      </c>
      <c r="J851" s="328">
        <f t="shared" si="484"/>
        <v>850</v>
      </c>
      <c r="K851" s="335" t="str">
        <f t="shared" si="492"/>
        <v/>
      </c>
      <c r="L851" s="323" t="str">
        <f t="shared" si="493"/>
        <v/>
      </c>
      <c r="M851" s="323" t="str">
        <f t="shared" si="494"/>
        <v/>
      </c>
      <c r="N851" s="328" t="str">
        <f t="shared" si="495"/>
        <v/>
      </c>
      <c r="O851" s="328" t="str">
        <f t="shared" si="496"/>
        <v/>
      </c>
      <c r="P851" s="332"/>
      <c r="Q851" s="328"/>
      <c r="R851" s="277" t="str">
        <f>IF(H851&gt;0, rate1(1,$L$52,$L$51,$L$54,L851,$L$53,$L$50,P851),"")</f>
        <v/>
      </c>
      <c r="S851" s="323"/>
      <c r="T851" s="323"/>
      <c r="U851" s="328"/>
      <c r="V851" s="336"/>
      <c r="W851" s="328"/>
      <c r="X851" s="328"/>
      <c r="Y851" s="328"/>
      <c r="Z851" s="108" t="str">
        <f>IF(H851&gt;0, rate1(1,$L$52,$L$51,$L$54,U851,$L$53,$L$50,Y851),"")</f>
        <v/>
      </c>
      <c r="AA851" s="336" t="str">
        <f t="shared" si="497"/>
        <v/>
      </c>
      <c r="AB851" s="336" t="str">
        <f t="shared" si="498"/>
        <v/>
      </c>
      <c r="AC851" s="328" t="str">
        <f t="shared" si="499"/>
        <v/>
      </c>
      <c r="AD851" s="328" t="str">
        <f t="shared" si="500"/>
        <v/>
      </c>
      <c r="AE851" s="328" t="str">
        <f t="shared" si="501"/>
        <v/>
      </c>
      <c r="AF851" s="328" t="str">
        <f t="shared" si="502"/>
        <v/>
      </c>
      <c r="AG851" s="328" t="str">
        <f t="shared" si="503"/>
        <v/>
      </c>
      <c r="AH851" s="328" t="str">
        <f t="shared" si="504"/>
        <v/>
      </c>
      <c r="AI851" s="328" t="str">
        <f t="shared" si="505"/>
        <v/>
      </c>
      <c r="AJ851" s="328" t="str">
        <f t="shared" si="506"/>
        <v/>
      </c>
      <c r="AK851" s="337" t="str">
        <f t="shared" si="507"/>
        <v/>
      </c>
      <c r="AL851" s="42" t="str">
        <f t="shared" si="508"/>
        <v/>
      </c>
    </row>
    <row r="852" spans="2:38" ht="15" x14ac:dyDescent="0.15">
      <c r="B852" s="328" t="str">
        <f t="shared" si="486"/>
        <v/>
      </c>
      <c r="C852" s="328" t="str">
        <f t="shared" si="487"/>
        <v/>
      </c>
      <c r="D852" s="328" t="str">
        <f t="shared" si="488"/>
        <v/>
      </c>
      <c r="E852" s="328" t="str">
        <f t="shared" si="485"/>
        <v xml:space="preserve"> </v>
      </c>
      <c r="F852" s="328" t="str">
        <f t="shared" si="489"/>
        <v/>
      </c>
      <c r="G852" s="328" t="str">
        <f t="shared" si="490"/>
        <v/>
      </c>
      <c r="H852" s="313"/>
      <c r="I852" s="328" t="str">
        <f t="shared" si="491"/>
        <v/>
      </c>
      <c r="J852" s="328">
        <f t="shared" si="484"/>
        <v>850</v>
      </c>
      <c r="K852" s="335" t="str">
        <f t="shared" si="492"/>
        <v/>
      </c>
      <c r="L852" s="323" t="str">
        <f t="shared" si="493"/>
        <v/>
      </c>
      <c r="M852" s="323" t="str">
        <f t="shared" si="494"/>
        <v/>
      </c>
      <c r="N852" s="328" t="str">
        <f t="shared" si="495"/>
        <v/>
      </c>
      <c r="O852" s="328" t="str">
        <f t="shared" si="496"/>
        <v/>
      </c>
      <c r="P852" s="332"/>
      <c r="Q852" s="328"/>
      <c r="R852" s="277" t="str">
        <f>IF(H852&gt;0, rate1(1,$L$52,$L$51,$L$54,L852,$L$53,$L$50,P852),"")</f>
        <v/>
      </c>
      <c r="S852" s="323"/>
      <c r="T852" s="323"/>
      <c r="U852" s="328"/>
      <c r="V852" s="336"/>
      <c r="W852" s="328"/>
      <c r="X852" s="328"/>
      <c r="Y852" s="328"/>
      <c r="Z852" s="108" t="str">
        <f>IF(H852&gt;0, rate1(1,$L$52,$L$51,$L$54,U852,$L$53,$L$50,Y852),"")</f>
        <v/>
      </c>
      <c r="AA852" s="336" t="str">
        <f t="shared" si="497"/>
        <v/>
      </c>
      <c r="AB852" s="336" t="str">
        <f t="shared" si="498"/>
        <v/>
      </c>
      <c r="AC852" s="328" t="str">
        <f t="shared" si="499"/>
        <v/>
      </c>
      <c r="AD852" s="328" t="str">
        <f t="shared" si="500"/>
        <v/>
      </c>
      <c r="AE852" s="328" t="str">
        <f t="shared" si="501"/>
        <v/>
      </c>
      <c r="AF852" s="328" t="str">
        <f t="shared" si="502"/>
        <v/>
      </c>
      <c r="AG852" s="328" t="str">
        <f t="shared" si="503"/>
        <v/>
      </c>
      <c r="AH852" s="328" t="str">
        <f t="shared" si="504"/>
        <v/>
      </c>
      <c r="AI852" s="328" t="str">
        <f t="shared" si="505"/>
        <v/>
      </c>
      <c r="AJ852" s="328" t="str">
        <f t="shared" si="506"/>
        <v/>
      </c>
      <c r="AK852" s="337" t="str">
        <f t="shared" si="507"/>
        <v/>
      </c>
      <c r="AL852" s="42" t="str">
        <f t="shared" si="508"/>
        <v/>
      </c>
    </row>
    <row r="853" spans="2:38" ht="15" x14ac:dyDescent="0.15">
      <c r="B853" s="328" t="str">
        <f t="shared" si="486"/>
        <v/>
      </c>
      <c r="C853" s="328" t="str">
        <f t="shared" si="487"/>
        <v/>
      </c>
      <c r="D853" s="328" t="str">
        <f t="shared" si="488"/>
        <v/>
      </c>
      <c r="E853" s="328" t="str">
        <f t="shared" si="485"/>
        <v xml:space="preserve"> </v>
      </c>
      <c r="F853" s="328" t="str">
        <f t="shared" si="489"/>
        <v/>
      </c>
      <c r="G853" s="328" t="str">
        <f t="shared" si="490"/>
        <v/>
      </c>
      <c r="H853" s="313"/>
      <c r="I853" s="328" t="str">
        <f t="shared" si="491"/>
        <v/>
      </c>
      <c r="J853" s="328">
        <f t="shared" si="484"/>
        <v>850</v>
      </c>
      <c r="K853" s="335" t="str">
        <f t="shared" si="492"/>
        <v/>
      </c>
      <c r="L853" s="323" t="str">
        <f t="shared" si="493"/>
        <v/>
      </c>
      <c r="M853" s="323" t="str">
        <f t="shared" si="494"/>
        <v/>
      </c>
      <c r="N853" s="328" t="str">
        <f t="shared" si="495"/>
        <v/>
      </c>
      <c r="O853" s="328" t="str">
        <f t="shared" si="496"/>
        <v/>
      </c>
      <c r="P853" s="332"/>
      <c r="Q853" s="328"/>
      <c r="R853" s="277" t="str">
        <f>IF(H853&gt;0, rate1(1,$L$52,$L$51,$L$54,L853,$L$53,$L$50,P853),"")</f>
        <v/>
      </c>
      <c r="S853" s="323"/>
      <c r="T853" s="323"/>
      <c r="U853" s="328"/>
      <c r="V853" s="336"/>
      <c r="W853" s="328"/>
      <c r="X853" s="328"/>
      <c r="Y853" s="328"/>
      <c r="Z853" s="108" t="str">
        <f>IF(H853&gt;0, rate1(1,$L$52,$L$51,$L$54,U853,$L$53,$L$50,Y853),"")</f>
        <v/>
      </c>
      <c r="AA853" s="336" t="str">
        <f t="shared" si="497"/>
        <v/>
      </c>
      <c r="AB853" s="336" t="str">
        <f t="shared" si="498"/>
        <v/>
      </c>
      <c r="AC853" s="328" t="str">
        <f t="shared" si="499"/>
        <v/>
      </c>
      <c r="AD853" s="328" t="str">
        <f t="shared" si="500"/>
        <v/>
      </c>
      <c r="AE853" s="328" t="str">
        <f t="shared" si="501"/>
        <v/>
      </c>
      <c r="AF853" s="328" t="str">
        <f t="shared" si="502"/>
        <v/>
      </c>
      <c r="AG853" s="328" t="str">
        <f t="shared" si="503"/>
        <v/>
      </c>
      <c r="AH853" s="328" t="str">
        <f t="shared" si="504"/>
        <v/>
      </c>
      <c r="AI853" s="328" t="str">
        <f t="shared" si="505"/>
        <v/>
      </c>
      <c r="AJ853" s="328" t="str">
        <f t="shared" si="506"/>
        <v/>
      </c>
      <c r="AK853" s="337" t="str">
        <f t="shared" si="507"/>
        <v/>
      </c>
      <c r="AL853" s="42" t="str">
        <f t="shared" si="508"/>
        <v/>
      </c>
    </row>
    <row r="854" spans="2:38" ht="15" x14ac:dyDescent="0.15">
      <c r="B854" s="328" t="str">
        <f t="shared" si="486"/>
        <v/>
      </c>
      <c r="C854" s="328" t="str">
        <f t="shared" si="487"/>
        <v/>
      </c>
      <c r="D854" s="328" t="str">
        <f t="shared" si="488"/>
        <v/>
      </c>
      <c r="E854" s="328" t="str">
        <f t="shared" si="485"/>
        <v xml:space="preserve"> </v>
      </c>
      <c r="F854" s="328" t="str">
        <f t="shared" si="489"/>
        <v/>
      </c>
      <c r="G854" s="328" t="str">
        <f t="shared" si="490"/>
        <v/>
      </c>
      <c r="H854" s="313"/>
      <c r="I854" s="328" t="str">
        <f t="shared" si="491"/>
        <v/>
      </c>
      <c r="J854" s="328">
        <f t="shared" si="484"/>
        <v>850</v>
      </c>
      <c r="K854" s="335" t="str">
        <f t="shared" si="492"/>
        <v/>
      </c>
      <c r="L854" s="323" t="str">
        <f t="shared" si="493"/>
        <v/>
      </c>
      <c r="M854" s="323" t="str">
        <f t="shared" si="494"/>
        <v/>
      </c>
      <c r="N854" s="328" t="str">
        <f t="shared" si="495"/>
        <v/>
      </c>
      <c r="O854" s="328" t="str">
        <f t="shared" si="496"/>
        <v/>
      </c>
      <c r="P854" s="332"/>
      <c r="Q854" s="328"/>
      <c r="R854" s="277" t="str">
        <f>IF(H854&gt;0, rate1(1,$L$52,$L$51,$L$54,L854,$L$53,$L$50,P854),"")</f>
        <v/>
      </c>
      <c r="S854" s="323"/>
      <c r="T854" s="323"/>
      <c r="U854" s="328"/>
      <c r="V854" s="336"/>
      <c r="W854" s="328"/>
      <c r="X854" s="328"/>
      <c r="Y854" s="328"/>
      <c r="Z854" s="108" t="str">
        <f>IF(H854&gt;0, rate1(1,$L$52,$L$51,$L$54,U854,$L$53,$L$50,Y854),"")</f>
        <v/>
      </c>
      <c r="AA854" s="336" t="str">
        <f t="shared" si="497"/>
        <v/>
      </c>
      <c r="AB854" s="336" t="str">
        <f t="shared" si="498"/>
        <v/>
      </c>
      <c r="AC854" s="328" t="str">
        <f t="shared" si="499"/>
        <v/>
      </c>
      <c r="AD854" s="328" t="str">
        <f t="shared" si="500"/>
        <v/>
      </c>
      <c r="AE854" s="328" t="str">
        <f t="shared" si="501"/>
        <v/>
      </c>
      <c r="AF854" s="328" t="str">
        <f t="shared" si="502"/>
        <v/>
      </c>
      <c r="AG854" s="328" t="str">
        <f t="shared" si="503"/>
        <v/>
      </c>
      <c r="AH854" s="328" t="str">
        <f t="shared" si="504"/>
        <v/>
      </c>
      <c r="AI854" s="328" t="str">
        <f t="shared" si="505"/>
        <v/>
      </c>
      <c r="AJ854" s="328" t="str">
        <f t="shared" si="506"/>
        <v/>
      </c>
      <c r="AK854" s="337" t="str">
        <f t="shared" si="507"/>
        <v/>
      </c>
      <c r="AL854" s="42" t="str">
        <f t="shared" si="508"/>
        <v/>
      </c>
    </row>
    <row r="855" spans="2:38" ht="15" x14ac:dyDescent="0.15">
      <c r="B855" s="328" t="str">
        <f t="shared" si="486"/>
        <v/>
      </c>
      <c r="C855" s="328" t="str">
        <f t="shared" si="487"/>
        <v/>
      </c>
      <c r="D855" s="328" t="str">
        <f t="shared" si="488"/>
        <v/>
      </c>
      <c r="E855" s="328" t="str">
        <f t="shared" si="485"/>
        <v xml:space="preserve"> </v>
      </c>
      <c r="F855" s="328" t="str">
        <f t="shared" si="489"/>
        <v/>
      </c>
      <c r="G855" s="328" t="str">
        <f t="shared" si="490"/>
        <v/>
      </c>
      <c r="H855" s="313"/>
      <c r="I855" s="328" t="str">
        <f t="shared" si="491"/>
        <v/>
      </c>
      <c r="J855" s="328">
        <f t="shared" si="484"/>
        <v>850</v>
      </c>
      <c r="K855" s="335" t="str">
        <f t="shared" si="492"/>
        <v/>
      </c>
      <c r="L855" s="323" t="str">
        <f t="shared" si="493"/>
        <v/>
      </c>
      <c r="M855" s="323" t="str">
        <f t="shared" si="494"/>
        <v/>
      </c>
      <c r="N855" s="328" t="str">
        <f t="shared" si="495"/>
        <v/>
      </c>
      <c r="O855" s="328" t="str">
        <f t="shared" si="496"/>
        <v/>
      </c>
      <c r="P855" s="332"/>
      <c r="Q855" s="328"/>
      <c r="R855" s="277" t="str">
        <f>IF(H855&gt;0, rate1(1,$L$52,$L$51,$L$54,L855,$L$53,$L$50,P855),"")</f>
        <v/>
      </c>
      <c r="S855" s="323"/>
      <c r="T855" s="323"/>
      <c r="U855" s="328"/>
      <c r="V855" s="336"/>
      <c r="W855" s="328"/>
      <c r="X855" s="328"/>
      <c r="Y855" s="328"/>
      <c r="Z855" s="108" t="str">
        <f>IF(H855&gt;0, rate1(1,$L$52,$L$51,$L$54,U855,$L$53,$L$50,Y855),"")</f>
        <v/>
      </c>
      <c r="AA855" s="336" t="str">
        <f t="shared" si="497"/>
        <v/>
      </c>
      <c r="AB855" s="336" t="str">
        <f t="shared" si="498"/>
        <v/>
      </c>
      <c r="AC855" s="328" t="str">
        <f t="shared" si="499"/>
        <v/>
      </c>
      <c r="AD855" s="328" t="str">
        <f t="shared" si="500"/>
        <v/>
      </c>
      <c r="AE855" s="328" t="str">
        <f t="shared" si="501"/>
        <v/>
      </c>
      <c r="AF855" s="328" t="str">
        <f t="shared" si="502"/>
        <v/>
      </c>
      <c r="AG855" s="328" t="str">
        <f t="shared" si="503"/>
        <v/>
      </c>
      <c r="AH855" s="328" t="str">
        <f t="shared" si="504"/>
        <v/>
      </c>
      <c r="AI855" s="328" t="str">
        <f t="shared" si="505"/>
        <v/>
      </c>
      <c r="AJ855" s="328" t="str">
        <f t="shared" si="506"/>
        <v/>
      </c>
      <c r="AK855" s="337" t="str">
        <f t="shared" si="507"/>
        <v/>
      </c>
      <c r="AL855" s="42" t="str">
        <f t="shared" si="508"/>
        <v/>
      </c>
    </row>
    <row r="856" spans="2:38" ht="15" x14ac:dyDescent="0.15">
      <c r="B856" s="328" t="str">
        <f t="shared" si="486"/>
        <v/>
      </c>
      <c r="C856" s="328" t="str">
        <f t="shared" si="487"/>
        <v/>
      </c>
      <c r="D856" s="328" t="str">
        <f t="shared" si="488"/>
        <v/>
      </c>
      <c r="E856" s="328" t="str">
        <f t="shared" si="485"/>
        <v xml:space="preserve"> </v>
      </c>
      <c r="F856" s="328" t="str">
        <f t="shared" si="489"/>
        <v/>
      </c>
      <c r="G856" s="328" t="str">
        <f t="shared" si="490"/>
        <v/>
      </c>
      <c r="H856" s="313"/>
      <c r="I856" s="328" t="str">
        <f t="shared" si="491"/>
        <v/>
      </c>
      <c r="J856" s="328">
        <f t="shared" si="484"/>
        <v>850</v>
      </c>
      <c r="K856" s="335" t="str">
        <f t="shared" si="492"/>
        <v/>
      </c>
      <c r="L856" s="323" t="str">
        <f t="shared" si="493"/>
        <v/>
      </c>
      <c r="M856" s="323" t="str">
        <f t="shared" si="494"/>
        <v/>
      </c>
      <c r="N856" s="328" t="str">
        <f t="shared" si="495"/>
        <v/>
      </c>
      <c r="O856" s="328" t="str">
        <f t="shared" si="496"/>
        <v/>
      </c>
      <c r="P856" s="332"/>
      <c r="Q856" s="328"/>
      <c r="R856" s="277" t="str">
        <f>IF(H856&gt;0, rate1(1,$L$52,$L$51,$L$54,L856,$L$53,$L$50,P856),"")</f>
        <v/>
      </c>
      <c r="S856" s="323"/>
      <c r="T856" s="323"/>
      <c r="U856" s="328"/>
      <c r="V856" s="336"/>
      <c r="W856" s="328"/>
      <c r="X856" s="328"/>
      <c r="Y856" s="328"/>
      <c r="Z856" s="108" t="str">
        <f>IF(H856&gt;0, rate1(1,$L$52,$L$51,$L$54,U856,$L$53,$L$50,Y856),"")</f>
        <v/>
      </c>
      <c r="AA856" s="336" t="str">
        <f t="shared" si="497"/>
        <v/>
      </c>
      <c r="AB856" s="336" t="str">
        <f t="shared" si="498"/>
        <v/>
      </c>
      <c r="AC856" s="328" t="str">
        <f t="shared" si="499"/>
        <v/>
      </c>
      <c r="AD856" s="328" t="str">
        <f t="shared" si="500"/>
        <v/>
      </c>
      <c r="AE856" s="328" t="str">
        <f t="shared" si="501"/>
        <v/>
      </c>
      <c r="AF856" s="328" t="str">
        <f t="shared" si="502"/>
        <v/>
      </c>
      <c r="AG856" s="328" t="str">
        <f t="shared" si="503"/>
        <v/>
      </c>
      <c r="AH856" s="328" t="str">
        <f t="shared" si="504"/>
        <v/>
      </c>
      <c r="AI856" s="328" t="str">
        <f t="shared" si="505"/>
        <v/>
      </c>
      <c r="AJ856" s="328" t="str">
        <f t="shared" si="506"/>
        <v/>
      </c>
      <c r="AK856" s="337" t="str">
        <f t="shared" si="507"/>
        <v/>
      </c>
      <c r="AL856" s="42" t="str">
        <f t="shared" si="508"/>
        <v/>
      </c>
    </row>
    <row r="857" spans="2:38" ht="15" x14ac:dyDescent="0.15">
      <c r="B857" s="328" t="str">
        <f t="shared" si="486"/>
        <v/>
      </c>
      <c r="C857" s="328" t="str">
        <f t="shared" si="487"/>
        <v/>
      </c>
      <c r="D857" s="328" t="str">
        <f t="shared" si="488"/>
        <v/>
      </c>
      <c r="E857" s="328" t="str">
        <f t="shared" si="485"/>
        <v xml:space="preserve"> </v>
      </c>
      <c r="F857" s="328" t="str">
        <f t="shared" si="489"/>
        <v/>
      </c>
      <c r="G857" s="328" t="str">
        <f t="shared" si="490"/>
        <v/>
      </c>
      <c r="H857" s="313"/>
      <c r="I857" s="328" t="str">
        <f t="shared" si="491"/>
        <v/>
      </c>
      <c r="J857" s="328">
        <f t="shared" si="484"/>
        <v>850</v>
      </c>
      <c r="K857" s="335" t="str">
        <f t="shared" si="492"/>
        <v/>
      </c>
      <c r="L857" s="323" t="str">
        <f t="shared" si="493"/>
        <v/>
      </c>
      <c r="M857" s="323" t="str">
        <f t="shared" si="494"/>
        <v/>
      </c>
      <c r="N857" s="328" t="str">
        <f t="shared" si="495"/>
        <v/>
      </c>
      <c r="O857" s="328" t="str">
        <f t="shared" si="496"/>
        <v/>
      </c>
      <c r="P857" s="332"/>
      <c r="Q857" s="328"/>
      <c r="R857" s="277" t="str">
        <f>IF(H857&gt;0, rate1(1,$L$52,$L$51,$L$54,L857,$L$53,$L$50,P857),"")</f>
        <v/>
      </c>
      <c r="S857" s="323"/>
      <c r="T857" s="323"/>
      <c r="U857" s="328"/>
      <c r="V857" s="336"/>
      <c r="W857" s="328"/>
      <c r="X857" s="328"/>
      <c r="Y857" s="328"/>
      <c r="Z857" s="108" t="str">
        <f>IF(H857&gt;0, rate1(1,$L$52,$L$51,$L$54,U857,$L$53,$L$50,Y857),"")</f>
        <v/>
      </c>
      <c r="AA857" s="336" t="str">
        <f t="shared" si="497"/>
        <v/>
      </c>
      <c r="AB857" s="336" t="str">
        <f t="shared" si="498"/>
        <v/>
      </c>
      <c r="AC857" s="328" t="str">
        <f t="shared" si="499"/>
        <v/>
      </c>
      <c r="AD857" s="328" t="str">
        <f t="shared" si="500"/>
        <v/>
      </c>
      <c r="AE857" s="328" t="str">
        <f t="shared" si="501"/>
        <v/>
      </c>
      <c r="AF857" s="328" t="str">
        <f t="shared" si="502"/>
        <v/>
      </c>
      <c r="AG857" s="328" t="str">
        <f t="shared" si="503"/>
        <v/>
      </c>
      <c r="AH857" s="328" t="str">
        <f t="shared" si="504"/>
        <v/>
      </c>
      <c r="AI857" s="328" t="str">
        <f t="shared" si="505"/>
        <v/>
      </c>
      <c r="AJ857" s="328" t="str">
        <f t="shared" si="506"/>
        <v/>
      </c>
      <c r="AK857" s="337" t="str">
        <f t="shared" si="507"/>
        <v/>
      </c>
      <c r="AL857" s="42" t="str">
        <f t="shared" si="508"/>
        <v/>
      </c>
    </row>
    <row r="858" spans="2:38" ht="15" x14ac:dyDescent="0.15">
      <c r="B858" s="328" t="str">
        <f t="shared" si="486"/>
        <v/>
      </c>
      <c r="C858" s="328" t="str">
        <f t="shared" si="487"/>
        <v/>
      </c>
      <c r="D858" s="328" t="str">
        <f t="shared" si="488"/>
        <v/>
      </c>
      <c r="E858" s="328" t="str">
        <f t="shared" si="485"/>
        <v xml:space="preserve"> </v>
      </c>
      <c r="F858" s="328" t="str">
        <f t="shared" si="489"/>
        <v/>
      </c>
      <c r="G858" s="328" t="str">
        <f t="shared" si="490"/>
        <v/>
      </c>
      <c r="H858" s="313"/>
      <c r="I858" s="328" t="str">
        <f t="shared" si="491"/>
        <v/>
      </c>
      <c r="J858" s="328">
        <f t="shared" si="484"/>
        <v>850</v>
      </c>
      <c r="K858" s="335" t="str">
        <f t="shared" si="492"/>
        <v/>
      </c>
      <c r="L858" s="323" t="str">
        <f t="shared" si="493"/>
        <v/>
      </c>
      <c r="M858" s="323" t="str">
        <f t="shared" si="494"/>
        <v/>
      </c>
      <c r="N858" s="328" t="str">
        <f t="shared" si="495"/>
        <v/>
      </c>
      <c r="O858" s="328" t="str">
        <f t="shared" si="496"/>
        <v/>
      </c>
      <c r="P858" s="332"/>
      <c r="Q858" s="328"/>
      <c r="R858" s="277" t="str">
        <f>IF(H858&gt;0, rate1(1,$L$52,$L$51,$L$54,L858,$L$53,$L$50,P858),"")</f>
        <v/>
      </c>
      <c r="S858" s="323"/>
      <c r="T858" s="323"/>
      <c r="U858" s="328"/>
      <c r="V858" s="336"/>
      <c r="W858" s="328"/>
      <c r="X858" s="328"/>
      <c r="Y858" s="328"/>
      <c r="Z858" s="108" t="str">
        <f>IF(H858&gt;0, rate1(1,$L$52,$L$51,$L$54,U858,$L$53,$L$50,Y858),"")</f>
        <v/>
      </c>
      <c r="AA858" s="336" t="str">
        <f t="shared" si="497"/>
        <v/>
      </c>
      <c r="AB858" s="336" t="str">
        <f t="shared" si="498"/>
        <v/>
      </c>
      <c r="AC858" s="328" t="str">
        <f t="shared" si="499"/>
        <v/>
      </c>
      <c r="AD858" s="328" t="str">
        <f t="shared" si="500"/>
        <v/>
      </c>
      <c r="AE858" s="328" t="str">
        <f t="shared" si="501"/>
        <v/>
      </c>
      <c r="AF858" s="328" t="str">
        <f t="shared" si="502"/>
        <v/>
      </c>
      <c r="AG858" s="328" t="str">
        <f t="shared" si="503"/>
        <v/>
      </c>
      <c r="AH858" s="328" t="str">
        <f t="shared" si="504"/>
        <v/>
      </c>
      <c r="AI858" s="328" t="str">
        <f t="shared" si="505"/>
        <v/>
      </c>
      <c r="AJ858" s="328" t="str">
        <f t="shared" si="506"/>
        <v/>
      </c>
      <c r="AK858" s="337" t="str">
        <f t="shared" si="507"/>
        <v/>
      </c>
      <c r="AL858" s="42" t="str">
        <f t="shared" si="508"/>
        <v/>
      </c>
    </row>
    <row r="859" spans="2:38" ht="15" x14ac:dyDescent="0.15">
      <c r="B859" s="328" t="str">
        <f t="shared" si="486"/>
        <v/>
      </c>
      <c r="C859" s="328" t="str">
        <f t="shared" si="487"/>
        <v/>
      </c>
      <c r="D859" s="328" t="str">
        <f t="shared" si="488"/>
        <v/>
      </c>
      <c r="E859" s="328" t="str">
        <f t="shared" si="485"/>
        <v xml:space="preserve"> </v>
      </c>
      <c r="F859" s="328" t="str">
        <f t="shared" si="489"/>
        <v/>
      </c>
      <c r="G859" s="328" t="str">
        <f t="shared" si="490"/>
        <v/>
      </c>
      <c r="H859" s="313"/>
      <c r="I859" s="328" t="str">
        <f t="shared" si="491"/>
        <v/>
      </c>
      <c r="J859" s="328">
        <f t="shared" si="484"/>
        <v>850</v>
      </c>
      <c r="K859" s="335" t="str">
        <f t="shared" si="492"/>
        <v/>
      </c>
      <c r="L859" s="323" t="str">
        <f t="shared" si="493"/>
        <v/>
      </c>
      <c r="M859" s="323" t="str">
        <f t="shared" si="494"/>
        <v/>
      </c>
      <c r="N859" s="328" t="str">
        <f t="shared" si="495"/>
        <v/>
      </c>
      <c r="O859" s="328" t="str">
        <f t="shared" si="496"/>
        <v/>
      </c>
      <c r="P859" s="332"/>
      <c r="Q859" s="328"/>
      <c r="R859" s="277" t="str">
        <f>IF(H859&gt;0, rate1(1,$L$52,$L$51,$L$54,L859,$L$53,$L$50,P859),"")</f>
        <v/>
      </c>
      <c r="S859" s="323"/>
      <c r="T859" s="323"/>
      <c r="U859" s="328"/>
      <c r="V859" s="336"/>
      <c r="W859" s="328"/>
      <c r="X859" s="328"/>
      <c r="Y859" s="328"/>
      <c r="Z859" s="108" t="str">
        <f>IF(H859&gt;0, rate1(1,$L$52,$L$51,$L$54,U859,$L$53,$L$50,Y859),"")</f>
        <v/>
      </c>
      <c r="AA859" s="336" t="str">
        <f t="shared" si="497"/>
        <v/>
      </c>
      <c r="AB859" s="336" t="str">
        <f t="shared" si="498"/>
        <v/>
      </c>
      <c r="AC859" s="328" t="str">
        <f t="shared" si="499"/>
        <v/>
      </c>
      <c r="AD859" s="328" t="str">
        <f t="shared" si="500"/>
        <v/>
      </c>
      <c r="AE859" s="328" t="str">
        <f t="shared" si="501"/>
        <v/>
      </c>
      <c r="AF859" s="328" t="str">
        <f t="shared" si="502"/>
        <v/>
      </c>
      <c r="AG859" s="328" t="str">
        <f t="shared" si="503"/>
        <v/>
      </c>
      <c r="AH859" s="328" t="str">
        <f t="shared" si="504"/>
        <v/>
      </c>
      <c r="AI859" s="328" t="str">
        <f t="shared" si="505"/>
        <v/>
      </c>
      <c r="AJ859" s="328" t="str">
        <f t="shared" si="506"/>
        <v/>
      </c>
      <c r="AK859" s="337" t="str">
        <f t="shared" si="507"/>
        <v/>
      </c>
      <c r="AL859" s="42" t="str">
        <f t="shared" si="508"/>
        <v/>
      </c>
    </row>
    <row r="860" spans="2:38" ht="15" x14ac:dyDescent="0.15">
      <c r="B860" s="328" t="str">
        <f t="shared" si="486"/>
        <v/>
      </c>
      <c r="C860" s="328" t="str">
        <f t="shared" si="487"/>
        <v/>
      </c>
      <c r="D860" s="328" t="str">
        <f t="shared" si="488"/>
        <v/>
      </c>
      <c r="E860" s="328" t="str">
        <f t="shared" si="485"/>
        <v xml:space="preserve"> </v>
      </c>
      <c r="F860" s="328" t="str">
        <f t="shared" si="489"/>
        <v/>
      </c>
      <c r="G860" s="328" t="str">
        <f t="shared" si="490"/>
        <v/>
      </c>
      <c r="H860" s="313"/>
      <c r="I860" s="328" t="str">
        <f t="shared" si="491"/>
        <v/>
      </c>
      <c r="J860" s="328">
        <f t="shared" si="484"/>
        <v>850</v>
      </c>
      <c r="K860" s="335" t="str">
        <f t="shared" si="492"/>
        <v/>
      </c>
      <c r="L860" s="323" t="str">
        <f t="shared" si="493"/>
        <v/>
      </c>
      <c r="M860" s="323" t="str">
        <f t="shared" si="494"/>
        <v/>
      </c>
      <c r="N860" s="328" t="str">
        <f t="shared" si="495"/>
        <v/>
      </c>
      <c r="O860" s="328" t="str">
        <f t="shared" si="496"/>
        <v/>
      </c>
      <c r="P860" s="332"/>
      <c r="Q860" s="328"/>
      <c r="R860" s="277" t="str">
        <f>IF(H860&gt;0, rate1(1,$L$52,$L$51,$L$54,L860,$L$53,$L$50,P860),"")</f>
        <v/>
      </c>
      <c r="S860" s="323"/>
      <c r="T860" s="323"/>
      <c r="U860" s="328"/>
      <c r="V860" s="336"/>
      <c r="W860" s="328"/>
      <c r="X860" s="328"/>
      <c r="Y860" s="328"/>
      <c r="Z860" s="108" t="str">
        <f>IF(H860&gt;0, rate1(1,$L$52,$L$51,$L$54,U860,$L$53,$L$50,Y860),"")</f>
        <v/>
      </c>
      <c r="AA860" s="336" t="str">
        <f t="shared" si="497"/>
        <v/>
      </c>
      <c r="AB860" s="336" t="str">
        <f t="shared" si="498"/>
        <v/>
      </c>
      <c r="AC860" s="328" t="str">
        <f t="shared" si="499"/>
        <v/>
      </c>
      <c r="AD860" s="328" t="str">
        <f t="shared" si="500"/>
        <v/>
      </c>
      <c r="AE860" s="328" t="str">
        <f t="shared" si="501"/>
        <v/>
      </c>
      <c r="AF860" s="328" t="str">
        <f t="shared" si="502"/>
        <v/>
      </c>
      <c r="AG860" s="328" t="str">
        <f t="shared" si="503"/>
        <v/>
      </c>
      <c r="AH860" s="328" t="str">
        <f t="shared" si="504"/>
        <v/>
      </c>
      <c r="AI860" s="328" t="str">
        <f t="shared" si="505"/>
        <v/>
      </c>
      <c r="AJ860" s="328" t="str">
        <f t="shared" si="506"/>
        <v/>
      </c>
      <c r="AK860" s="337" t="str">
        <f t="shared" si="507"/>
        <v/>
      </c>
      <c r="AL860" s="42" t="str">
        <f t="shared" si="508"/>
        <v/>
      </c>
    </row>
    <row r="861" spans="2:38" ht="15" x14ac:dyDescent="0.15">
      <c r="B861" s="328" t="str">
        <f t="shared" si="486"/>
        <v/>
      </c>
      <c r="C861" s="328" t="str">
        <f t="shared" si="487"/>
        <v/>
      </c>
      <c r="D861" s="328" t="str">
        <f t="shared" si="488"/>
        <v/>
      </c>
      <c r="E861" s="328" t="str">
        <f t="shared" si="485"/>
        <v xml:space="preserve"> </v>
      </c>
      <c r="F861" s="328" t="str">
        <f t="shared" si="489"/>
        <v/>
      </c>
      <c r="G861" s="328" t="str">
        <f t="shared" si="490"/>
        <v/>
      </c>
      <c r="H861" s="313"/>
      <c r="I861" s="328" t="str">
        <f t="shared" si="491"/>
        <v/>
      </c>
      <c r="J861" s="328">
        <f t="shared" si="484"/>
        <v>850</v>
      </c>
      <c r="K861" s="335" t="str">
        <f t="shared" si="492"/>
        <v/>
      </c>
      <c r="L861" s="323" t="str">
        <f t="shared" si="493"/>
        <v/>
      </c>
      <c r="M861" s="323" t="str">
        <f t="shared" si="494"/>
        <v/>
      </c>
      <c r="N861" s="328" t="str">
        <f t="shared" si="495"/>
        <v/>
      </c>
      <c r="O861" s="328" t="str">
        <f t="shared" si="496"/>
        <v/>
      </c>
      <c r="P861" s="332"/>
      <c r="Q861" s="328"/>
      <c r="R861" s="277" t="str">
        <f>IF(H861&gt;0, rate1(1,$L$52,$L$51,$L$54,L861,$L$53,$L$50,P861),"")</f>
        <v/>
      </c>
      <c r="S861" s="323"/>
      <c r="T861" s="323"/>
      <c r="U861" s="328"/>
      <c r="V861" s="336"/>
      <c r="W861" s="328"/>
      <c r="X861" s="328"/>
      <c r="Y861" s="328"/>
      <c r="Z861" s="108" t="str">
        <f>IF(H861&gt;0, rate1(1,$L$52,$L$51,$L$54,U861,$L$53,$L$50,Y861),"")</f>
        <v/>
      </c>
      <c r="AA861" s="336" t="str">
        <f t="shared" si="497"/>
        <v/>
      </c>
      <c r="AB861" s="336" t="str">
        <f t="shared" si="498"/>
        <v/>
      </c>
      <c r="AC861" s="328" t="str">
        <f t="shared" si="499"/>
        <v/>
      </c>
      <c r="AD861" s="328" t="str">
        <f t="shared" si="500"/>
        <v/>
      </c>
      <c r="AE861" s="328" t="str">
        <f t="shared" si="501"/>
        <v/>
      </c>
      <c r="AF861" s="328" t="str">
        <f t="shared" si="502"/>
        <v/>
      </c>
      <c r="AG861" s="328" t="str">
        <f t="shared" si="503"/>
        <v/>
      </c>
      <c r="AH861" s="328" t="str">
        <f t="shared" si="504"/>
        <v/>
      </c>
      <c r="AI861" s="328" t="str">
        <f t="shared" si="505"/>
        <v/>
      </c>
      <c r="AJ861" s="328" t="str">
        <f t="shared" si="506"/>
        <v/>
      </c>
      <c r="AK861" s="337" t="str">
        <f t="shared" si="507"/>
        <v/>
      </c>
      <c r="AL861" s="42" t="str">
        <f t="shared" si="508"/>
        <v/>
      </c>
    </row>
    <row r="862" spans="2:38" ht="15" x14ac:dyDescent="0.15">
      <c r="B862" s="328" t="str">
        <f t="shared" si="486"/>
        <v/>
      </c>
      <c r="C862" s="328" t="str">
        <f t="shared" si="487"/>
        <v/>
      </c>
      <c r="D862" s="328" t="str">
        <f t="shared" si="488"/>
        <v/>
      </c>
      <c r="E862" s="328" t="str">
        <f t="shared" si="485"/>
        <v xml:space="preserve"> </v>
      </c>
      <c r="F862" s="328" t="str">
        <f t="shared" si="489"/>
        <v/>
      </c>
      <c r="G862" s="328" t="str">
        <f t="shared" si="490"/>
        <v/>
      </c>
      <c r="H862" s="313"/>
      <c r="I862" s="328" t="str">
        <f t="shared" si="491"/>
        <v/>
      </c>
      <c r="J862" s="328">
        <f t="shared" si="484"/>
        <v>850</v>
      </c>
      <c r="K862" s="335" t="str">
        <f t="shared" si="492"/>
        <v/>
      </c>
      <c r="L862" s="323" t="str">
        <f t="shared" si="493"/>
        <v/>
      </c>
      <c r="M862" s="323" t="str">
        <f t="shared" si="494"/>
        <v/>
      </c>
      <c r="N862" s="328" t="str">
        <f t="shared" si="495"/>
        <v/>
      </c>
      <c r="O862" s="328" t="str">
        <f t="shared" si="496"/>
        <v/>
      </c>
      <c r="P862" s="332"/>
      <c r="Q862" s="328"/>
      <c r="R862" s="277" t="str">
        <f>IF(H862&gt;0, rate1(1,$L$52,$L$51,$L$54,L862,$L$53,$L$50,P862),"")</f>
        <v/>
      </c>
      <c r="S862" s="323"/>
      <c r="T862" s="323"/>
      <c r="U862" s="328"/>
      <c r="V862" s="336"/>
      <c r="W862" s="328"/>
      <c r="X862" s="328"/>
      <c r="Y862" s="328"/>
      <c r="Z862" s="108" t="str">
        <f>IF(H862&gt;0, rate1(1,$L$52,$L$51,$L$54,U862,$L$53,$L$50,Y862),"")</f>
        <v/>
      </c>
      <c r="AA862" s="336" t="str">
        <f t="shared" si="497"/>
        <v/>
      </c>
      <c r="AB862" s="336" t="str">
        <f t="shared" si="498"/>
        <v/>
      </c>
      <c r="AC862" s="328" t="str">
        <f t="shared" si="499"/>
        <v/>
      </c>
      <c r="AD862" s="328" t="str">
        <f t="shared" si="500"/>
        <v/>
      </c>
      <c r="AE862" s="328" t="str">
        <f t="shared" si="501"/>
        <v/>
      </c>
      <c r="AF862" s="328" t="str">
        <f t="shared" si="502"/>
        <v/>
      </c>
      <c r="AG862" s="328" t="str">
        <f t="shared" si="503"/>
        <v/>
      </c>
      <c r="AH862" s="328" t="str">
        <f t="shared" si="504"/>
        <v/>
      </c>
      <c r="AI862" s="328" t="str">
        <f t="shared" si="505"/>
        <v/>
      </c>
      <c r="AJ862" s="328" t="str">
        <f t="shared" si="506"/>
        <v/>
      </c>
      <c r="AK862" s="337" t="str">
        <f t="shared" si="507"/>
        <v/>
      </c>
      <c r="AL862" s="42" t="str">
        <f t="shared" si="508"/>
        <v/>
      </c>
    </row>
    <row r="863" spans="2:38" ht="15" x14ac:dyDescent="0.15">
      <c r="B863" s="328" t="str">
        <f t="shared" si="486"/>
        <v/>
      </c>
      <c r="C863" s="328" t="str">
        <f t="shared" si="487"/>
        <v/>
      </c>
      <c r="D863" s="328" t="str">
        <f t="shared" si="488"/>
        <v/>
      </c>
      <c r="E863" s="328" t="str">
        <f t="shared" si="485"/>
        <v xml:space="preserve"> </v>
      </c>
      <c r="F863" s="328" t="str">
        <f t="shared" si="489"/>
        <v/>
      </c>
      <c r="G863" s="328" t="str">
        <f t="shared" si="490"/>
        <v/>
      </c>
      <c r="H863" s="313"/>
      <c r="I863" s="328" t="str">
        <f t="shared" si="491"/>
        <v/>
      </c>
      <c r="J863" s="328">
        <f t="shared" si="484"/>
        <v>850</v>
      </c>
      <c r="K863" s="335" t="str">
        <f t="shared" si="492"/>
        <v/>
      </c>
      <c r="L863" s="323" t="str">
        <f t="shared" si="493"/>
        <v/>
      </c>
      <c r="M863" s="323" t="str">
        <f t="shared" si="494"/>
        <v/>
      </c>
      <c r="N863" s="328" t="str">
        <f t="shared" si="495"/>
        <v/>
      </c>
      <c r="O863" s="328" t="str">
        <f t="shared" si="496"/>
        <v/>
      </c>
      <c r="P863" s="332"/>
      <c r="Q863" s="328"/>
      <c r="R863" s="277" t="str">
        <f>IF(H863&gt;0, rate1(1,$L$52,$L$51,$L$54,L863,$L$53,$L$50,P863),"")</f>
        <v/>
      </c>
      <c r="S863" s="323"/>
      <c r="T863" s="323"/>
      <c r="U863" s="328"/>
      <c r="V863" s="336"/>
      <c r="W863" s="328"/>
      <c r="X863" s="328"/>
      <c r="Y863" s="328"/>
      <c r="Z863" s="108" t="str">
        <f>IF(H863&gt;0, rate1(1,$L$52,$L$51,$L$54,U863,$L$53,$L$50,Y863),"")</f>
        <v/>
      </c>
      <c r="AA863" s="336" t="str">
        <f t="shared" si="497"/>
        <v/>
      </c>
      <c r="AB863" s="336" t="str">
        <f t="shared" si="498"/>
        <v/>
      </c>
      <c r="AC863" s="328" t="str">
        <f t="shared" si="499"/>
        <v/>
      </c>
      <c r="AD863" s="328" t="str">
        <f t="shared" si="500"/>
        <v/>
      </c>
      <c r="AE863" s="328" t="str">
        <f t="shared" si="501"/>
        <v/>
      </c>
      <c r="AF863" s="328" t="str">
        <f t="shared" si="502"/>
        <v/>
      </c>
      <c r="AG863" s="328" t="str">
        <f t="shared" si="503"/>
        <v/>
      </c>
      <c r="AH863" s="328" t="str">
        <f t="shared" si="504"/>
        <v/>
      </c>
      <c r="AI863" s="328" t="str">
        <f t="shared" si="505"/>
        <v/>
      </c>
      <c r="AJ863" s="328" t="str">
        <f t="shared" si="506"/>
        <v/>
      </c>
      <c r="AK863" s="337" t="str">
        <f t="shared" si="507"/>
        <v/>
      </c>
      <c r="AL863" s="42" t="str">
        <f t="shared" si="508"/>
        <v/>
      </c>
    </row>
    <row r="864" spans="2:38" ht="15" x14ac:dyDescent="0.15">
      <c r="B864" s="328" t="str">
        <f t="shared" si="486"/>
        <v/>
      </c>
      <c r="C864" s="328" t="str">
        <f t="shared" si="487"/>
        <v/>
      </c>
      <c r="D864" s="328" t="str">
        <f t="shared" si="488"/>
        <v/>
      </c>
      <c r="E864" s="328" t="str">
        <f t="shared" si="485"/>
        <v xml:space="preserve"> </v>
      </c>
      <c r="F864" s="328" t="str">
        <f t="shared" si="489"/>
        <v/>
      </c>
      <c r="G864" s="328" t="str">
        <f t="shared" si="490"/>
        <v/>
      </c>
      <c r="H864" s="313"/>
      <c r="I864" s="328" t="str">
        <f t="shared" si="491"/>
        <v/>
      </c>
      <c r="J864" s="328">
        <f t="shared" si="484"/>
        <v>850</v>
      </c>
      <c r="K864" s="335" t="str">
        <f t="shared" si="492"/>
        <v/>
      </c>
      <c r="L864" s="323" t="str">
        <f t="shared" si="493"/>
        <v/>
      </c>
      <c r="M864" s="323" t="str">
        <f t="shared" si="494"/>
        <v/>
      </c>
      <c r="N864" s="328" t="str">
        <f t="shared" si="495"/>
        <v/>
      </c>
      <c r="O864" s="328" t="str">
        <f t="shared" si="496"/>
        <v/>
      </c>
      <c r="P864" s="332"/>
      <c r="Q864" s="328"/>
      <c r="R864" s="277" t="str">
        <f>IF(H864&gt;0, rate1(1,$L$52,$L$51,$L$54,L864,$L$53,$L$50,P864),"")</f>
        <v/>
      </c>
      <c r="S864" s="323"/>
      <c r="T864" s="323"/>
      <c r="U864" s="328"/>
      <c r="V864" s="336"/>
      <c r="W864" s="328"/>
      <c r="X864" s="328"/>
      <c r="Y864" s="328"/>
      <c r="Z864" s="108" t="str">
        <f>IF(H864&gt;0, rate1(1,$L$52,$L$51,$L$54,U864,$L$53,$L$50,Y864),"")</f>
        <v/>
      </c>
      <c r="AA864" s="336" t="str">
        <f t="shared" si="497"/>
        <v/>
      </c>
      <c r="AB864" s="336" t="str">
        <f t="shared" si="498"/>
        <v/>
      </c>
      <c r="AC864" s="328" t="str">
        <f t="shared" si="499"/>
        <v/>
      </c>
      <c r="AD864" s="328" t="str">
        <f t="shared" si="500"/>
        <v/>
      </c>
      <c r="AE864" s="328" t="str">
        <f t="shared" si="501"/>
        <v/>
      </c>
      <c r="AF864" s="328" t="str">
        <f t="shared" si="502"/>
        <v/>
      </c>
      <c r="AG864" s="328" t="str">
        <f t="shared" si="503"/>
        <v/>
      </c>
      <c r="AH864" s="328" t="str">
        <f t="shared" si="504"/>
        <v/>
      </c>
      <c r="AI864" s="328" t="str">
        <f t="shared" si="505"/>
        <v/>
      </c>
      <c r="AJ864" s="328" t="str">
        <f t="shared" si="506"/>
        <v/>
      </c>
      <c r="AK864" s="337" t="str">
        <f t="shared" si="507"/>
        <v/>
      </c>
      <c r="AL864" s="42" t="str">
        <f t="shared" si="508"/>
        <v/>
      </c>
    </row>
    <row r="865" spans="2:38" ht="15" x14ac:dyDescent="0.15">
      <c r="B865" s="328" t="str">
        <f t="shared" si="486"/>
        <v/>
      </c>
      <c r="C865" s="328" t="str">
        <f t="shared" si="487"/>
        <v/>
      </c>
      <c r="D865" s="328" t="str">
        <f t="shared" si="488"/>
        <v/>
      </c>
      <c r="E865" s="328" t="str">
        <f t="shared" si="485"/>
        <v xml:space="preserve"> </v>
      </c>
      <c r="F865" s="328" t="str">
        <f t="shared" si="489"/>
        <v/>
      </c>
      <c r="G865" s="328" t="str">
        <f t="shared" si="490"/>
        <v/>
      </c>
      <c r="H865" s="313"/>
      <c r="I865" s="328" t="str">
        <f t="shared" si="491"/>
        <v/>
      </c>
      <c r="J865" s="328">
        <f t="shared" si="484"/>
        <v>850</v>
      </c>
      <c r="K865" s="335" t="str">
        <f t="shared" si="492"/>
        <v/>
      </c>
      <c r="L865" s="323" t="str">
        <f t="shared" si="493"/>
        <v/>
      </c>
      <c r="M865" s="323" t="str">
        <f t="shared" si="494"/>
        <v/>
      </c>
      <c r="N865" s="328" t="str">
        <f t="shared" si="495"/>
        <v/>
      </c>
      <c r="O865" s="328" t="str">
        <f t="shared" si="496"/>
        <v/>
      </c>
      <c r="P865" s="332"/>
      <c r="Q865" s="328"/>
      <c r="R865" s="277" t="str">
        <f>IF(H865&gt;0, rate1(1,$L$52,$L$51,$L$54,L865,$L$53,$L$50,P865),"")</f>
        <v/>
      </c>
      <c r="S865" s="323"/>
      <c r="T865" s="323"/>
      <c r="U865" s="328"/>
      <c r="V865" s="336"/>
      <c r="W865" s="328"/>
      <c r="X865" s="328"/>
      <c r="Y865" s="328"/>
      <c r="Z865" s="108" t="str">
        <f>IF(H865&gt;0, rate1(1,$L$52,$L$51,$L$54,U865,$L$53,$L$50,Y865),"")</f>
        <v/>
      </c>
      <c r="AA865" s="336" t="str">
        <f t="shared" si="497"/>
        <v/>
      </c>
      <c r="AB865" s="336" t="str">
        <f t="shared" si="498"/>
        <v/>
      </c>
      <c r="AC865" s="328" t="str">
        <f t="shared" si="499"/>
        <v/>
      </c>
      <c r="AD865" s="328" t="str">
        <f t="shared" si="500"/>
        <v/>
      </c>
      <c r="AE865" s="328" t="str">
        <f t="shared" si="501"/>
        <v/>
      </c>
      <c r="AF865" s="328" t="str">
        <f t="shared" si="502"/>
        <v/>
      </c>
      <c r="AG865" s="328" t="str">
        <f t="shared" si="503"/>
        <v/>
      </c>
      <c r="AH865" s="328" t="str">
        <f t="shared" si="504"/>
        <v/>
      </c>
      <c r="AI865" s="328" t="str">
        <f t="shared" si="505"/>
        <v/>
      </c>
      <c r="AJ865" s="328" t="str">
        <f t="shared" si="506"/>
        <v/>
      </c>
      <c r="AK865" s="337" t="str">
        <f t="shared" si="507"/>
        <v/>
      </c>
      <c r="AL865" s="42" t="str">
        <f t="shared" si="508"/>
        <v/>
      </c>
    </row>
    <row r="866" spans="2:38" ht="15" x14ac:dyDescent="0.15">
      <c r="B866" s="328" t="str">
        <f t="shared" si="486"/>
        <v/>
      </c>
      <c r="C866" s="328" t="str">
        <f t="shared" si="487"/>
        <v/>
      </c>
      <c r="D866" s="328" t="str">
        <f t="shared" si="488"/>
        <v/>
      </c>
      <c r="E866" s="328" t="str">
        <f t="shared" si="485"/>
        <v xml:space="preserve"> </v>
      </c>
      <c r="F866" s="328" t="str">
        <f t="shared" si="489"/>
        <v/>
      </c>
      <c r="G866" s="328" t="str">
        <f t="shared" si="490"/>
        <v/>
      </c>
      <c r="H866" s="313"/>
      <c r="I866" s="328" t="str">
        <f t="shared" si="491"/>
        <v/>
      </c>
      <c r="J866" s="328">
        <f t="shared" si="484"/>
        <v>850</v>
      </c>
      <c r="K866" s="335" t="str">
        <f t="shared" si="492"/>
        <v/>
      </c>
      <c r="L866" s="323" t="str">
        <f t="shared" si="493"/>
        <v/>
      </c>
      <c r="M866" s="323" t="str">
        <f t="shared" si="494"/>
        <v/>
      </c>
      <c r="N866" s="328" t="str">
        <f t="shared" si="495"/>
        <v/>
      </c>
      <c r="O866" s="328" t="str">
        <f t="shared" si="496"/>
        <v/>
      </c>
      <c r="P866" s="332"/>
      <c r="Q866" s="328"/>
      <c r="R866" s="277" t="str">
        <f>IF(H866&gt;0, rate1(1,$L$52,$L$51,$L$54,L866,$L$53,$L$50,P866),"")</f>
        <v/>
      </c>
      <c r="S866" s="323"/>
      <c r="T866" s="323"/>
      <c r="U866" s="328"/>
      <c r="V866" s="336"/>
      <c r="W866" s="328"/>
      <c r="X866" s="328"/>
      <c r="Y866" s="328"/>
      <c r="Z866" s="108" t="str">
        <f>IF(H866&gt;0, rate1(1,$L$52,$L$51,$L$54,U866,$L$53,$L$50,Y866),"")</f>
        <v/>
      </c>
      <c r="AA866" s="336" t="str">
        <f t="shared" si="497"/>
        <v/>
      </c>
      <c r="AB866" s="336" t="str">
        <f t="shared" si="498"/>
        <v/>
      </c>
      <c r="AC866" s="328" t="str">
        <f t="shared" si="499"/>
        <v/>
      </c>
      <c r="AD866" s="328" t="str">
        <f t="shared" si="500"/>
        <v/>
      </c>
      <c r="AE866" s="328" t="str">
        <f t="shared" si="501"/>
        <v/>
      </c>
      <c r="AF866" s="328" t="str">
        <f t="shared" si="502"/>
        <v/>
      </c>
      <c r="AG866" s="328" t="str">
        <f t="shared" si="503"/>
        <v/>
      </c>
      <c r="AH866" s="328" t="str">
        <f t="shared" si="504"/>
        <v/>
      </c>
      <c r="AI866" s="328" t="str">
        <f t="shared" si="505"/>
        <v/>
      </c>
      <c r="AJ866" s="328" t="str">
        <f t="shared" si="506"/>
        <v/>
      </c>
      <c r="AK866" s="337" t="str">
        <f t="shared" si="507"/>
        <v/>
      </c>
      <c r="AL866" s="42" t="str">
        <f t="shared" si="508"/>
        <v/>
      </c>
    </row>
    <row r="867" spans="2:38" ht="15" x14ac:dyDescent="0.15">
      <c r="B867" s="328" t="str">
        <f t="shared" si="486"/>
        <v/>
      </c>
      <c r="C867" s="328" t="str">
        <f t="shared" si="487"/>
        <v/>
      </c>
      <c r="D867" s="328" t="str">
        <f t="shared" si="488"/>
        <v/>
      </c>
      <c r="E867" s="328" t="str">
        <f t="shared" si="485"/>
        <v xml:space="preserve"> </v>
      </c>
      <c r="F867" s="328" t="str">
        <f t="shared" si="489"/>
        <v/>
      </c>
      <c r="G867" s="328" t="str">
        <f t="shared" si="490"/>
        <v/>
      </c>
      <c r="H867" s="313"/>
      <c r="I867" s="328" t="str">
        <f t="shared" si="491"/>
        <v/>
      </c>
      <c r="J867" s="328">
        <f t="shared" si="484"/>
        <v>850</v>
      </c>
      <c r="K867" s="335" t="str">
        <f t="shared" si="492"/>
        <v/>
      </c>
      <c r="L867" s="323" t="str">
        <f t="shared" si="493"/>
        <v/>
      </c>
      <c r="M867" s="323" t="str">
        <f t="shared" si="494"/>
        <v/>
      </c>
      <c r="N867" s="328" t="str">
        <f t="shared" si="495"/>
        <v/>
      </c>
      <c r="O867" s="328" t="str">
        <f t="shared" si="496"/>
        <v/>
      </c>
      <c r="P867" s="332"/>
      <c r="Q867" s="328"/>
      <c r="R867" s="277" t="str">
        <f>IF(H867&gt;0, rate1(1,$L$52,$L$51,$L$54,L867,$L$53,$L$50,P867),"")</f>
        <v/>
      </c>
      <c r="S867" s="323"/>
      <c r="T867" s="323"/>
      <c r="U867" s="328"/>
      <c r="V867" s="336"/>
      <c r="W867" s="328"/>
      <c r="X867" s="328"/>
      <c r="Y867" s="328"/>
      <c r="Z867" s="108" t="str">
        <f>IF(H867&gt;0, rate1(1,$L$52,$L$51,$L$54,U867,$L$53,$L$50,Y867),"")</f>
        <v/>
      </c>
      <c r="AA867" s="336" t="str">
        <f t="shared" si="497"/>
        <v/>
      </c>
      <c r="AB867" s="336" t="str">
        <f t="shared" si="498"/>
        <v/>
      </c>
      <c r="AC867" s="328" t="str">
        <f t="shared" si="499"/>
        <v/>
      </c>
      <c r="AD867" s="328" t="str">
        <f t="shared" si="500"/>
        <v/>
      </c>
      <c r="AE867" s="328" t="str">
        <f t="shared" si="501"/>
        <v/>
      </c>
      <c r="AF867" s="328" t="str">
        <f t="shared" si="502"/>
        <v/>
      </c>
      <c r="AG867" s="328" t="str">
        <f t="shared" si="503"/>
        <v/>
      </c>
      <c r="AH867" s="328" t="str">
        <f t="shared" si="504"/>
        <v/>
      </c>
      <c r="AI867" s="328" t="str">
        <f t="shared" si="505"/>
        <v/>
      </c>
      <c r="AJ867" s="328" t="str">
        <f t="shared" si="506"/>
        <v/>
      </c>
      <c r="AK867" s="337" t="str">
        <f t="shared" si="507"/>
        <v/>
      </c>
      <c r="AL867" s="42" t="str">
        <f t="shared" si="508"/>
        <v/>
      </c>
    </row>
    <row r="868" spans="2:38" ht="15" x14ac:dyDescent="0.15">
      <c r="B868" s="328" t="str">
        <f t="shared" si="486"/>
        <v/>
      </c>
      <c r="C868" s="328" t="str">
        <f t="shared" si="487"/>
        <v/>
      </c>
      <c r="D868" s="328" t="str">
        <f t="shared" si="488"/>
        <v/>
      </c>
      <c r="E868" s="328" t="str">
        <f t="shared" si="485"/>
        <v xml:space="preserve"> </v>
      </c>
      <c r="F868" s="328" t="str">
        <f t="shared" si="489"/>
        <v/>
      </c>
      <c r="G868" s="328" t="str">
        <f t="shared" si="490"/>
        <v/>
      </c>
      <c r="H868" s="313"/>
      <c r="I868" s="328" t="str">
        <f t="shared" si="491"/>
        <v/>
      </c>
      <c r="J868" s="328">
        <f t="shared" si="484"/>
        <v>850</v>
      </c>
      <c r="K868" s="335" t="str">
        <f t="shared" si="492"/>
        <v/>
      </c>
      <c r="L868" s="323" t="str">
        <f t="shared" si="493"/>
        <v/>
      </c>
      <c r="M868" s="323" t="str">
        <f t="shared" si="494"/>
        <v/>
      </c>
      <c r="N868" s="328" t="str">
        <f t="shared" si="495"/>
        <v/>
      </c>
      <c r="O868" s="328" t="str">
        <f t="shared" si="496"/>
        <v/>
      </c>
      <c r="P868" s="332"/>
      <c r="Q868" s="328"/>
      <c r="R868" s="277" t="str">
        <f>IF(H868&gt;0, rate1(1,$L$52,$L$51,$L$54,L868,$L$53,$L$50,P868),"")</f>
        <v/>
      </c>
      <c r="S868" s="323"/>
      <c r="T868" s="323"/>
      <c r="U868" s="328"/>
      <c r="V868" s="336"/>
      <c r="W868" s="328"/>
      <c r="X868" s="328"/>
      <c r="Y868" s="328"/>
      <c r="Z868" s="108" t="str">
        <f>IF(H868&gt;0, rate1(1,$L$52,$L$51,$L$54,U868,$L$53,$L$50,Y868),"")</f>
        <v/>
      </c>
      <c r="AA868" s="336" t="str">
        <f t="shared" si="497"/>
        <v/>
      </c>
      <c r="AB868" s="336" t="str">
        <f t="shared" si="498"/>
        <v/>
      </c>
      <c r="AC868" s="328" t="str">
        <f t="shared" si="499"/>
        <v/>
      </c>
      <c r="AD868" s="328" t="str">
        <f t="shared" si="500"/>
        <v/>
      </c>
      <c r="AE868" s="328" t="str">
        <f t="shared" si="501"/>
        <v/>
      </c>
      <c r="AF868" s="328" t="str">
        <f t="shared" si="502"/>
        <v/>
      </c>
      <c r="AG868" s="328" t="str">
        <f t="shared" si="503"/>
        <v/>
      </c>
      <c r="AH868" s="328" t="str">
        <f t="shared" si="504"/>
        <v/>
      </c>
      <c r="AI868" s="328" t="str">
        <f t="shared" si="505"/>
        <v/>
      </c>
      <c r="AJ868" s="328" t="str">
        <f t="shared" si="506"/>
        <v/>
      </c>
      <c r="AK868" s="337" t="str">
        <f t="shared" si="507"/>
        <v/>
      </c>
      <c r="AL868" s="42" t="str">
        <f t="shared" si="508"/>
        <v/>
      </c>
    </row>
    <row r="869" spans="2:38" ht="15" x14ac:dyDescent="0.15">
      <c r="B869" s="328" t="str">
        <f t="shared" si="486"/>
        <v/>
      </c>
      <c r="C869" s="328" t="str">
        <f t="shared" si="487"/>
        <v/>
      </c>
      <c r="D869" s="328" t="str">
        <f t="shared" si="488"/>
        <v/>
      </c>
      <c r="E869" s="328" t="str">
        <f t="shared" si="485"/>
        <v xml:space="preserve"> </v>
      </c>
      <c r="F869" s="328" t="str">
        <f t="shared" si="489"/>
        <v/>
      </c>
      <c r="G869" s="328" t="str">
        <f t="shared" si="490"/>
        <v/>
      </c>
      <c r="H869" s="313"/>
      <c r="I869" s="328" t="str">
        <f t="shared" si="491"/>
        <v/>
      </c>
      <c r="J869" s="328">
        <f t="shared" si="484"/>
        <v>850</v>
      </c>
      <c r="K869" s="335" t="str">
        <f t="shared" si="492"/>
        <v/>
      </c>
      <c r="L869" s="323" t="str">
        <f t="shared" si="493"/>
        <v/>
      </c>
      <c r="M869" s="323" t="str">
        <f t="shared" si="494"/>
        <v/>
      </c>
      <c r="N869" s="328" t="str">
        <f t="shared" si="495"/>
        <v/>
      </c>
      <c r="O869" s="328" t="str">
        <f t="shared" si="496"/>
        <v/>
      </c>
      <c r="P869" s="332"/>
      <c r="Q869" s="328"/>
      <c r="R869" s="277" t="str">
        <f>IF(H869&gt;0, rate1(1,$L$52,$L$51,$L$54,L869,$L$53,$L$50,P869),"")</f>
        <v/>
      </c>
      <c r="S869" s="323"/>
      <c r="T869" s="323"/>
      <c r="U869" s="328"/>
      <c r="V869" s="336"/>
      <c r="W869" s="328"/>
      <c r="X869" s="328"/>
      <c r="Y869" s="328"/>
      <c r="Z869" s="108" t="str">
        <f>IF(H869&gt;0, rate1(1,$L$52,$L$51,$L$54,U869,$L$53,$L$50,Y869),"")</f>
        <v/>
      </c>
      <c r="AA869" s="336" t="str">
        <f t="shared" si="497"/>
        <v/>
      </c>
      <c r="AB869" s="336" t="str">
        <f t="shared" si="498"/>
        <v/>
      </c>
      <c r="AC869" s="328" t="str">
        <f t="shared" si="499"/>
        <v/>
      </c>
      <c r="AD869" s="328" t="str">
        <f t="shared" si="500"/>
        <v/>
      </c>
      <c r="AE869" s="328" t="str">
        <f t="shared" si="501"/>
        <v/>
      </c>
      <c r="AF869" s="328" t="str">
        <f t="shared" si="502"/>
        <v/>
      </c>
      <c r="AG869" s="328" t="str">
        <f t="shared" si="503"/>
        <v/>
      </c>
      <c r="AH869" s="328" t="str">
        <f t="shared" si="504"/>
        <v/>
      </c>
      <c r="AI869" s="328" t="str">
        <f t="shared" si="505"/>
        <v/>
      </c>
      <c r="AJ869" s="328" t="str">
        <f t="shared" si="506"/>
        <v/>
      </c>
      <c r="AK869" s="337" t="str">
        <f t="shared" si="507"/>
        <v/>
      </c>
      <c r="AL869" s="42" t="str">
        <f t="shared" si="508"/>
        <v/>
      </c>
    </row>
    <row r="870" spans="2:38" ht="15" x14ac:dyDescent="0.15">
      <c r="B870" s="328" t="str">
        <f t="shared" si="486"/>
        <v/>
      </c>
      <c r="C870" s="328" t="str">
        <f t="shared" si="487"/>
        <v/>
      </c>
      <c r="D870" s="328" t="str">
        <f t="shared" si="488"/>
        <v/>
      </c>
      <c r="E870" s="328" t="str">
        <f t="shared" si="485"/>
        <v xml:space="preserve"> </v>
      </c>
      <c r="F870" s="328" t="str">
        <f t="shared" si="489"/>
        <v/>
      </c>
      <c r="G870" s="328" t="str">
        <f t="shared" si="490"/>
        <v/>
      </c>
      <c r="H870" s="313"/>
      <c r="I870" s="328" t="str">
        <f t="shared" si="491"/>
        <v/>
      </c>
      <c r="J870" s="328">
        <f t="shared" si="484"/>
        <v>850</v>
      </c>
      <c r="K870" s="335" t="str">
        <f t="shared" si="492"/>
        <v/>
      </c>
      <c r="L870" s="323" t="str">
        <f t="shared" si="493"/>
        <v/>
      </c>
      <c r="M870" s="323" t="str">
        <f t="shared" si="494"/>
        <v/>
      </c>
      <c r="N870" s="328" t="str">
        <f t="shared" si="495"/>
        <v/>
      </c>
      <c r="O870" s="328" t="str">
        <f t="shared" si="496"/>
        <v/>
      </c>
      <c r="P870" s="332"/>
      <c r="Q870" s="328"/>
      <c r="R870" s="277" t="str">
        <f>IF(H870&gt;0, rate1(1,$L$52,$L$51,$L$54,L870,$L$53,$L$50,P870),"")</f>
        <v/>
      </c>
      <c r="S870" s="323"/>
      <c r="T870" s="323"/>
      <c r="U870" s="328"/>
      <c r="V870" s="336"/>
      <c r="W870" s="328"/>
      <c r="X870" s="328"/>
      <c r="Y870" s="328"/>
      <c r="Z870" s="108" t="str">
        <f>IF(H870&gt;0, rate1(1,$L$52,$L$51,$L$54,U870,$L$53,$L$50,Y870),"")</f>
        <v/>
      </c>
      <c r="AA870" s="336" t="str">
        <f t="shared" si="497"/>
        <v/>
      </c>
      <c r="AB870" s="336" t="str">
        <f t="shared" si="498"/>
        <v/>
      </c>
      <c r="AC870" s="328" t="str">
        <f t="shared" si="499"/>
        <v/>
      </c>
      <c r="AD870" s="328" t="str">
        <f t="shared" si="500"/>
        <v/>
      </c>
      <c r="AE870" s="328" t="str">
        <f t="shared" si="501"/>
        <v/>
      </c>
      <c r="AF870" s="328" t="str">
        <f t="shared" si="502"/>
        <v/>
      </c>
      <c r="AG870" s="328" t="str">
        <f t="shared" si="503"/>
        <v/>
      </c>
      <c r="AH870" s="328" t="str">
        <f t="shared" si="504"/>
        <v/>
      </c>
      <c r="AI870" s="328" t="str">
        <f t="shared" si="505"/>
        <v/>
      </c>
      <c r="AJ870" s="328" t="str">
        <f t="shared" si="506"/>
        <v/>
      </c>
      <c r="AK870" s="337" t="str">
        <f t="shared" si="507"/>
        <v/>
      </c>
      <c r="AL870" s="42" t="str">
        <f t="shared" si="508"/>
        <v/>
      </c>
    </row>
    <row r="871" spans="2:38" ht="15" x14ac:dyDescent="0.15">
      <c r="B871" s="328" t="str">
        <f t="shared" si="486"/>
        <v/>
      </c>
      <c r="C871" s="328" t="str">
        <f t="shared" si="487"/>
        <v/>
      </c>
      <c r="D871" s="328" t="str">
        <f t="shared" si="488"/>
        <v/>
      </c>
      <c r="E871" s="328" t="str">
        <f t="shared" si="485"/>
        <v xml:space="preserve"> </v>
      </c>
      <c r="F871" s="328" t="str">
        <f t="shared" si="489"/>
        <v/>
      </c>
      <c r="G871" s="328" t="str">
        <f t="shared" si="490"/>
        <v/>
      </c>
      <c r="H871" s="313"/>
      <c r="I871" s="328" t="str">
        <f t="shared" si="491"/>
        <v/>
      </c>
      <c r="J871" s="328">
        <f t="shared" si="484"/>
        <v>850</v>
      </c>
      <c r="K871" s="335" t="str">
        <f t="shared" si="492"/>
        <v/>
      </c>
      <c r="L871" s="323" t="str">
        <f t="shared" si="493"/>
        <v/>
      </c>
      <c r="M871" s="323" t="str">
        <f t="shared" si="494"/>
        <v/>
      </c>
      <c r="N871" s="328" t="str">
        <f t="shared" si="495"/>
        <v/>
      </c>
      <c r="O871" s="328" t="str">
        <f t="shared" si="496"/>
        <v/>
      </c>
      <c r="P871" s="332"/>
      <c r="Q871" s="328"/>
      <c r="R871" s="277" t="str">
        <f>IF(H871&gt;0, rate1(1,$L$52,$L$51,$L$54,L871,$L$53,$L$50,P871),"")</f>
        <v/>
      </c>
      <c r="S871" s="323"/>
      <c r="T871" s="323"/>
      <c r="U871" s="328"/>
      <c r="V871" s="336"/>
      <c r="W871" s="328"/>
      <c r="X871" s="328"/>
      <c r="Y871" s="328"/>
      <c r="Z871" s="108" t="str">
        <f>IF(H871&gt;0, rate1(1,$L$52,$L$51,$L$54,U871,$L$53,$L$50,Y871),"")</f>
        <v/>
      </c>
      <c r="AA871" s="336" t="str">
        <f t="shared" si="497"/>
        <v/>
      </c>
      <c r="AB871" s="336" t="str">
        <f t="shared" si="498"/>
        <v/>
      </c>
      <c r="AC871" s="328" t="str">
        <f t="shared" si="499"/>
        <v/>
      </c>
      <c r="AD871" s="328" t="str">
        <f t="shared" si="500"/>
        <v/>
      </c>
      <c r="AE871" s="328" t="str">
        <f t="shared" si="501"/>
        <v/>
      </c>
      <c r="AF871" s="328" t="str">
        <f t="shared" si="502"/>
        <v/>
      </c>
      <c r="AG871" s="328" t="str">
        <f t="shared" si="503"/>
        <v/>
      </c>
      <c r="AH871" s="328" t="str">
        <f t="shared" si="504"/>
        <v/>
      </c>
      <c r="AI871" s="328" t="str">
        <f t="shared" si="505"/>
        <v/>
      </c>
      <c r="AJ871" s="328" t="str">
        <f t="shared" si="506"/>
        <v/>
      </c>
      <c r="AK871" s="337" t="str">
        <f t="shared" si="507"/>
        <v/>
      </c>
      <c r="AL871" s="42" t="str">
        <f t="shared" si="508"/>
        <v/>
      </c>
    </row>
    <row r="872" spans="2:38" ht="15" x14ac:dyDescent="0.15">
      <c r="B872" s="328" t="str">
        <f t="shared" si="486"/>
        <v/>
      </c>
      <c r="C872" s="328" t="str">
        <f t="shared" si="487"/>
        <v/>
      </c>
      <c r="D872" s="328" t="str">
        <f t="shared" si="488"/>
        <v/>
      </c>
      <c r="E872" s="328" t="str">
        <f t="shared" si="485"/>
        <v xml:space="preserve"> </v>
      </c>
      <c r="F872" s="328" t="str">
        <f t="shared" si="489"/>
        <v/>
      </c>
      <c r="G872" s="328" t="str">
        <f t="shared" si="490"/>
        <v/>
      </c>
      <c r="H872" s="313"/>
      <c r="I872" s="328" t="str">
        <f t="shared" si="491"/>
        <v/>
      </c>
      <c r="J872" s="328">
        <f t="shared" si="484"/>
        <v>850</v>
      </c>
      <c r="K872" s="335" t="str">
        <f t="shared" si="492"/>
        <v/>
      </c>
      <c r="L872" s="323" t="str">
        <f t="shared" si="493"/>
        <v/>
      </c>
      <c r="M872" s="323" t="str">
        <f t="shared" si="494"/>
        <v/>
      </c>
      <c r="N872" s="328" t="str">
        <f t="shared" si="495"/>
        <v/>
      </c>
      <c r="O872" s="328" t="str">
        <f t="shared" si="496"/>
        <v/>
      </c>
      <c r="P872" s="332"/>
      <c r="Q872" s="328"/>
      <c r="R872" s="277" t="str">
        <f>IF(H872&gt;0, rate1(1,$L$52,$L$51,$L$54,L872,$L$53,$L$50,P872),"")</f>
        <v/>
      </c>
      <c r="S872" s="323"/>
      <c r="T872" s="323"/>
      <c r="U872" s="328"/>
      <c r="V872" s="336"/>
      <c r="W872" s="328"/>
      <c r="X872" s="328"/>
      <c r="Y872" s="328"/>
      <c r="Z872" s="108" t="str">
        <f>IF(H872&gt;0, rate1(1,$L$52,$L$51,$L$54,U872,$L$53,$L$50,Y872),"")</f>
        <v/>
      </c>
      <c r="AA872" s="336" t="str">
        <f t="shared" si="497"/>
        <v/>
      </c>
      <c r="AB872" s="336" t="str">
        <f t="shared" si="498"/>
        <v/>
      </c>
      <c r="AC872" s="328" t="str">
        <f t="shared" si="499"/>
        <v/>
      </c>
      <c r="AD872" s="328" t="str">
        <f t="shared" si="500"/>
        <v/>
      </c>
      <c r="AE872" s="328" t="str">
        <f t="shared" si="501"/>
        <v/>
      </c>
      <c r="AF872" s="328" t="str">
        <f t="shared" si="502"/>
        <v/>
      </c>
      <c r="AG872" s="328" t="str">
        <f t="shared" si="503"/>
        <v/>
      </c>
      <c r="AH872" s="328" t="str">
        <f t="shared" si="504"/>
        <v/>
      </c>
      <c r="AI872" s="328" t="str">
        <f t="shared" si="505"/>
        <v/>
      </c>
      <c r="AJ872" s="328" t="str">
        <f t="shared" si="506"/>
        <v/>
      </c>
      <c r="AK872" s="337" t="str">
        <f t="shared" si="507"/>
        <v/>
      </c>
      <c r="AL872" s="42" t="str">
        <f t="shared" si="508"/>
        <v/>
      </c>
    </row>
    <row r="873" spans="2:38" ht="15" x14ac:dyDescent="0.15">
      <c r="B873" s="328" t="str">
        <f t="shared" si="486"/>
        <v/>
      </c>
      <c r="C873" s="328" t="str">
        <f t="shared" si="487"/>
        <v/>
      </c>
      <c r="D873" s="328" t="str">
        <f t="shared" si="488"/>
        <v/>
      </c>
      <c r="E873" s="328" t="str">
        <f t="shared" si="485"/>
        <v xml:space="preserve"> </v>
      </c>
      <c r="F873" s="328" t="str">
        <f t="shared" si="489"/>
        <v/>
      </c>
      <c r="G873" s="328" t="str">
        <f t="shared" si="490"/>
        <v/>
      </c>
      <c r="H873" s="313"/>
      <c r="I873" s="328" t="str">
        <f t="shared" si="491"/>
        <v/>
      </c>
      <c r="J873" s="328">
        <f t="shared" si="484"/>
        <v>850</v>
      </c>
      <c r="K873" s="335" t="str">
        <f t="shared" si="492"/>
        <v/>
      </c>
      <c r="L873" s="323" t="str">
        <f t="shared" si="493"/>
        <v/>
      </c>
      <c r="M873" s="323" t="str">
        <f t="shared" si="494"/>
        <v/>
      </c>
      <c r="N873" s="328" t="str">
        <f t="shared" si="495"/>
        <v/>
      </c>
      <c r="O873" s="328" t="str">
        <f t="shared" si="496"/>
        <v/>
      </c>
      <c r="P873" s="332"/>
      <c r="Q873" s="328"/>
      <c r="R873" s="277" t="str">
        <f>IF(H873&gt;0, rate1(1,$L$52,$L$51,$L$54,L873,$L$53,$L$50,P873),"")</f>
        <v/>
      </c>
      <c r="S873" s="323"/>
      <c r="T873" s="323"/>
      <c r="U873" s="328"/>
      <c r="V873" s="336"/>
      <c r="W873" s="328"/>
      <c r="X873" s="328"/>
      <c r="Y873" s="328"/>
      <c r="Z873" s="108" t="str">
        <f>IF(H873&gt;0, rate1(1,$L$52,$L$51,$L$54,U873,$L$53,$L$50,Y873),"")</f>
        <v/>
      </c>
      <c r="AA873" s="336" t="str">
        <f t="shared" si="497"/>
        <v/>
      </c>
      <c r="AB873" s="336" t="str">
        <f t="shared" si="498"/>
        <v/>
      </c>
      <c r="AC873" s="328" t="str">
        <f t="shared" si="499"/>
        <v/>
      </c>
      <c r="AD873" s="328" t="str">
        <f t="shared" si="500"/>
        <v/>
      </c>
      <c r="AE873" s="328" t="str">
        <f t="shared" si="501"/>
        <v/>
      </c>
      <c r="AF873" s="328" t="str">
        <f t="shared" si="502"/>
        <v/>
      </c>
      <c r="AG873" s="328" t="str">
        <f t="shared" si="503"/>
        <v/>
      </c>
      <c r="AH873" s="328" t="str">
        <f t="shared" si="504"/>
        <v/>
      </c>
      <c r="AI873" s="328" t="str">
        <f t="shared" si="505"/>
        <v/>
      </c>
      <c r="AJ873" s="328" t="str">
        <f t="shared" si="506"/>
        <v/>
      </c>
      <c r="AK873" s="337" t="str">
        <f t="shared" si="507"/>
        <v/>
      </c>
      <c r="AL873" s="42" t="str">
        <f t="shared" si="508"/>
        <v/>
      </c>
    </row>
    <row r="874" spans="2:38" ht="15" x14ac:dyDescent="0.15">
      <c r="B874" s="328" t="str">
        <f t="shared" si="486"/>
        <v/>
      </c>
      <c r="C874" s="328" t="str">
        <f t="shared" si="487"/>
        <v/>
      </c>
      <c r="D874" s="328" t="str">
        <f t="shared" si="488"/>
        <v/>
      </c>
      <c r="E874" s="328" t="str">
        <f t="shared" si="485"/>
        <v xml:space="preserve"> </v>
      </c>
      <c r="F874" s="328" t="str">
        <f t="shared" si="489"/>
        <v/>
      </c>
      <c r="G874" s="328" t="str">
        <f t="shared" si="490"/>
        <v/>
      </c>
      <c r="H874" s="313"/>
      <c r="I874" s="328" t="str">
        <f t="shared" si="491"/>
        <v/>
      </c>
      <c r="J874" s="328">
        <f t="shared" si="484"/>
        <v>850</v>
      </c>
      <c r="K874" s="335" t="str">
        <f t="shared" si="492"/>
        <v/>
      </c>
      <c r="L874" s="323" t="str">
        <f t="shared" si="493"/>
        <v/>
      </c>
      <c r="M874" s="323" t="str">
        <f t="shared" si="494"/>
        <v/>
      </c>
      <c r="N874" s="328" t="str">
        <f t="shared" si="495"/>
        <v/>
      </c>
      <c r="O874" s="328" t="str">
        <f t="shared" si="496"/>
        <v/>
      </c>
      <c r="P874" s="332"/>
      <c r="Q874" s="328"/>
      <c r="R874" s="277" t="str">
        <f>IF(H874&gt;0, rate1(1,$L$52,$L$51,$L$54,L874,$L$53,$L$50,P874),"")</f>
        <v/>
      </c>
      <c r="S874" s="323"/>
      <c r="T874" s="323"/>
      <c r="U874" s="328"/>
      <c r="V874" s="336"/>
      <c r="W874" s="328"/>
      <c r="X874" s="328"/>
      <c r="Y874" s="328"/>
      <c r="Z874" s="108" t="str">
        <f>IF(H874&gt;0, rate1(1,$L$52,$L$51,$L$54,U874,$L$53,$L$50,Y874),"")</f>
        <v/>
      </c>
      <c r="AA874" s="336" t="str">
        <f t="shared" si="497"/>
        <v/>
      </c>
      <c r="AB874" s="336" t="str">
        <f t="shared" si="498"/>
        <v/>
      </c>
      <c r="AC874" s="328" t="str">
        <f t="shared" si="499"/>
        <v/>
      </c>
      <c r="AD874" s="328" t="str">
        <f t="shared" si="500"/>
        <v/>
      </c>
      <c r="AE874" s="328" t="str">
        <f t="shared" si="501"/>
        <v/>
      </c>
      <c r="AF874" s="328" t="str">
        <f t="shared" si="502"/>
        <v/>
      </c>
      <c r="AG874" s="328" t="str">
        <f t="shared" si="503"/>
        <v/>
      </c>
      <c r="AH874" s="328" t="str">
        <f t="shared" si="504"/>
        <v/>
      </c>
      <c r="AI874" s="328" t="str">
        <f t="shared" si="505"/>
        <v/>
      </c>
      <c r="AJ874" s="328" t="str">
        <f t="shared" si="506"/>
        <v/>
      </c>
      <c r="AK874" s="337" t="str">
        <f t="shared" si="507"/>
        <v/>
      </c>
      <c r="AL874" s="42" t="str">
        <f t="shared" si="508"/>
        <v/>
      </c>
    </row>
    <row r="875" spans="2:38" ht="15" x14ac:dyDescent="0.15">
      <c r="B875" s="328" t="str">
        <f t="shared" si="486"/>
        <v/>
      </c>
      <c r="C875" s="328" t="str">
        <f t="shared" si="487"/>
        <v/>
      </c>
      <c r="D875" s="328" t="str">
        <f t="shared" si="488"/>
        <v/>
      </c>
      <c r="E875" s="328" t="str">
        <f t="shared" si="485"/>
        <v xml:space="preserve"> </v>
      </c>
      <c r="F875" s="328" t="str">
        <f t="shared" si="489"/>
        <v/>
      </c>
      <c r="G875" s="328" t="str">
        <f t="shared" si="490"/>
        <v/>
      </c>
      <c r="H875" s="313"/>
      <c r="I875" s="328" t="str">
        <f t="shared" si="491"/>
        <v/>
      </c>
      <c r="J875" s="328">
        <f t="shared" si="484"/>
        <v>850</v>
      </c>
      <c r="K875" s="335" t="str">
        <f t="shared" si="492"/>
        <v/>
      </c>
      <c r="L875" s="323" t="str">
        <f t="shared" si="493"/>
        <v/>
      </c>
      <c r="M875" s="323" t="str">
        <f t="shared" si="494"/>
        <v/>
      </c>
      <c r="N875" s="328" t="str">
        <f t="shared" si="495"/>
        <v/>
      </c>
      <c r="O875" s="328" t="str">
        <f t="shared" si="496"/>
        <v/>
      </c>
      <c r="P875" s="332"/>
      <c r="Q875" s="328"/>
      <c r="R875" s="277" t="str">
        <f>IF(H875&gt;0, rate1(1,$L$52,$L$51,$L$54,L875,$L$53,$L$50,P875),"")</f>
        <v/>
      </c>
      <c r="S875" s="323"/>
      <c r="T875" s="323"/>
      <c r="U875" s="328"/>
      <c r="V875" s="336"/>
      <c r="W875" s="328"/>
      <c r="X875" s="328"/>
      <c r="Y875" s="328"/>
      <c r="Z875" s="108" t="str">
        <f>IF(H875&gt;0, rate1(1,$L$52,$L$51,$L$54,U875,$L$53,$L$50,Y875),"")</f>
        <v/>
      </c>
      <c r="AA875" s="336" t="str">
        <f t="shared" si="497"/>
        <v/>
      </c>
      <c r="AB875" s="336" t="str">
        <f t="shared" si="498"/>
        <v/>
      </c>
      <c r="AC875" s="328" t="str">
        <f t="shared" si="499"/>
        <v/>
      </c>
      <c r="AD875" s="328" t="str">
        <f t="shared" si="500"/>
        <v/>
      </c>
      <c r="AE875" s="328" t="str">
        <f t="shared" si="501"/>
        <v/>
      </c>
      <c r="AF875" s="328" t="str">
        <f t="shared" si="502"/>
        <v/>
      </c>
      <c r="AG875" s="328" t="str">
        <f t="shared" si="503"/>
        <v/>
      </c>
      <c r="AH875" s="328" t="str">
        <f t="shared" si="504"/>
        <v/>
      </c>
      <c r="AI875" s="328" t="str">
        <f t="shared" si="505"/>
        <v/>
      </c>
      <c r="AJ875" s="328" t="str">
        <f t="shared" si="506"/>
        <v/>
      </c>
      <c r="AK875" s="337" t="str">
        <f t="shared" si="507"/>
        <v/>
      </c>
      <c r="AL875" s="42" t="str">
        <f t="shared" si="508"/>
        <v/>
      </c>
    </row>
    <row r="876" spans="2:38" ht="15" x14ac:dyDescent="0.15">
      <c r="B876" s="328" t="str">
        <f t="shared" si="486"/>
        <v/>
      </c>
      <c r="C876" s="328" t="str">
        <f t="shared" si="487"/>
        <v/>
      </c>
      <c r="D876" s="328" t="str">
        <f t="shared" si="488"/>
        <v/>
      </c>
      <c r="E876" s="328" t="str">
        <f t="shared" si="485"/>
        <v xml:space="preserve"> </v>
      </c>
      <c r="F876" s="328" t="str">
        <f t="shared" si="489"/>
        <v/>
      </c>
      <c r="G876" s="328" t="str">
        <f t="shared" si="490"/>
        <v/>
      </c>
      <c r="H876" s="313"/>
      <c r="I876" s="328" t="str">
        <f t="shared" si="491"/>
        <v/>
      </c>
      <c r="J876" s="328">
        <f t="shared" si="484"/>
        <v>850</v>
      </c>
      <c r="K876" s="335" t="str">
        <f t="shared" si="492"/>
        <v/>
      </c>
      <c r="L876" s="323" t="str">
        <f t="shared" si="493"/>
        <v/>
      </c>
      <c r="M876" s="323" t="str">
        <f t="shared" si="494"/>
        <v/>
      </c>
      <c r="N876" s="328" t="str">
        <f t="shared" si="495"/>
        <v/>
      </c>
      <c r="O876" s="328" t="str">
        <f t="shared" si="496"/>
        <v/>
      </c>
      <c r="P876" s="332"/>
      <c r="Q876" s="328"/>
      <c r="R876" s="277" t="str">
        <f>IF(H876&gt;0, rate1(1,$L$52,$L$51,$L$54,L876,$L$53,$L$50,P876),"")</f>
        <v/>
      </c>
      <c r="S876" s="323"/>
      <c r="T876" s="323"/>
      <c r="U876" s="328"/>
      <c r="V876" s="336"/>
      <c r="W876" s="328"/>
      <c r="X876" s="328"/>
      <c r="Y876" s="328"/>
      <c r="Z876" s="108" t="str">
        <f>IF(H876&gt;0, rate1(1,$L$52,$L$51,$L$54,U876,$L$53,$L$50,Y876),"")</f>
        <v/>
      </c>
      <c r="AA876" s="336" t="str">
        <f t="shared" si="497"/>
        <v/>
      </c>
      <c r="AB876" s="336" t="str">
        <f t="shared" si="498"/>
        <v/>
      </c>
      <c r="AC876" s="328" t="str">
        <f t="shared" si="499"/>
        <v/>
      </c>
      <c r="AD876" s="328" t="str">
        <f t="shared" si="500"/>
        <v/>
      </c>
      <c r="AE876" s="328" t="str">
        <f t="shared" si="501"/>
        <v/>
      </c>
      <c r="AF876" s="328" t="str">
        <f t="shared" si="502"/>
        <v/>
      </c>
      <c r="AG876" s="328" t="str">
        <f t="shared" si="503"/>
        <v/>
      </c>
      <c r="AH876" s="328" t="str">
        <f t="shared" si="504"/>
        <v/>
      </c>
      <c r="AI876" s="328" t="str">
        <f t="shared" si="505"/>
        <v/>
      </c>
      <c r="AJ876" s="328" t="str">
        <f t="shared" si="506"/>
        <v/>
      </c>
      <c r="AK876" s="337" t="str">
        <f t="shared" si="507"/>
        <v/>
      </c>
      <c r="AL876" s="42" t="str">
        <f t="shared" si="508"/>
        <v/>
      </c>
    </row>
    <row r="877" spans="2:38" ht="15" x14ac:dyDescent="0.15">
      <c r="B877" s="328" t="str">
        <f t="shared" si="486"/>
        <v/>
      </c>
      <c r="C877" s="328" t="str">
        <f t="shared" si="487"/>
        <v/>
      </c>
      <c r="D877" s="328" t="str">
        <f t="shared" si="488"/>
        <v/>
      </c>
      <c r="E877" s="328" t="str">
        <f t="shared" si="485"/>
        <v xml:space="preserve"> </v>
      </c>
      <c r="F877" s="328" t="str">
        <f t="shared" si="489"/>
        <v/>
      </c>
      <c r="G877" s="328" t="str">
        <f t="shared" si="490"/>
        <v/>
      </c>
      <c r="H877" s="313"/>
      <c r="I877" s="328" t="str">
        <f t="shared" si="491"/>
        <v/>
      </c>
      <c r="J877" s="328">
        <f t="shared" si="484"/>
        <v>850</v>
      </c>
      <c r="K877" s="335" t="str">
        <f t="shared" si="492"/>
        <v/>
      </c>
      <c r="L877" s="323" t="str">
        <f t="shared" si="493"/>
        <v/>
      </c>
      <c r="M877" s="323" t="str">
        <f t="shared" si="494"/>
        <v/>
      </c>
      <c r="N877" s="328" t="str">
        <f t="shared" si="495"/>
        <v/>
      </c>
      <c r="O877" s="328" t="str">
        <f t="shared" si="496"/>
        <v/>
      </c>
      <c r="P877" s="332"/>
      <c r="Q877" s="328"/>
      <c r="R877" s="277" t="str">
        <f>IF(H877&gt;0, rate1(1,$L$52,$L$51,$L$54,L877,$L$53,$L$50,P877),"")</f>
        <v/>
      </c>
      <c r="S877" s="323"/>
      <c r="T877" s="323"/>
      <c r="U877" s="328"/>
      <c r="V877" s="336"/>
      <c r="W877" s="328"/>
      <c r="X877" s="328"/>
      <c r="Y877" s="328"/>
      <c r="Z877" s="108" t="str">
        <f>IF(H877&gt;0, rate1(1,$L$52,$L$51,$L$54,U877,$L$53,$L$50,Y877),"")</f>
        <v/>
      </c>
      <c r="AA877" s="336" t="str">
        <f t="shared" si="497"/>
        <v/>
      </c>
      <c r="AB877" s="336" t="str">
        <f t="shared" si="498"/>
        <v/>
      </c>
      <c r="AC877" s="328" t="str">
        <f t="shared" si="499"/>
        <v/>
      </c>
      <c r="AD877" s="328" t="str">
        <f t="shared" si="500"/>
        <v/>
      </c>
      <c r="AE877" s="328" t="str">
        <f t="shared" si="501"/>
        <v/>
      </c>
      <c r="AF877" s="328" t="str">
        <f t="shared" si="502"/>
        <v/>
      </c>
      <c r="AG877" s="328" t="str">
        <f t="shared" si="503"/>
        <v/>
      </c>
      <c r="AH877" s="328" t="str">
        <f t="shared" si="504"/>
        <v/>
      </c>
      <c r="AI877" s="328" t="str">
        <f t="shared" si="505"/>
        <v/>
      </c>
      <c r="AJ877" s="328" t="str">
        <f t="shared" si="506"/>
        <v/>
      </c>
      <c r="AK877" s="337" t="str">
        <f t="shared" si="507"/>
        <v/>
      </c>
      <c r="AL877" s="42" t="str">
        <f t="shared" si="508"/>
        <v/>
      </c>
    </row>
    <row r="878" spans="2:38" ht="15" x14ac:dyDescent="0.15">
      <c r="B878" s="328" t="str">
        <f t="shared" si="486"/>
        <v/>
      </c>
      <c r="C878" s="328" t="str">
        <f t="shared" si="487"/>
        <v/>
      </c>
      <c r="D878" s="328" t="str">
        <f t="shared" si="488"/>
        <v/>
      </c>
      <c r="E878" s="328" t="str">
        <f t="shared" si="485"/>
        <v xml:space="preserve"> </v>
      </c>
      <c r="F878" s="328" t="str">
        <f t="shared" si="489"/>
        <v/>
      </c>
      <c r="G878" s="328" t="str">
        <f t="shared" si="490"/>
        <v/>
      </c>
      <c r="H878" s="313"/>
      <c r="I878" s="328" t="str">
        <f t="shared" si="491"/>
        <v/>
      </c>
      <c r="J878" s="328">
        <f t="shared" si="484"/>
        <v>850</v>
      </c>
      <c r="K878" s="335" t="str">
        <f t="shared" si="492"/>
        <v/>
      </c>
      <c r="L878" s="323" t="str">
        <f t="shared" si="493"/>
        <v/>
      </c>
      <c r="M878" s="323" t="str">
        <f t="shared" si="494"/>
        <v/>
      </c>
      <c r="N878" s="328" t="str">
        <f t="shared" si="495"/>
        <v/>
      </c>
      <c r="O878" s="328" t="str">
        <f t="shared" si="496"/>
        <v/>
      </c>
      <c r="P878" s="332"/>
      <c r="Q878" s="328"/>
      <c r="R878" s="277" t="str">
        <f>IF(H878&gt;0, rate1(1,$L$52,$L$51,$L$54,L878,$L$53,$L$50,P878),"")</f>
        <v/>
      </c>
      <c r="S878" s="323"/>
      <c r="T878" s="323"/>
      <c r="U878" s="328"/>
      <c r="V878" s="336"/>
      <c r="W878" s="328"/>
      <c r="X878" s="328"/>
      <c r="Y878" s="328"/>
      <c r="Z878" s="108" t="str">
        <f>IF(H878&gt;0, rate1(1,$L$52,$L$51,$L$54,U878,$L$53,$L$50,Y878),"")</f>
        <v/>
      </c>
      <c r="AA878" s="336" t="str">
        <f t="shared" si="497"/>
        <v/>
      </c>
      <c r="AB878" s="336" t="str">
        <f t="shared" si="498"/>
        <v/>
      </c>
      <c r="AC878" s="328" t="str">
        <f t="shared" si="499"/>
        <v/>
      </c>
      <c r="AD878" s="328" t="str">
        <f t="shared" si="500"/>
        <v/>
      </c>
      <c r="AE878" s="328" t="str">
        <f t="shared" si="501"/>
        <v/>
      </c>
      <c r="AF878" s="328" t="str">
        <f t="shared" si="502"/>
        <v/>
      </c>
      <c r="AG878" s="328" t="str">
        <f t="shared" si="503"/>
        <v/>
      </c>
      <c r="AH878" s="328" t="str">
        <f t="shared" si="504"/>
        <v/>
      </c>
      <c r="AI878" s="328" t="str">
        <f t="shared" si="505"/>
        <v/>
      </c>
      <c r="AJ878" s="328" t="str">
        <f t="shared" si="506"/>
        <v/>
      </c>
      <c r="AK878" s="337" t="str">
        <f t="shared" si="507"/>
        <v/>
      </c>
      <c r="AL878" s="42" t="str">
        <f t="shared" si="508"/>
        <v/>
      </c>
    </row>
    <row r="879" spans="2:38" ht="15" x14ac:dyDescent="0.15">
      <c r="B879" s="328" t="str">
        <f t="shared" si="486"/>
        <v/>
      </c>
      <c r="C879" s="328" t="str">
        <f t="shared" si="487"/>
        <v/>
      </c>
      <c r="D879" s="328" t="str">
        <f t="shared" si="488"/>
        <v/>
      </c>
      <c r="E879" s="328" t="str">
        <f t="shared" si="485"/>
        <v xml:space="preserve"> </v>
      </c>
      <c r="F879" s="328" t="str">
        <f t="shared" si="489"/>
        <v/>
      </c>
      <c r="G879" s="328" t="str">
        <f t="shared" si="490"/>
        <v/>
      </c>
      <c r="H879" s="313"/>
      <c r="I879" s="328" t="str">
        <f t="shared" si="491"/>
        <v/>
      </c>
      <c r="J879" s="328">
        <f t="shared" si="484"/>
        <v>850</v>
      </c>
      <c r="K879" s="335" t="str">
        <f t="shared" si="492"/>
        <v/>
      </c>
      <c r="L879" s="323" t="str">
        <f t="shared" si="493"/>
        <v/>
      </c>
      <c r="M879" s="323" t="str">
        <f t="shared" si="494"/>
        <v/>
      </c>
      <c r="N879" s="328" t="str">
        <f t="shared" si="495"/>
        <v/>
      </c>
      <c r="O879" s="328" t="str">
        <f t="shared" si="496"/>
        <v/>
      </c>
      <c r="P879" s="332"/>
      <c r="Q879" s="328"/>
      <c r="R879" s="277" t="str">
        <f>IF(H879&gt;0, rate1(1,$L$52,$L$51,$L$54,L879,$L$53,$L$50,P879),"")</f>
        <v/>
      </c>
      <c r="S879" s="323"/>
      <c r="T879" s="323"/>
      <c r="U879" s="328"/>
      <c r="V879" s="336"/>
      <c r="W879" s="328"/>
      <c r="X879" s="328"/>
      <c r="Y879" s="328"/>
      <c r="Z879" s="108" t="str">
        <f>IF(H879&gt;0, rate1(1,$L$52,$L$51,$L$54,U879,$L$53,$L$50,Y879),"")</f>
        <v/>
      </c>
      <c r="AA879" s="336" t="str">
        <f t="shared" si="497"/>
        <v/>
      </c>
      <c r="AB879" s="336" t="str">
        <f t="shared" si="498"/>
        <v/>
      </c>
      <c r="AC879" s="328" t="str">
        <f t="shared" si="499"/>
        <v/>
      </c>
      <c r="AD879" s="328" t="str">
        <f t="shared" si="500"/>
        <v/>
      </c>
      <c r="AE879" s="328" t="str">
        <f t="shared" si="501"/>
        <v/>
      </c>
      <c r="AF879" s="328" t="str">
        <f t="shared" si="502"/>
        <v/>
      </c>
      <c r="AG879" s="328" t="str">
        <f t="shared" si="503"/>
        <v/>
      </c>
      <c r="AH879" s="328" t="str">
        <f t="shared" si="504"/>
        <v/>
      </c>
      <c r="AI879" s="328" t="str">
        <f t="shared" si="505"/>
        <v/>
      </c>
      <c r="AJ879" s="328" t="str">
        <f t="shared" si="506"/>
        <v/>
      </c>
      <c r="AK879" s="337" t="str">
        <f t="shared" si="507"/>
        <v/>
      </c>
      <c r="AL879" s="42" t="str">
        <f t="shared" si="508"/>
        <v/>
      </c>
    </row>
    <row r="880" spans="2:38" ht="15" x14ac:dyDescent="0.15">
      <c r="B880" s="328" t="str">
        <f t="shared" si="486"/>
        <v/>
      </c>
      <c r="C880" s="328" t="str">
        <f t="shared" si="487"/>
        <v/>
      </c>
      <c r="D880" s="328" t="str">
        <f t="shared" si="488"/>
        <v/>
      </c>
      <c r="E880" s="328" t="str">
        <f t="shared" si="485"/>
        <v xml:space="preserve"> </v>
      </c>
      <c r="F880" s="328" t="str">
        <f t="shared" si="489"/>
        <v/>
      </c>
      <c r="G880" s="328" t="str">
        <f t="shared" si="490"/>
        <v/>
      </c>
      <c r="H880" s="313"/>
      <c r="I880" s="328" t="str">
        <f t="shared" si="491"/>
        <v/>
      </c>
      <c r="J880" s="328">
        <f t="shared" si="484"/>
        <v>850</v>
      </c>
      <c r="K880" s="335" t="str">
        <f t="shared" si="492"/>
        <v/>
      </c>
      <c r="L880" s="323" t="str">
        <f t="shared" si="493"/>
        <v/>
      </c>
      <c r="M880" s="323" t="str">
        <f t="shared" si="494"/>
        <v/>
      </c>
      <c r="N880" s="328" t="str">
        <f t="shared" si="495"/>
        <v/>
      </c>
      <c r="O880" s="328" t="str">
        <f t="shared" si="496"/>
        <v/>
      </c>
      <c r="P880" s="332"/>
      <c r="Q880" s="328"/>
      <c r="R880" s="277" t="str">
        <f>IF(H880&gt;0, rate1(1,$L$52,$L$51,$L$54,L880,$L$53,$L$50,P880),"")</f>
        <v/>
      </c>
      <c r="S880" s="323"/>
      <c r="T880" s="323"/>
      <c r="U880" s="328"/>
      <c r="V880" s="336"/>
      <c r="W880" s="328"/>
      <c r="X880" s="328"/>
      <c r="Y880" s="328"/>
      <c r="Z880" s="108" t="str">
        <f>IF(H880&gt;0, rate1(1,$L$52,$L$51,$L$54,U880,$L$53,$L$50,Y880),"")</f>
        <v/>
      </c>
      <c r="AA880" s="336" t="str">
        <f t="shared" si="497"/>
        <v/>
      </c>
      <c r="AB880" s="336" t="str">
        <f t="shared" si="498"/>
        <v/>
      </c>
      <c r="AC880" s="328" t="str">
        <f t="shared" si="499"/>
        <v/>
      </c>
      <c r="AD880" s="328" t="str">
        <f t="shared" si="500"/>
        <v/>
      </c>
      <c r="AE880" s="328" t="str">
        <f t="shared" si="501"/>
        <v/>
      </c>
      <c r="AF880" s="328" t="str">
        <f t="shared" si="502"/>
        <v/>
      </c>
      <c r="AG880" s="328" t="str">
        <f t="shared" si="503"/>
        <v/>
      </c>
      <c r="AH880" s="328" t="str">
        <f t="shared" si="504"/>
        <v/>
      </c>
      <c r="AI880" s="328" t="str">
        <f t="shared" si="505"/>
        <v/>
      </c>
      <c r="AJ880" s="328" t="str">
        <f t="shared" si="506"/>
        <v/>
      </c>
      <c r="AK880" s="337" t="str">
        <f t="shared" si="507"/>
        <v/>
      </c>
      <c r="AL880" s="42" t="str">
        <f t="shared" si="508"/>
        <v/>
      </c>
    </row>
    <row r="881" spans="2:38" ht="15" x14ac:dyDescent="0.15">
      <c r="B881" s="328" t="str">
        <f t="shared" si="486"/>
        <v/>
      </c>
      <c r="C881" s="328" t="str">
        <f t="shared" si="487"/>
        <v/>
      </c>
      <c r="D881" s="328" t="str">
        <f t="shared" si="488"/>
        <v/>
      </c>
      <c r="E881" s="328" t="str">
        <f t="shared" si="485"/>
        <v xml:space="preserve"> </v>
      </c>
      <c r="F881" s="328" t="str">
        <f t="shared" si="489"/>
        <v/>
      </c>
      <c r="G881" s="328" t="str">
        <f t="shared" si="490"/>
        <v/>
      </c>
      <c r="H881" s="313"/>
      <c r="I881" s="328" t="str">
        <f t="shared" si="491"/>
        <v/>
      </c>
      <c r="J881" s="328">
        <f t="shared" si="484"/>
        <v>850</v>
      </c>
      <c r="K881" s="335" t="str">
        <f t="shared" si="492"/>
        <v/>
      </c>
      <c r="L881" s="323" t="str">
        <f t="shared" si="493"/>
        <v/>
      </c>
      <c r="M881" s="323" t="str">
        <f t="shared" si="494"/>
        <v/>
      </c>
      <c r="N881" s="328" t="str">
        <f t="shared" si="495"/>
        <v/>
      </c>
      <c r="O881" s="328" t="str">
        <f t="shared" si="496"/>
        <v/>
      </c>
      <c r="P881" s="332"/>
      <c r="Q881" s="328"/>
      <c r="R881" s="277" t="str">
        <f>IF(H881&gt;0, rate1(1,$L$52,$L$51,$L$54,L881,$L$53,$L$50,P881),"")</f>
        <v/>
      </c>
      <c r="S881" s="323"/>
      <c r="T881" s="323"/>
      <c r="U881" s="328"/>
      <c r="V881" s="336"/>
      <c r="W881" s="328"/>
      <c r="X881" s="328"/>
      <c r="Y881" s="328"/>
      <c r="Z881" s="108" t="str">
        <f>IF(H881&gt;0, rate1(1,$L$52,$L$51,$L$54,U881,$L$53,$L$50,Y881),"")</f>
        <v/>
      </c>
      <c r="AA881" s="336" t="str">
        <f t="shared" si="497"/>
        <v/>
      </c>
      <c r="AB881" s="336" t="str">
        <f t="shared" si="498"/>
        <v/>
      </c>
      <c r="AC881" s="328" t="str">
        <f t="shared" si="499"/>
        <v/>
      </c>
      <c r="AD881" s="328" t="str">
        <f t="shared" si="500"/>
        <v/>
      </c>
      <c r="AE881" s="328" t="str">
        <f t="shared" si="501"/>
        <v/>
      </c>
      <c r="AF881" s="328" t="str">
        <f t="shared" si="502"/>
        <v/>
      </c>
      <c r="AG881" s="328" t="str">
        <f t="shared" si="503"/>
        <v/>
      </c>
      <c r="AH881" s="328" t="str">
        <f t="shared" si="504"/>
        <v/>
      </c>
      <c r="AI881" s="328" t="str">
        <f t="shared" si="505"/>
        <v/>
      </c>
      <c r="AJ881" s="328" t="str">
        <f t="shared" si="506"/>
        <v/>
      </c>
      <c r="AK881" s="337" t="str">
        <f t="shared" si="507"/>
        <v/>
      </c>
      <c r="AL881" s="42" t="str">
        <f t="shared" si="508"/>
        <v/>
      </c>
    </row>
    <row r="882" spans="2:38" ht="15" x14ac:dyDescent="0.15">
      <c r="B882" s="328" t="str">
        <f t="shared" si="486"/>
        <v/>
      </c>
      <c r="C882" s="328" t="str">
        <f t="shared" si="487"/>
        <v/>
      </c>
      <c r="D882" s="328" t="str">
        <f t="shared" si="488"/>
        <v/>
      </c>
      <c r="E882" s="328" t="str">
        <f t="shared" si="485"/>
        <v xml:space="preserve"> </v>
      </c>
      <c r="F882" s="328" t="str">
        <f t="shared" si="489"/>
        <v/>
      </c>
      <c r="G882" s="328" t="str">
        <f t="shared" si="490"/>
        <v/>
      </c>
      <c r="H882" s="313"/>
      <c r="I882" s="328" t="str">
        <f t="shared" si="491"/>
        <v/>
      </c>
      <c r="J882" s="328">
        <f t="shared" si="484"/>
        <v>850</v>
      </c>
      <c r="K882" s="335" t="str">
        <f t="shared" si="492"/>
        <v/>
      </c>
      <c r="L882" s="323" t="str">
        <f t="shared" si="493"/>
        <v/>
      </c>
      <c r="M882" s="323" t="str">
        <f t="shared" si="494"/>
        <v/>
      </c>
      <c r="N882" s="328" t="str">
        <f t="shared" si="495"/>
        <v/>
      </c>
      <c r="O882" s="328" t="str">
        <f t="shared" si="496"/>
        <v/>
      </c>
      <c r="P882" s="332"/>
      <c r="Q882" s="328"/>
      <c r="R882" s="277" t="str">
        <f>IF(H882&gt;0, rate1(1,$L$52,$L$51,$L$54,L882,$L$53,$L$50,P882),"")</f>
        <v/>
      </c>
      <c r="S882" s="323"/>
      <c r="T882" s="323"/>
      <c r="U882" s="328"/>
      <c r="V882" s="336"/>
      <c r="W882" s="328"/>
      <c r="X882" s="328"/>
      <c r="Y882" s="328"/>
      <c r="Z882" s="108" t="str">
        <f>IF(H882&gt;0, rate1(1,$L$52,$L$51,$L$54,U882,$L$53,$L$50,Y882),"")</f>
        <v/>
      </c>
      <c r="AA882" s="336" t="str">
        <f t="shared" si="497"/>
        <v/>
      </c>
      <c r="AB882" s="336" t="str">
        <f t="shared" si="498"/>
        <v/>
      </c>
      <c r="AC882" s="328" t="str">
        <f t="shared" si="499"/>
        <v/>
      </c>
      <c r="AD882" s="328" t="str">
        <f t="shared" si="500"/>
        <v/>
      </c>
      <c r="AE882" s="328" t="str">
        <f t="shared" si="501"/>
        <v/>
      </c>
      <c r="AF882" s="328" t="str">
        <f t="shared" si="502"/>
        <v/>
      </c>
      <c r="AG882" s="328" t="str">
        <f t="shared" si="503"/>
        <v/>
      </c>
      <c r="AH882" s="328" t="str">
        <f t="shared" si="504"/>
        <v/>
      </c>
      <c r="AI882" s="328" t="str">
        <f t="shared" si="505"/>
        <v/>
      </c>
      <c r="AJ882" s="328" t="str">
        <f t="shared" si="506"/>
        <v/>
      </c>
      <c r="AK882" s="337" t="str">
        <f t="shared" si="507"/>
        <v/>
      </c>
      <c r="AL882" s="42" t="str">
        <f t="shared" si="508"/>
        <v/>
      </c>
    </row>
    <row r="883" spans="2:38" ht="15" x14ac:dyDescent="0.15">
      <c r="B883" s="328" t="str">
        <f t="shared" si="486"/>
        <v/>
      </c>
      <c r="C883" s="328" t="str">
        <f t="shared" si="487"/>
        <v/>
      </c>
      <c r="D883" s="328" t="str">
        <f t="shared" si="488"/>
        <v/>
      </c>
      <c r="E883" s="328" t="str">
        <f t="shared" si="485"/>
        <v xml:space="preserve"> </v>
      </c>
      <c r="F883" s="328" t="str">
        <f t="shared" si="489"/>
        <v/>
      </c>
      <c r="G883" s="328" t="str">
        <f t="shared" si="490"/>
        <v/>
      </c>
      <c r="H883" s="313"/>
      <c r="I883" s="328" t="str">
        <f t="shared" si="491"/>
        <v/>
      </c>
      <c r="J883" s="328">
        <f t="shared" si="484"/>
        <v>850</v>
      </c>
      <c r="K883" s="335" t="str">
        <f t="shared" si="492"/>
        <v/>
      </c>
      <c r="L883" s="323" t="str">
        <f t="shared" si="493"/>
        <v/>
      </c>
      <c r="M883" s="323" t="str">
        <f t="shared" si="494"/>
        <v/>
      </c>
      <c r="N883" s="328" t="str">
        <f t="shared" si="495"/>
        <v/>
      </c>
      <c r="O883" s="328" t="str">
        <f t="shared" si="496"/>
        <v/>
      </c>
      <c r="P883" s="332"/>
      <c r="Q883" s="328"/>
      <c r="R883" s="277" t="str">
        <f>IF(H883&gt;0, rate1(1,$L$52,$L$51,$L$54,L883,$L$53,$L$50,P883),"")</f>
        <v/>
      </c>
      <c r="S883" s="323"/>
      <c r="T883" s="323"/>
      <c r="U883" s="328"/>
      <c r="V883" s="336"/>
      <c r="W883" s="328"/>
      <c r="X883" s="328"/>
      <c r="Y883" s="328"/>
      <c r="Z883" s="108" t="str">
        <f>IF(H883&gt;0, rate1(1,$L$52,$L$51,$L$54,U883,$L$53,$L$50,Y883),"")</f>
        <v/>
      </c>
      <c r="AA883" s="336" t="str">
        <f t="shared" si="497"/>
        <v/>
      </c>
      <c r="AB883" s="336" t="str">
        <f t="shared" si="498"/>
        <v/>
      </c>
      <c r="AC883" s="328" t="str">
        <f t="shared" si="499"/>
        <v/>
      </c>
      <c r="AD883" s="328" t="str">
        <f t="shared" si="500"/>
        <v/>
      </c>
      <c r="AE883" s="328" t="str">
        <f t="shared" si="501"/>
        <v/>
      </c>
      <c r="AF883" s="328" t="str">
        <f t="shared" si="502"/>
        <v/>
      </c>
      <c r="AG883" s="328" t="str">
        <f t="shared" si="503"/>
        <v/>
      </c>
      <c r="AH883" s="328" t="str">
        <f t="shared" si="504"/>
        <v/>
      </c>
      <c r="AI883" s="328" t="str">
        <f t="shared" si="505"/>
        <v/>
      </c>
      <c r="AJ883" s="328" t="str">
        <f t="shared" si="506"/>
        <v/>
      </c>
      <c r="AK883" s="337" t="str">
        <f t="shared" si="507"/>
        <v/>
      </c>
      <c r="AL883" s="42" t="str">
        <f t="shared" si="508"/>
        <v/>
      </c>
    </row>
    <row r="884" spans="2:38" ht="15" x14ac:dyDescent="0.15">
      <c r="B884" s="328" t="str">
        <f t="shared" si="486"/>
        <v/>
      </c>
      <c r="C884" s="328" t="str">
        <f t="shared" si="487"/>
        <v/>
      </c>
      <c r="D884" s="328" t="str">
        <f t="shared" si="488"/>
        <v/>
      </c>
      <c r="E884" s="328" t="str">
        <f t="shared" si="485"/>
        <v xml:space="preserve"> </v>
      </c>
      <c r="F884" s="328" t="str">
        <f t="shared" si="489"/>
        <v/>
      </c>
      <c r="G884" s="328" t="str">
        <f t="shared" si="490"/>
        <v/>
      </c>
      <c r="H884" s="313"/>
      <c r="I884" s="328" t="str">
        <f t="shared" si="491"/>
        <v/>
      </c>
      <c r="J884" s="328">
        <f t="shared" si="484"/>
        <v>850</v>
      </c>
      <c r="K884" s="335" t="str">
        <f t="shared" si="492"/>
        <v/>
      </c>
      <c r="L884" s="323" t="str">
        <f t="shared" si="493"/>
        <v/>
      </c>
      <c r="M884" s="323" t="str">
        <f t="shared" si="494"/>
        <v/>
      </c>
      <c r="N884" s="328" t="str">
        <f t="shared" si="495"/>
        <v/>
      </c>
      <c r="O884" s="328" t="str">
        <f t="shared" si="496"/>
        <v/>
      </c>
      <c r="P884" s="332"/>
      <c r="Q884" s="328"/>
      <c r="R884" s="277" t="str">
        <f>IF(H884&gt;0, rate1(1,$L$52,$L$51,$L$54,L884,$L$53,$L$50,P884),"")</f>
        <v/>
      </c>
      <c r="S884" s="323"/>
      <c r="T884" s="323"/>
      <c r="U884" s="328"/>
      <c r="V884" s="336"/>
      <c r="W884" s="328"/>
      <c r="X884" s="328"/>
      <c r="Y884" s="328"/>
      <c r="Z884" s="108" t="str">
        <f>IF(H884&gt;0, rate1(1,$L$52,$L$51,$L$54,U884,$L$53,$L$50,Y884),"")</f>
        <v/>
      </c>
      <c r="AA884" s="336" t="str">
        <f t="shared" si="497"/>
        <v/>
      </c>
      <c r="AB884" s="336" t="str">
        <f t="shared" si="498"/>
        <v/>
      </c>
      <c r="AC884" s="328" t="str">
        <f t="shared" si="499"/>
        <v/>
      </c>
      <c r="AD884" s="328" t="str">
        <f t="shared" si="500"/>
        <v/>
      </c>
      <c r="AE884" s="328" t="str">
        <f t="shared" si="501"/>
        <v/>
      </c>
      <c r="AF884" s="328" t="str">
        <f t="shared" si="502"/>
        <v/>
      </c>
      <c r="AG884" s="328" t="str">
        <f t="shared" si="503"/>
        <v/>
      </c>
      <c r="AH884" s="328" t="str">
        <f t="shared" si="504"/>
        <v/>
      </c>
      <c r="AI884" s="328" t="str">
        <f t="shared" si="505"/>
        <v/>
      </c>
      <c r="AJ884" s="328" t="str">
        <f t="shared" si="506"/>
        <v/>
      </c>
      <c r="AK884" s="337" t="str">
        <f t="shared" si="507"/>
        <v/>
      </c>
      <c r="AL884" s="42" t="str">
        <f t="shared" si="508"/>
        <v/>
      </c>
    </row>
    <row r="885" spans="2:38" ht="15" x14ac:dyDescent="0.15">
      <c r="B885" s="328" t="str">
        <f t="shared" si="486"/>
        <v/>
      </c>
      <c r="C885" s="328" t="str">
        <f t="shared" si="487"/>
        <v/>
      </c>
      <c r="D885" s="328" t="str">
        <f t="shared" si="488"/>
        <v/>
      </c>
      <c r="E885" s="328" t="str">
        <f t="shared" si="485"/>
        <v xml:space="preserve"> </v>
      </c>
      <c r="F885" s="328" t="str">
        <f t="shared" si="489"/>
        <v/>
      </c>
      <c r="G885" s="328" t="str">
        <f t="shared" si="490"/>
        <v/>
      </c>
      <c r="H885" s="313"/>
      <c r="I885" s="328" t="str">
        <f t="shared" si="491"/>
        <v/>
      </c>
      <c r="J885" s="328">
        <f t="shared" si="484"/>
        <v>850</v>
      </c>
      <c r="K885" s="335" t="str">
        <f t="shared" si="492"/>
        <v/>
      </c>
      <c r="L885" s="323" t="str">
        <f t="shared" si="493"/>
        <v/>
      </c>
      <c r="M885" s="323" t="str">
        <f t="shared" si="494"/>
        <v/>
      </c>
      <c r="N885" s="328" t="str">
        <f t="shared" si="495"/>
        <v/>
      </c>
      <c r="O885" s="328" t="str">
        <f t="shared" si="496"/>
        <v/>
      </c>
      <c r="P885" s="332"/>
      <c r="Q885" s="328"/>
      <c r="R885" s="277" t="str">
        <f>IF(H885&gt;0, rate1(1,$L$52,$L$51,$L$54,L885,$L$53,$L$50,P885),"")</f>
        <v/>
      </c>
      <c r="S885" s="323"/>
      <c r="T885" s="323"/>
      <c r="U885" s="328"/>
      <c r="V885" s="336"/>
      <c r="W885" s="328"/>
      <c r="X885" s="328"/>
      <c r="Y885" s="328"/>
      <c r="Z885" s="108" t="str">
        <f>IF(H885&gt;0, rate1(1,$L$52,$L$51,$L$54,U885,$L$53,$L$50,Y885),"")</f>
        <v/>
      </c>
      <c r="AA885" s="336" t="str">
        <f t="shared" si="497"/>
        <v/>
      </c>
      <c r="AB885" s="336" t="str">
        <f t="shared" si="498"/>
        <v/>
      </c>
      <c r="AC885" s="328" t="str">
        <f t="shared" si="499"/>
        <v/>
      </c>
      <c r="AD885" s="328" t="str">
        <f t="shared" si="500"/>
        <v/>
      </c>
      <c r="AE885" s="328" t="str">
        <f t="shared" si="501"/>
        <v/>
      </c>
      <c r="AF885" s="328" t="str">
        <f t="shared" si="502"/>
        <v/>
      </c>
      <c r="AG885" s="328" t="str">
        <f t="shared" si="503"/>
        <v/>
      </c>
      <c r="AH885" s="328" t="str">
        <f t="shared" si="504"/>
        <v/>
      </c>
      <c r="AI885" s="328" t="str">
        <f t="shared" si="505"/>
        <v/>
      </c>
      <c r="AJ885" s="328" t="str">
        <f t="shared" si="506"/>
        <v/>
      </c>
      <c r="AK885" s="337" t="str">
        <f t="shared" si="507"/>
        <v/>
      </c>
      <c r="AL885" s="42" t="str">
        <f t="shared" si="508"/>
        <v/>
      </c>
    </row>
    <row r="886" spans="2:38" ht="15" x14ac:dyDescent="0.15">
      <c r="B886" s="328" t="str">
        <f t="shared" si="486"/>
        <v/>
      </c>
      <c r="C886" s="328" t="str">
        <f t="shared" si="487"/>
        <v/>
      </c>
      <c r="D886" s="328" t="str">
        <f t="shared" si="488"/>
        <v/>
      </c>
      <c r="E886" s="328" t="str">
        <f t="shared" si="485"/>
        <v xml:space="preserve"> </v>
      </c>
      <c r="F886" s="328" t="str">
        <f t="shared" si="489"/>
        <v/>
      </c>
      <c r="G886" s="328" t="str">
        <f t="shared" si="490"/>
        <v/>
      </c>
      <c r="H886" s="313"/>
      <c r="I886" s="328" t="str">
        <f t="shared" si="491"/>
        <v/>
      </c>
      <c r="J886" s="328">
        <f t="shared" si="484"/>
        <v>850</v>
      </c>
      <c r="K886" s="335" t="str">
        <f t="shared" si="492"/>
        <v/>
      </c>
      <c r="L886" s="323" t="str">
        <f t="shared" si="493"/>
        <v/>
      </c>
      <c r="M886" s="323" t="str">
        <f t="shared" si="494"/>
        <v/>
      </c>
      <c r="N886" s="328" t="str">
        <f t="shared" si="495"/>
        <v/>
      </c>
      <c r="O886" s="328" t="str">
        <f t="shared" si="496"/>
        <v/>
      </c>
      <c r="P886" s="332"/>
      <c r="Q886" s="328"/>
      <c r="R886" s="277" t="str">
        <f>IF(H886&gt;0, rate1(1,$L$52,$L$51,$L$54,L886,$L$53,$L$50,P886),"")</f>
        <v/>
      </c>
      <c r="S886" s="323"/>
      <c r="T886" s="323"/>
      <c r="U886" s="328"/>
      <c r="V886" s="336"/>
      <c r="W886" s="328"/>
      <c r="X886" s="328"/>
      <c r="Y886" s="328"/>
      <c r="Z886" s="108" t="str">
        <f>IF(H886&gt;0, rate1(1,$L$52,$L$51,$L$54,U886,$L$53,$L$50,Y886),"")</f>
        <v/>
      </c>
      <c r="AA886" s="336" t="str">
        <f t="shared" si="497"/>
        <v/>
      </c>
      <c r="AB886" s="336" t="str">
        <f t="shared" si="498"/>
        <v/>
      </c>
      <c r="AC886" s="328" t="str">
        <f t="shared" si="499"/>
        <v/>
      </c>
      <c r="AD886" s="328" t="str">
        <f t="shared" si="500"/>
        <v/>
      </c>
      <c r="AE886" s="328" t="str">
        <f t="shared" si="501"/>
        <v/>
      </c>
      <c r="AF886" s="328" t="str">
        <f t="shared" si="502"/>
        <v/>
      </c>
      <c r="AG886" s="328" t="str">
        <f t="shared" si="503"/>
        <v/>
      </c>
      <c r="AH886" s="328" t="str">
        <f t="shared" si="504"/>
        <v/>
      </c>
      <c r="AI886" s="328" t="str">
        <f t="shared" si="505"/>
        <v/>
      </c>
      <c r="AJ886" s="328" t="str">
        <f t="shared" si="506"/>
        <v/>
      </c>
      <c r="AK886" s="337" t="str">
        <f t="shared" si="507"/>
        <v/>
      </c>
      <c r="AL886" s="42" t="str">
        <f t="shared" si="508"/>
        <v/>
      </c>
    </row>
    <row r="887" spans="2:38" ht="15" x14ac:dyDescent="0.15">
      <c r="B887" s="328" t="str">
        <f t="shared" si="486"/>
        <v/>
      </c>
      <c r="C887" s="328" t="str">
        <f t="shared" si="487"/>
        <v/>
      </c>
      <c r="D887" s="328" t="str">
        <f t="shared" si="488"/>
        <v/>
      </c>
      <c r="E887" s="328" t="str">
        <f t="shared" si="485"/>
        <v xml:space="preserve"> </v>
      </c>
      <c r="F887" s="328" t="str">
        <f t="shared" si="489"/>
        <v/>
      </c>
      <c r="G887" s="328" t="str">
        <f t="shared" si="490"/>
        <v/>
      </c>
      <c r="H887" s="313"/>
      <c r="I887" s="328" t="str">
        <f t="shared" si="491"/>
        <v/>
      </c>
      <c r="J887" s="328">
        <f t="shared" si="484"/>
        <v>850</v>
      </c>
      <c r="K887" s="335" t="str">
        <f t="shared" si="492"/>
        <v/>
      </c>
      <c r="L887" s="323" t="str">
        <f t="shared" si="493"/>
        <v/>
      </c>
      <c r="M887" s="323" t="str">
        <f t="shared" si="494"/>
        <v/>
      </c>
      <c r="N887" s="328" t="str">
        <f t="shared" si="495"/>
        <v/>
      </c>
      <c r="O887" s="328" t="str">
        <f t="shared" si="496"/>
        <v/>
      </c>
      <c r="P887" s="332"/>
      <c r="Q887" s="328"/>
      <c r="R887" s="277" t="str">
        <f>IF(H887&gt;0, rate1(1,$L$52,$L$51,$L$54,L887,$L$53,$L$50,P887),"")</f>
        <v/>
      </c>
      <c r="S887" s="323"/>
      <c r="T887" s="323"/>
      <c r="U887" s="328"/>
      <c r="V887" s="336"/>
      <c r="W887" s="328"/>
      <c r="X887" s="328"/>
      <c r="Y887" s="328"/>
      <c r="Z887" s="108" t="str">
        <f>IF(H887&gt;0, rate1(1,$L$52,$L$51,$L$54,U887,$L$53,$L$50,Y887),"")</f>
        <v/>
      </c>
      <c r="AA887" s="336" t="str">
        <f t="shared" si="497"/>
        <v/>
      </c>
      <c r="AB887" s="336" t="str">
        <f t="shared" si="498"/>
        <v/>
      </c>
      <c r="AC887" s="328" t="str">
        <f t="shared" si="499"/>
        <v/>
      </c>
      <c r="AD887" s="328" t="str">
        <f t="shared" si="500"/>
        <v/>
      </c>
      <c r="AE887" s="328" t="str">
        <f t="shared" si="501"/>
        <v/>
      </c>
      <c r="AF887" s="328" t="str">
        <f t="shared" si="502"/>
        <v/>
      </c>
      <c r="AG887" s="328" t="str">
        <f t="shared" si="503"/>
        <v/>
      </c>
      <c r="AH887" s="328" t="str">
        <f t="shared" si="504"/>
        <v/>
      </c>
      <c r="AI887" s="328" t="str">
        <f t="shared" si="505"/>
        <v/>
      </c>
      <c r="AJ887" s="328" t="str">
        <f t="shared" si="506"/>
        <v/>
      </c>
      <c r="AK887" s="337" t="str">
        <f t="shared" si="507"/>
        <v/>
      </c>
      <c r="AL887" s="42" t="str">
        <f t="shared" si="508"/>
        <v/>
      </c>
    </row>
    <row r="888" spans="2:38" ht="15" x14ac:dyDescent="0.15">
      <c r="B888" s="328" t="str">
        <f t="shared" si="486"/>
        <v/>
      </c>
      <c r="C888" s="328" t="str">
        <f t="shared" si="487"/>
        <v/>
      </c>
      <c r="D888" s="328" t="str">
        <f t="shared" si="488"/>
        <v/>
      </c>
      <c r="E888" s="328" t="str">
        <f t="shared" si="485"/>
        <v xml:space="preserve"> </v>
      </c>
      <c r="F888" s="328" t="str">
        <f t="shared" si="489"/>
        <v/>
      </c>
      <c r="G888" s="328" t="str">
        <f t="shared" si="490"/>
        <v/>
      </c>
      <c r="H888" s="313"/>
      <c r="I888" s="328" t="str">
        <f t="shared" si="491"/>
        <v/>
      </c>
      <c r="J888" s="328">
        <f t="shared" si="484"/>
        <v>850</v>
      </c>
      <c r="K888" s="335" t="str">
        <f t="shared" si="492"/>
        <v/>
      </c>
      <c r="L888" s="323" t="str">
        <f t="shared" si="493"/>
        <v/>
      </c>
      <c r="M888" s="323" t="str">
        <f t="shared" si="494"/>
        <v/>
      </c>
      <c r="N888" s="328" t="str">
        <f t="shared" si="495"/>
        <v/>
      </c>
      <c r="O888" s="328" t="str">
        <f t="shared" si="496"/>
        <v/>
      </c>
      <c r="P888" s="332"/>
      <c r="Q888" s="328"/>
      <c r="R888" s="277" t="str">
        <f>IF(H888&gt;0, rate1(1,$L$52,$L$51,$L$54,L888,$L$53,$L$50,P888),"")</f>
        <v/>
      </c>
      <c r="S888" s="323"/>
      <c r="T888" s="323"/>
      <c r="U888" s="328"/>
      <c r="V888" s="336"/>
      <c r="W888" s="328"/>
      <c r="X888" s="328"/>
      <c r="Y888" s="328"/>
      <c r="Z888" s="108" t="str">
        <f>IF(H888&gt;0, rate1(1,$L$52,$L$51,$L$54,U888,$L$53,$L$50,Y888),"")</f>
        <v/>
      </c>
      <c r="AA888" s="336" t="str">
        <f t="shared" si="497"/>
        <v/>
      </c>
      <c r="AB888" s="336" t="str">
        <f t="shared" si="498"/>
        <v/>
      </c>
      <c r="AC888" s="328" t="str">
        <f t="shared" si="499"/>
        <v/>
      </c>
      <c r="AD888" s="328" t="str">
        <f t="shared" si="500"/>
        <v/>
      </c>
      <c r="AE888" s="328" t="str">
        <f t="shared" si="501"/>
        <v/>
      </c>
      <c r="AF888" s="328" t="str">
        <f t="shared" si="502"/>
        <v/>
      </c>
      <c r="AG888" s="328" t="str">
        <f t="shared" si="503"/>
        <v/>
      </c>
      <c r="AH888" s="328" t="str">
        <f t="shared" si="504"/>
        <v/>
      </c>
      <c r="AI888" s="328" t="str">
        <f t="shared" si="505"/>
        <v/>
      </c>
      <c r="AJ888" s="328" t="str">
        <f t="shared" si="506"/>
        <v/>
      </c>
      <c r="AK888" s="337" t="str">
        <f t="shared" si="507"/>
        <v/>
      </c>
      <c r="AL888" s="42" t="str">
        <f t="shared" si="508"/>
        <v/>
      </c>
    </row>
    <row r="889" spans="2:38" ht="15" x14ac:dyDescent="0.15">
      <c r="B889" s="328" t="str">
        <f t="shared" si="486"/>
        <v/>
      </c>
      <c r="C889" s="328" t="str">
        <f t="shared" si="487"/>
        <v/>
      </c>
      <c r="D889" s="328" t="str">
        <f t="shared" si="488"/>
        <v/>
      </c>
      <c r="E889" s="328" t="str">
        <f t="shared" si="485"/>
        <v xml:space="preserve"> </v>
      </c>
      <c r="F889" s="328" t="str">
        <f t="shared" si="489"/>
        <v/>
      </c>
      <c r="G889" s="328" t="str">
        <f t="shared" si="490"/>
        <v/>
      </c>
      <c r="H889" s="313"/>
      <c r="I889" s="328" t="str">
        <f t="shared" si="491"/>
        <v/>
      </c>
      <c r="J889" s="328">
        <f t="shared" si="484"/>
        <v>850</v>
      </c>
      <c r="K889" s="335" t="str">
        <f t="shared" si="492"/>
        <v/>
      </c>
      <c r="L889" s="323" t="str">
        <f t="shared" si="493"/>
        <v/>
      </c>
      <c r="M889" s="323" t="str">
        <f t="shared" si="494"/>
        <v/>
      </c>
      <c r="N889" s="328" t="str">
        <f t="shared" si="495"/>
        <v/>
      </c>
      <c r="O889" s="328" t="str">
        <f t="shared" si="496"/>
        <v/>
      </c>
      <c r="P889" s="332"/>
      <c r="Q889" s="328"/>
      <c r="R889" s="277" t="str">
        <f>IF(H889&gt;0, rate1(1,$L$52,$L$51,$L$54,L889,$L$53,$L$50,P889),"")</f>
        <v/>
      </c>
      <c r="S889" s="323"/>
      <c r="T889" s="323"/>
      <c r="U889" s="328"/>
      <c r="V889" s="336"/>
      <c r="W889" s="328"/>
      <c r="X889" s="328"/>
      <c r="Y889" s="328"/>
      <c r="Z889" s="108" t="str">
        <f>IF(H889&gt;0, rate1(1,$L$52,$L$51,$L$54,U889,$L$53,$L$50,Y889),"")</f>
        <v/>
      </c>
      <c r="AA889" s="336" t="str">
        <f t="shared" si="497"/>
        <v/>
      </c>
      <c r="AB889" s="336" t="str">
        <f t="shared" si="498"/>
        <v/>
      </c>
      <c r="AC889" s="328" t="str">
        <f t="shared" si="499"/>
        <v/>
      </c>
      <c r="AD889" s="328" t="str">
        <f t="shared" si="500"/>
        <v/>
      </c>
      <c r="AE889" s="328" t="str">
        <f t="shared" si="501"/>
        <v/>
      </c>
      <c r="AF889" s="328" t="str">
        <f t="shared" si="502"/>
        <v/>
      </c>
      <c r="AG889" s="328" t="str">
        <f t="shared" si="503"/>
        <v/>
      </c>
      <c r="AH889" s="328" t="str">
        <f t="shared" si="504"/>
        <v/>
      </c>
      <c r="AI889" s="328" t="str">
        <f t="shared" si="505"/>
        <v/>
      </c>
      <c r="AJ889" s="328" t="str">
        <f t="shared" si="506"/>
        <v/>
      </c>
      <c r="AK889" s="337" t="str">
        <f t="shared" si="507"/>
        <v/>
      </c>
      <c r="AL889" s="42" t="str">
        <f t="shared" si="508"/>
        <v/>
      </c>
    </row>
    <row r="890" spans="2:38" ht="15" x14ac:dyDescent="0.15">
      <c r="B890" s="328" t="str">
        <f t="shared" si="486"/>
        <v/>
      </c>
      <c r="C890" s="328" t="str">
        <f t="shared" si="487"/>
        <v/>
      </c>
      <c r="D890" s="328" t="str">
        <f t="shared" si="488"/>
        <v/>
      </c>
      <c r="E890" s="328" t="str">
        <f t="shared" si="485"/>
        <v xml:space="preserve"> </v>
      </c>
      <c r="F890" s="328" t="str">
        <f t="shared" si="489"/>
        <v/>
      </c>
      <c r="G890" s="328" t="str">
        <f t="shared" si="490"/>
        <v/>
      </c>
      <c r="H890" s="313"/>
      <c r="I890" s="328" t="str">
        <f t="shared" si="491"/>
        <v/>
      </c>
      <c r="J890" s="328">
        <f t="shared" si="484"/>
        <v>850</v>
      </c>
      <c r="K890" s="335" t="str">
        <f t="shared" si="492"/>
        <v/>
      </c>
      <c r="L890" s="323" t="str">
        <f t="shared" si="493"/>
        <v/>
      </c>
      <c r="M890" s="323" t="str">
        <f t="shared" si="494"/>
        <v/>
      </c>
      <c r="N890" s="328" t="str">
        <f t="shared" si="495"/>
        <v/>
      </c>
      <c r="O890" s="328" t="str">
        <f t="shared" si="496"/>
        <v/>
      </c>
      <c r="P890" s="332"/>
      <c r="Q890" s="328"/>
      <c r="R890" s="277" t="str">
        <f>IF(H890&gt;0, rate1(1,$L$52,$L$51,$L$54,L890,$L$53,$L$50,P890),"")</f>
        <v/>
      </c>
      <c r="S890" s="323"/>
      <c r="T890" s="323"/>
      <c r="U890" s="328"/>
      <c r="V890" s="336"/>
      <c r="W890" s="328"/>
      <c r="X890" s="328"/>
      <c r="Y890" s="328"/>
      <c r="Z890" s="108" t="str">
        <f>IF(H890&gt;0, rate1(1,$L$52,$L$51,$L$54,U890,$L$53,$L$50,Y890),"")</f>
        <v/>
      </c>
      <c r="AA890" s="336" t="str">
        <f t="shared" si="497"/>
        <v/>
      </c>
      <c r="AB890" s="336" t="str">
        <f t="shared" si="498"/>
        <v/>
      </c>
      <c r="AC890" s="328" t="str">
        <f t="shared" si="499"/>
        <v/>
      </c>
      <c r="AD890" s="328" t="str">
        <f t="shared" si="500"/>
        <v/>
      </c>
      <c r="AE890" s="328" t="str">
        <f t="shared" si="501"/>
        <v/>
      </c>
      <c r="AF890" s="328" t="str">
        <f t="shared" si="502"/>
        <v/>
      </c>
      <c r="AG890" s="328" t="str">
        <f t="shared" si="503"/>
        <v/>
      </c>
      <c r="AH890" s="328" t="str">
        <f t="shared" si="504"/>
        <v/>
      </c>
      <c r="AI890" s="328" t="str">
        <f t="shared" si="505"/>
        <v/>
      </c>
      <c r="AJ890" s="328" t="str">
        <f t="shared" si="506"/>
        <v/>
      </c>
      <c r="AK890" s="337" t="str">
        <f t="shared" si="507"/>
        <v/>
      </c>
      <c r="AL890" s="42" t="str">
        <f t="shared" si="508"/>
        <v/>
      </c>
    </row>
    <row r="891" spans="2:38" ht="15" x14ac:dyDescent="0.15">
      <c r="B891" s="328" t="str">
        <f t="shared" si="486"/>
        <v/>
      </c>
      <c r="C891" s="328" t="str">
        <f t="shared" si="487"/>
        <v/>
      </c>
      <c r="D891" s="328" t="str">
        <f t="shared" si="488"/>
        <v/>
      </c>
      <c r="E891" s="328" t="str">
        <f t="shared" si="485"/>
        <v xml:space="preserve"> </v>
      </c>
      <c r="F891" s="328" t="str">
        <f t="shared" si="489"/>
        <v/>
      </c>
      <c r="G891" s="328" t="str">
        <f t="shared" si="490"/>
        <v/>
      </c>
      <c r="H891" s="313"/>
      <c r="I891" s="328" t="str">
        <f t="shared" si="491"/>
        <v/>
      </c>
      <c r="J891" s="328">
        <f t="shared" si="484"/>
        <v>850</v>
      </c>
      <c r="K891" s="335" t="str">
        <f t="shared" si="492"/>
        <v/>
      </c>
      <c r="L891" s="323" t="str">
        <f t="shared" si="493"/>
        <v/>
      </c>
      <c r="M891" s="323" t="str">
        <f t="shared" si="494"/>
        <v/>
      </c>
      <c r="N891" s="328" t="str">
        <f t="shared" si="495"/>
        <v/>
      </c>
      <c r="O891" s="328" t="str">
        <f t="shared" si="496"/>
        <v/>
      </c>
      <c r="P891" s="332"/>
      <c r="Q891" s="328"/>
      <c r="R891" s="277" t="str">
        <f>IF(H891&gt;0, rate1(1,$L$52,$L$51,$L$54,L891,$L$53,$L$50,P891),"")</f>
        <v/>
      </c>
      <c r="S891" s="323"/>
      <c r="T891" s="323"/>
      <c r="U891" s="328"/>
      <c r="V891" s="336"/>
      <c r="W891" s="328"/>
      <c r="X891" s="328"/>
      <c r="Y891" s="328"/>
      <c r="Z891" s="108" t="str">
        <f>IF(H891&gt;0, rate1(1,$L$52,$L$51,$L$54,U891,$L$53,$L$50,Y891),"")</f>
        <v/>
      </c>
      <c r="AA891" s="336" t="str">
        <f t="shared" si="497"/>
        <v/>
      </c>
      <c r="AB891" s="336" t="str">
        <f t="shared" si="498"/>
        <v/>
      </c>
      <c r="AC891" s="328" t="str">
        <f t="shared" si="499"/>
        <v/>
      </c>
      <c r="AD891" s="328" t="str">
        <f t="shared" si="500"/>
        <v/>
      </c>
      <c r="AE891" s="328" t="str">
        <f t="shared" si="501"/>
        <v/>
      </c>
      <c r="AF891" s="328" t="str">
        <f t="shared" si="502"/>
        <v/>
      </c>
      <c r="AG891" s="328" t="str">
        <f t="shared" si="503"/>
        <v/>
      </c>
      <c r="AH891" s="328" t="str">
        <f t="shared" si="504"/>
        <v/>
      </c>
      <c r="AI891" s="328" t="str">
        <f t="shared" si="505"/>
        <v/>
      </c>
      <c r="AJ891" s="328" t="str">
        <f t="shared" si="506"/>
        <v/>
      </c>
      <c r="AK891" s="337" t="str">
        <f t="shared" si="507"/>
        <v/>
      </c>
      <c r="AL891" s="42" t="str">
        <f t="shared" si="508"/>
        <v/>
      </c>
    </row>
    <row r="892" spans="2:38" ht="15" x14ac:dyDescent="0.15">
      <c r="B892" s="328" t="str">
        <f t="shared" si="486"/>
        <v/>
      </c>
      <c r="C892" s="328" t="str">
        <f t="shared" si="487"/>
        <v/>
      </c>
      <c r="D892" s="328" t="str">
        <f t="shared" si="488"/>
        <v/>
      </c>
      <c r="E892" s="328" t="str">
        <f t="shared" si="485"/>
        <v xml:space="preserve"> </v>
      </c>
      <c r="F892" s="328" t="str">
        <f t="shared" si="489"/>
        <v/>
      </c>
      <c r="G892" s="328" t="str">
        <f t="shared" si="490"/>
        <v/>
      </c>
      <c r="H892" s="313"/>
      <c r="I892" s="328" t="str">
        <f t="shared" si="491"/>
        <v/>
      </c>
      <c r="J892" s="328">
        <f t="shared" si="484"/>
        <v>850</v>
      </c>
      <c r="K892" s="335" t="str">
        <f t="shared" si="492"/>
        <v/>
      </c>
      <c r="L892" s="323" t="str">
        <f t="shared" si="493"/>
        <v/>
      </c>
      <c r="M892" s="323" t="str">
        <f t="shared" si="494"/>
        <v/>
      </c>
      <c r="N892" s="328" t="str">
        <f t="shared" si="495"/>
        <v/>
      </c>
      <c r="O892" s="328" t="str">
        <f t="shared" si="496"/>
        <v/>
      </c>
      <c r="P892" s="332"/>
      <c r="Q892" s="328"/>
      <c r="R892" s="277" t="str">
        <f>IF(H892&gt;0, rate1(1,$L$52,$L$51,$L$54,L892,$L$53,$L$50,P892),"")</f>
        <v/>
      </c>
      <c r="S892" s="323"/>
      <c r="T892" s="323"/>
      <c r="U892" s="328"/>
      <c r="V892" s="336"/>
      <c r="W892" s="328"/>
      <c r="X892" s="328"/>
      <c r="Y892" s="328"/>
      <c r="Z892" s="108" t="str">
        <f>IF(H892&gt;0, rate1(1,$L$52,$L$51,$L$54,U892,$L$53,$L$50,Y892),"")</f>
        <v/>
      </c>
      <c r="AA892" s="336" t="str">
        <f t="shared" si="497"/>
        <v/>
      </c>
      <c r="AB892" s="336" t="str">
        <f t="shared" si="498"/>
        <v/>
      </c>
      <c r="AC892" s="328" t="str">
        <f t="shared" si="499"/>
        <v/>
      </c>
      <c r="AD892" s="328" t="str">
        <f t="shared" si="500"/>
        <v/>
      </c>
      <c r="AE892" s="328" t="str">
        <f t="shared" si="501"/>
        <v/>
      </c>
      <c r="AF892" s="328" t="str">
        <f t="shared" si="502"/>
        <v/>
      </c>
      <c r="AG892" s="328" t="str">
        <f t="shared" si="503"/>
        <v/>
      </c>
      <c r="AH892" s="328" t="str">
        <f t="shared" si="504"/>
        <v/>
      </c>
      <c r="AI892" s="328" t="str">
        <f t="shared" si="505"/>
        <v/>
      </c>
      <c r="AJ892" s="328" t="str">
        <f t="shared" si="506"/>
        <v/>
      </c>
      <c r="AK892" s="337" t="str">
        <f t="shared" si="507"/>
        <v/>
      </c>
      <c r="AL892" s="42" t="str">
        <f t="shared" si="508"/>
        <v/>
      </c>
    </row>
    <row r="893" spans="2:38" ht="15" x14ac:dyDescent="0.15">
      <c r="B893" s="328" t="str">
        <f t="shared" si="486"/>
        <v/>
      </c>
      <c r="C893" s="328" t="str">
        <f t="shared" si="487"/>
        <v/>
      </c>
      <c r="D893" s="328" t="str">
        <f t="shared" si="488"/>
        <v/>
      </c>
      <c r="E893" s="328" t="str">
        <f t="shared" si="485"/>
        <v xml:space="preserve"> </v>
      </c>
      <c r="F893" s="328" t="str">
        <f t="shared" si="489"/>
        <v/>
      </c>
      <c r="G893" s="328" t="str">
        <f t="shared" si="490"/>
        <v/>
      </c>
      <c r="H893" s="313"/>
      <c r="I893" s="328" t="str">
        <f t="shared" si="491"/>
        <v/>
      </c>
      <c r="J893" s="328">
        <f t="shared" si="484"/>
        <v>850</v>
      </c>
      <c r="K893" s="335" t="str">
        <f t="shared" si="492"/>
        <v/>
      </c>
      <c r="L893" s="323" t="str">
        <f t="shared" si="493"/>
        <v/>
      </c>
      <c r="M893" s="323" t="str">
        <f t="shared" si="494"/>
        <v/>
      </c>
      <c r="N893" s="328" t="str">
        <f t="shared" si="495"/>
        <v/>
      </c>
      <c r="O893" s="328" t="str">
        <f t="shared" si="496"/>
        <v/>
      </c>
      <c r="P893" s="332"/>
      <c r="Q893" s="328"/>
      <c r="R893" s="277" t="str">
        <f>IF(H893&gt;0, rate1(1,$L$52,$L$51,$L$54,L893,$L$53,$L$50,P893),"")</f>
        <v/>
      </c>
      <c r="S893" s="323"/>
      <c r="T893" s="323"/>
      <c r="U893" s="328"/>
      <c r="V893" s="336"/>
      <c r="W893" s="328"/>
      <c r="X893" s="328"/>
      <c r="Y893" s="328"/>
      <c r="Z893" s="108" t="str">
        <f>IF(H893&gt;0, rate1(1,$L$52,$L$51,$L$54,U893,$L$53,$L$50,Y893),"")</f>
        <v/>
      </c>
      <c r="AA893" s="336" t="str">
        <f t="shared" si="497"/>
        <v/>
      </c>
      <c r="AB893" s="336" t="str">
        <f t="shared" si="498"/>
        <v/>
      </c>
      <c r="AC893" s="328" t="str">
        <f t="shared" si="499"/>
        <v/>
      </c>
      <c r="AD893" s="328" t="str">
        <f t="shared" si="500"/>
        <v/>
      </c>
      <c r="AE893" s="328" t="str">
        <f t="shared" si="501"/>
        <v/>
      </c>
      <c r="AF893" s="328" t="str">
        <f t="shared" si="502"/>
        <v/>
      </c>
      <c r="AG893" s="328" t="str">
        <f t="shared" si="503"/>
        <v/>
      </c>
      <c r="AH893" s="328" t="str">
        <f t="shared" si="504"/>
        <v/>
      </c>
      <c r="AI893" s="328" t="str">
        <f t="shared" si="505"/>
        <v/>
      </c>
      <c r="AJ893" s="328" t="str">
        <f t="shared" si="506"/>
        <v/>
      </c>
      <c r="AK893" s="337" t="str">
        <f t="shared" si="507"/>
        <v/>
      </c>
      <c r="AL893" s="42" t="str">
        <f t="shared" si="508"/>
        <v/>
      </c>
    </row>
    <row r="894" spans="2:38" ht="15" x14ac:dyDescent="0.15">
      <c r="B894" s="328" t="str">
        <f t="shared" si="486"/>
        <v/>
      </c>
      <c r="C894" s="328" t="str">
        <f t="shared" si="487"/>
        <v/>
      </c>
      <c r="D894" s="328" t="str">
        <f t="shared" si="488"/>
        <v/>
      </c>
      <c r="E894" s="328" t="str">
        <f t="shared" si="485"/>
        <v xml:space="preserve"> </v>
      </c>
      <c r="F894" s="328" t="str">
        <f t="shared" si="489"/>
        <v/>
      </c>
      <c r="G894" s="328" t="str">
        <f t="shared" si="490"/>
        <v/>
      </c>
      <c r="H894" s="313"/>
      <c r="I894" s="328" t="str">
        <f t="shared" si="491"/>
        <v/>
      </c>
      <c r="J894" s="328">
        <f t="shared" ref="J894:J957" si="509">$B$7</f>
        <v>850</v>
      </c>
      <c r="K894" s="335" t="str">
        <f t="shared" si="492"/>
        <v/>
      </c>
      <c r="L894" s="323" t="str">
        <f t="shared" si="493"/>
        <v/>
      </c>
      <c r="M894" s="323" t="str">
        <f t="shared" si="494"/>
        <v/>
      </c>
      <c r="N894" s="328" t="str">
        <f t="shared" si="495"/>
        <v/>
      </c>
      <c r="O894" s="328" t="str">
        <f t="shared" si="496"/>
        <v/>
      </c>
      <c r="P894" s="332"/>
      <c r="Q894" s="328"/>
      <c r="R894" s="277" t="str">
        <f>IF(H894&gt;0, rate1(1,$L$52,$L$51,$L$54,L894,$L$53,$L$50,P894),"")</f>
        <v/>
      </c>
      <c r="S894" s="323"/>
      <c r="T894" s="323"/>
      <c r="U894" s="328"/>
      <c r="V894" s="336"/>
      <c r="W894" s="328"/>
      <c r="X894" s="328"/>
      <c r="Y894" s="328"/>
      <c r="Z894" s="108" t="str">
        <f>IF(H894&gt;0, rate1(1,$L$52,$L$51,$L$54,U894,$L$53,$L$50,Y894),"")</f>
        <v/>
      </c>
      <c r="AA894" s="336" t="str">
        <f t="shared" si="497"/>
        <v/>
      </c>
      <c r="AB894" s="336" t="str">
        <f t="shared" si="498"/>
        <v/>
      </c>
      <c r="AC894" s="328" t="str">
        <f t="shared" si="499"/>
        <v/>
      </c>
      <c r="AD894" s="328" t="str">
        <f t="shared" si="500"/>
        <v/>
      </c>
      <c r="AE894" s="328" t="str">
        <f t="shared" si="501"/>
        <v/>
      </c>
      <c r="AF894" s="328" t="str">
        <f t="shared" si="502"/>
        <v/>
      </c>
      <c r="AG894" s="328" t="str">
        <f t="shared" si="503"/>
        <v/>
      </c>
      <c r="AH894" s="328" t="str">
        <f t="shared" si="504"/>
        <v/>
      </c>
      <c r="AI894" s="328" t="str">
        <f t="shared" si="505"/>
        <v/>
      </c>
      <c r="AJ894" s="328" t="str">
        <f t="shared" si="506"/>
        <v/>
      </c>
      <c r="AK894" s="337" t="str">
        <f t="shared" si="507"/>
        <v/>
      </c>
      <c r="AL894" s="42" t="str">
        <f t="shared" si="508"/>
        <v/>
      </c>
    </row>
    <row r="895" spans="2:38" ht="15" x14ac:dyDescent="0.15">
      <c r="B895" s="328" t="str">
        <f t="shared" si="486"/>
        <v/>
      </c>
      <c r="C895" s="328" t="str">
        <f t="shared" si="487"/>
        <v/>
      </c>
      <c r="D895" s="328" t="str">
        <f t="shared" si="488"/>
        <v/>
      </c>
      <c r="E895" s="328" t="str">
        <f t="shared" ref="E895:E958" si="510">IF(H895&gt;0,IF(AND(C895&lt;$B$6,C895&gt;$K$12),bb2wang($B$6,$K$12,C895,$H$8,$H$9,I895,$H$10,$H$11,$K$10,$K$11,$H$13),E894)," ")</f>
        <v xml:space="preserve"> </v>
      </c>
      <c r="F895" s="328" t="str">
        <f t="shared" si="489"/>
        <v/>
      </c>
      <c r="G895" s="328" t="str">
        <f t="shared" si="490"/>
        <v/>
      </c>
      <c r="H895" s="313"/>
      <c r="I895" s="328" t="str">
        <f t="shared" si="491"/>
        <v/>
      </c>
      <c r="J895" s="328">
        <f t="shared" si="509"/>
        <v>850</v>
      </c>
      <c r="K895" s="335" t="str">
        <f t="shared" si="492"/>
        <v/>
      </c>
      <c r="L895" s="323" t="str">
        <f t="shared" si="493"/>
        <v/>
      </c>
      <c r="M895" s="323" t="str">
        <f t="shared" si="494"/>
        <v/>
      </c>
      <c r="N895" s="328" t="str">
        <f t="shared" si="495"/>
        <v/>
      </c>
      <c r="O895" s="328" t="str">
        <f t="shared" si="496"/>
        <v/>
      </c>
      <c r="P895" s="332"/>
      <c r="Q895" s="328"/>
      <c r="R895" s="277" t="str">
        <f>IF(H895&gt;0, rate1(1,$L$52,$L$51,$L$54,L895,$L$53,$L$50,P895),"")</f>
        <v/>
      </c>
      <c r="S895" s="323"/>
      <c r="T895" s="323"/>
      <c r="U895" s="328"/>
      <c r="V895" s="336"/>
      <c r="W895" s="328"/>
      <c r="X895" s="328"/>
      <c r="Y895" s="328"/>
      <c r="Z895" s="108" t="str">
        <f>IF(H895&gt;0, rate1(1,$L$52,$L$51,$L$54,U895,$L$53,$L$50,Y895),"")</f>
        <v/>
      </c>
      <c r="AA895" s="336" t="str">
        <f t="shared" si="497"/>
        <v/>
      </c>
      <c r="AB895" s="336" t="str">
        <f t="shared" si="498"/>
        <v/>
      </c>
      <c r="AC895" s="328" t="str">
        <f t="shared" si="499"/>
        <v/>
      </c>
      <c r="AD895" s="328" t="str">
        <f t="shared" si="500"/>
        <v/>
      </c>
      <c r="AE895" s="328" t="str">
        <f t="shared" si="501"/>
        <v/>
      </c>
      <c r="AF895" s="328" t="str">
        <f t="shared" si="502"/>
        <v/>
      </c>
      <c r="AG895" s="328" t="str">
        <f t="shared" si="503"/>
        <v/>
      </c>
      <c r="AH895" s="328" t="str">
        <f t="shared" si="504"/>
        <v/>
      </c>
      <c r="AI895" s="328" t="str">
        <f t="shared" si="505"/>
        <v/>
      </c>
      <c r="AJ895" s="328" t="str">
        <f t="shared" si="506"/>
        <v/>
      </c>
      <c r="AK895" s="337" t="str">
        <f t="shared" si="507"/>
        <v/>
      </c>
      <c r="AL895" s="42" t="str">
        <f t="shared" si="508"/>
        <v/>
      </c>
    </row>
    <row r="896" spans="2:38" ht="15" x14ac:dyDescent="0.15">
      <c r="B896" s="328" t="str">
        <f t="shared" ref="B896:B959" si="511">IF(H896&gt;0, AF895,"")</f>
        <v/>
      </c>
      <c r="C896" s="328" t="str">
        <f t="shared" ref="C896:C959" si="512">IF(H896&gt;0, AG895,"")</f>
        <v/>
      </c>
      <c r="D896" s="328" t="str">
        <f t="shared" ref="D896:D959" si="513">IF(H896&gt;0, AH895,"")</f>
        <v/>
      </c>
      <c r="E896" s="328" t="str">
        <f t="shared" si="510"/>
        <v xml:space="preserve"> </v>
      </c>
      <c r="F896" s="328" t="str">
        <f t="shared" ref="F896:F959" si="514">IF(H896&gt;0, (E896+E895)/2,"")</f>
        <v/>
      </c>
      <c r="G896" s="328" t="str">
        <f t="shared" ref="G896:G959" si="515">IF(H896&gt;0, F896*$S$53*$C$55*(B896-C896+N896)^1.5,"")</f>
        <v/>
      </c>
      <c r="H896" s="313"/>
      <c r="I896" s="328" t="str">
        <f t="shared" ref="I896:I959" si="516">IF(H896&gt;0, (B896-C896)*B$19,"")</f>
        <v/>
      </c>
      <c r="J896" s="328">
        <f t="shared" si="509"/>
        <v>850</v>
      </c>
      <c r="K896" s="335" t="str">
        <f t="shared" ref="K896:K959" si="517">IF(H896&gt;0, IF((1-S895-0.015)&gt;0,1,-1),"")</f>
        <v/>
      </c>
      <c r="L896" s="323" t="str">
        <f t="shared" ref="L896:L959" si="518">IF(H896&gt;0, D896+K896*H896,"")</f>
        <v/>
      </c>
      <c r="M896" s="323" t="str">
        <f t="shared" ref="M896:M959" si="519">IF(H896&gt;0, (D896+L896)/2,"")</f>
        <v/>
      </c>
      <c r="N896" s="328" t="str">
        <f t="shared" ref="N896:N959" si="520">IF(H896&gt;0, 2*($P$53*M896/$S$52/$S$51)^2-(B896-C896)*2,"")</f>
        <v/>
      </c>
      <c r="O896" s="328" t="str">
        <f t="shared" ref="O896:O959" si="521">IF(H896&gt;0, wh(B896,$F$51,$F$52,$F$53),"")</f>
        <v/>
      </c>
      <c r="P896" s="332"/>
      <c r="Q896" s="328"/>
      <c r="R896" s="277" t="str">
        <f>IF(H896&gt;0, rate1(1,$L$52,$L$51,$L$54,L896,$L$53,$L$50,P896),"")</f>
        <v/>
      </c>
      <c r="S896" s="323"/>
      <c r="T896" s="323"/>
      <c r="U896" s="328"/>
      <c r="V896" s="336"/>
      <c r="W896" s="328"/>
      <c r="X896" s="328"/>
      <c r="Y896" s="328"/>
      <c r="Z896" s="108" t="str">
        <f>IF(H896&gt;0, rate1(1,$L$52,$L$51,$L$54,U896,$L$53,$L$50,Y896),"")</f>
        <v/>
      </c>
      <c r="AA896" s="336" t="str">
        <f t="shared" ref="AA896:AA959" si="522">IF(H896&gt;0, X896/O896/Z896,"")</f>
        <v/>
      </c>
      <c r="AB896" s="336" t="str">
        <f t="shared" ref="AB896:AB959" si="523">IF(H896&gt;0, W896/(1-AA896),"")</f>
        <v/>
      </c>
      <c r="AC896" s="328" t="str">
        <f t="shared" ref="AC896:AC959" si="524">IF(H896&gt;0, delta_z(N896,S896,H896,AE895,AB896),"")</f>
        <v/>
      </c>
      <c r="AD896" s="328" t="str">
        <f t="shared" ref="AD896:AD959" si="525">IF(H896&gt;0, H896/AC896*K896,"")</f>
        <v/>
      </c>
      <c r="AE896" s="328" t="str">
        <f t="shared" ref="AE896:AE959" si="526">IF(H896&gt;0, (AD896-AD895)/(AC896+AC895)*2,"")</f>
        <v/>
      </c>
      <c r="AF896" s="328" t="str">
        <f t="shared" ref="AF896:AF959" si="527">IF(H896&gt;0, B896-(AC896-N896),"")</f>
        <v/>
      </c>
      <c r="AG896" s="328" t="str">
        <f t="shared" ref="AG896:AG959" si="528">IF(H896&gt;0, C896-AC896,"")</f>
        <v/>
      </c>
      <c r="AH896" s="328" t="str">
        <f t="shared" ref="AH896:AH959" si="529">IF(H896&gt;0, $S$54*$S$53*$C$55*SQRT(AF896-AG896),"")</f>
        <v/>
      </c>
      <c r="AI896" s="328" t="str">
        <f t="shared" ref="AI896:AI959" si="530">IF(H896&gt;0, AC896/R896*1000000,"")</f>
        <v/>
      </c>
      <c r="AJ896" s="328" t="str">
        <f t="shared" ref="AJ896:AJ959" si="531">IF(H896&gt;0, AJ895+AI896/3600,"")</f>
        <v/>
      </c>
      <c r="AK896" s="337" t="str">
        <f t="shared" ref="AK896:AK959" si="532">IF(H896&gt;0, AK895+AI895*G895/1000000,"")</f>
        <v/>
      </c>
      <c r="AL896" s="42" t="str">
        <f t="shared" ref="AL896:AL959" si="533">IF(H896&gt;0, AL895+AI895*J895/1000000,"")</f>
        <v/>
      </c>
    </row>
    <row r="897" spans="2:38" ht="15" x14ac:dyDescent="0.15">
      <c r="B897" s="328" t="str">
        <f t="shared" si="511"/>
        <v/>
      </c>
      <c r="C897" s="328" t="str">
        <f t="shared" si="512"/>
        <v/>
      </c>
      <c r="D897" s="328" t="str">
        <f t="shared" si="513"/>
        <v/>
      </c>
      <c r="E897" s="328" t="str">
        <f t="shared" si="510"/>
        <v xml:space="preserve"> </v>
      </c>
      <c r="F897" s="328" t="str">
        <f t="shared" si="514"/>
        <v/>
      </c>
      <c r="G897" s="328" t="str">
        <f t="shared" si="515"/>
        <v/>
      </c>
      <c r="H897" s="313"/>
      <c r="I897" s="328" t="str">
        <f t="shared" si="516"/>
        <v/>
      </c>
      <c r="J897" s="328">
        <f t="shared" si="509"/>
        <v>850</v>
      </c>
      <c r="K897" s="335" t="str">
        <f t="shared" si="517"/>
        <v/>
      </c>
      <c r="L897" s="323" t="str">
        <f t="shared" si="518"/>
        <v/>
      </c>
      <c r="M897" s="323" t="str">
        <f t="shared" si="519"/>
        <v/>
      </c>
      <c r="N897" s="328" t="str">
        <f t="shared" si="520"/>
        <v/>
      </c>
      <c r="O897" s="328" t="str">
        <f t="shared" si="521"/>
        <v/>
      </c>
      <c r="P897" s="332"/>
      <c r="Q897" s="328"/>
      <c r="R897" s="277" t="str">
        <f>IF(H897&gt;0, rate1(1,$L$52,$L$51,$L$54,L897,$L$53,$L$50,P897),"")</f>
        <v/>
      </c>
      <c r="S897" s="323"/>
      <c r="T897" s="323"/>
      <c r="U897" s="328"/>
      <c r="V897" s="336"/>
      <c r="W897" s="328"/>
      <c r="X897" s="328"/>
      <c r="Y897" s="328"/>
      <c r="Z897" s="108" t="str">
        <f>IF(H897&gt;0, rate1(1,$L$52,$L$51,$L$54,U897,$L$53,$L$50,Y897),"")</f>
        <v/>
      </c>
      <c r="AA897" s="336" t="str">
        <f t="shared" si="522"/>
        <v/>
      </c>
      <c r="AB897" s="336" t="str">
        <f t="shared" si="523"/>
        <v/>
      </c>
      <c r="AC897" s="328" t="str">
        <f t="shared" si="524"/>
        <v/>
      </c>
      <c r="AD897" s="328" t="str">
        <f t="shared" si="525"/>
        <v/>
      </c>
      <c r="AE897" s="328" t="str">
        <f t="shared" si="526"/>
        <v/>
      </c>
      <c r="AF897" s="328" t="str">
        <f t="shared" si="527"/>
        <v/>
      </c>
      <c r="AG897" s="328" t="str">
        <f t="shared" si="528"/>
        <v/>
      </c>
      <c r="AH897" s="328" t="str">
        <f t="shared" si="529"/>
        <v/>
      </c>
      <c r="AI897" s="328" t="str">
        <f t="shared" si="530"/>
        <v/>
      </c>
      <c r="AJ897" s="328" t="str">
        <f t="shared" si="531"/>
        <v/>
      </c>
      <c r="AK897" s="337" t="str">
        <f t="shared" si="532"/>
        <v/>
      </c>
      <c r="AL897" s="42" t="str">
        <f t="shared" si="533"/>
        <v/>
      </c>
    </row>
    <row r="898" spans="2:38" ht="15" x14ac:dyDescent="0.15">
      <c r="B898" s="328" t="str">
        <f t="shared" si="511"/>
        <v/>
      </c>
      <c r="C898" s="328" t="str">
        <f t="shared" si="512"/>
        <v/>
      </c>
      <c r="D898" s="328" t="str">
        <f t="shared" si="513"/>
        <v/>
      </c>
      <c r="E898" s="328" t="str">
        <f t="shared" si="510"/>
        <v xml:space="preserve"> </v>
      </c>
      <c r="F898" s="328" t="str">
        <f t="shared" si="514"/>
        <v/>
      </c>
      <c r="G898" s="328" t="str">
        <f t="shared" si="515"/>
        <v/>
      </c>
      <c r="H898" s="313"/>
      <c r="I898" s="328" t="str">
        <f t="shared" si="516"/>
        <v/>
      </c>
      <c r="J898" s="328">
        <f t="shared" si="509"/>
        <v>850</v>
      </c>
      <c r="K898" s="335" t="str">
        <f t="shared" si="517"/>
        <v/>
      </c>
      <c r="L898" s="323" t="str">
        <f t="shared" si="518"/>
        <v/>
      </c>
      <c r="M898" s="323" t="str">
        <f t="shared" si="519"/>
        <v/>
      </c>
      <c r="N898" s="328" t="str">
        <f t="shared" si="520"/>
        <v/>
      </c>
      <c r="O898" s="328" t="str">
        <f t="shared" si="521"/>
        <v/>
      </c>
      <c r="P898" s="332"/>
      <c r="Q898" s="328"/>
      <c r="R898" s="277" t="str">
        <f>IF(H898&gt;0, rate1(1,$L$52,$L$51,$L$54,L898,$L$53,$L$50,P898),"")</f>
        <v/>
      </c>
      <c r="S898" s="323"/>
      <c r="T898" s="323"/>
      <c r="U898" s="328"/>
      <c r="V898" s="336"/>
      <c r="W898" s="328"/>
      <c r="X898" s="328"/>
      <c r="Y898" s="328"/>
      <c r="Z898" s="108" t="str">
        <f>IF(H898&gt;0, rate1(1,$L$52,$L$51,$L$54,U898,$L$53,$L$50,Y898),"")</f>
        <v/>
      </c>
      <c r="AA898" s="336" t="str">
        <f t="shared" si="522"/>
        <v/>
      </c>
      <c r="AB898" s="336" t="str">
        <f t="shared" si="523"/>
        <v/>
      </c>
      <c r="AC898" s="328" t="str">
        <f t="shared" si="524"/>
        <v/>
      </c>
      <c r="AD898" s="328" t="str">
        <f t="shared" si="525"/>
        <v/>
      </c>
      <c r="AE898" s="328" t="str">
        <f t="shared" si="526"/>
        <v/>
      </c>
      <c r="AF898" s="328" t="str">
        <f t="shared" si="527"/>
        <v/>
      </c>
      <c r="AG898" s="328" t="str">
        <f t="shared" si="528"/>
        <v/>
      </c>
      <c r="AH898" s="328" t="str">
        <f t="shared" si="529"/>
        <v/>
      </c>
      <c r="AI898" s="328" t="str">
        <f t="shared" si="530"/>
        <v/>
      </c>
      <c r="AJ898" s="328" t="str">
        <f t="shared" si="531"/>
        <v/>
      </c>
      <c r="AK898" s="337" t="str">
        <f t="shared" si="532"/>
        <v/>
      </c>
      <c r="AL898" s="42" t="str">
        <f t="shared" si="533"/>
        <v/>
      </c>
    </row>
    <row r="899" spans="2:38" ht="15" x14ac:dyDescent="0.15">
      <c r="B899" s="328" t="str">
        <f t="shared" si="511"/>
        <v/>
      </c>
      <c r="C899" s="328" t="str">
        <f t="shared" si="512"/>
        <v/>
      </c>
      <c r="D899" s="328" t="str">
        <f t="shared" si="513"/>
        <v/>
      </c>
      <c r="E899" s="328" t="str">
        <f t="shared" si="510"/>
        <v xml:space="preserve"> </v>
      </c>
      <c r="F899" s="328" t="str">
        <f t="shared" si="514"/>
        <v/>
      </c>
      <c r="G899" s="328" t="str">
        <f t="shared" si="515"/>
        <v/>
      </c>
      <c r="H899" s="313"/>
      <c r="I899" s="328" t="str">
        <f t="shared" si="516"/>
        <v/>
      </c>
      <c r="J899" s="328">
        <f t="shared" si="509"/>
        <v>850</v>
      </c>
      <c r="K899" s="335" t="str">
        <f t="shared" si="517"/>
        <v/>
      </c>
      <c r="L899" s="323" t="str">
        <f t="shared" si="518"/>
        <v/>
      </c>
      <c r="M899" s="323" t="str">
        <f t="shared" si="519"/>
        <v/>
      </c>
      <c r="N899" s="328" t="str">
        <f t="shared" si="520"/>
        <v/>
      </c>
      <c r="O899" s="328" t="str">
        <f t="shared" si="521"/>
        <v/>
      </c>
      <c r="P899" s="332"/>
      <c r="Q899" s="328"/>
      <c r="R899" s="277" t="str">
        <f>IF(H899&gt;0, rate1(1,$L$52,$L$51,$L$54,L899,$L$53,$L$50,P899),"")</f>
        <v/>
      </c>
      <c r="S899" s="323"/>
      <c r="T899" s="323"/>
      <c r="U899" s="328"/>
      <c r="V899" s="336"/>
      <c r="W899" s="328"/>
      <c r="X899" s="328"/>
      <c r="Y899" s="328"/>
      <c r="Z899" s="108" t="str">
        <f>IF(H899&gt;0, rate1(1,$L$52,$L$51,$L$54,U899,$L$53,$L$50,Y899),"")</f>
        <v/>
      </c>
      <c r="AA899" s="336" t="str">
        <f t="shared" si="522"/>
        <v/>
      </c>
      <c r="AB899" s="336" t="str">
        <f t="shared" si="523"/>
        <v/>
      </c>
      <c r="AC899" s="328" t="str">
        <f t="shared" si="524"/>
        <v/>
      </c>
      <c r="AD899" s="328" t="str">
        <f t="shared" si="525"/>
        <v/>
      </c>
      <c r="AE899" s="328" t="str">
        <f t="shared" si="526"/>
        <v/>
      </c>
      <c r="AF899" s="328" t="str">
        <f t="shared" si="527"/>
        <v/>
      </c>
      <c r="AG899" s="328" t="str">
        <f t="shared" si="528"/>
        <v/>
      </c>
      <c r="AH899" s="328" t="str">
        <f t="shared" si="529"/>
        <v/>
      </c>
      <c r="AI899" s="328" t="str">
        <f t="shared" si="530"/>
        <v/>
      </c>
      <c r="AJ899" s="328" t="str">
        <f t="shared" si="531"/>
        <v/>
      </c>
      <c r="AK899" s="337" t="str">
        <f t="shared" si="532"/>
        <v/>
      </c>
      <c r="AL899" s="42" t="str">
        <f t="shared" si="533"/>
        <v/>
      </c>
    </row>
    <row r="900" spans="2:38" ht="15" x14ac:dyDescent="0.15">
      <c r="B900" s="328" t="str">
        <f t="shared" si="511"/>
        <v/>
      </c>
      <c r="C900" s="328" t="str">
        <f t="shared" si="512"/>
        <v/>
      </c>
      <c r="D900" s="328" t="str">
        <f t="shared" si="513"/>
        <v/>
      </c>
      <c r="E900" s="328" t="str">
        <f t="shared" si="510"/>
        <v xml:space="preserve"> </v>
      </c>
      <c r="F900" s="328" t="str">
        <f t="shared" si="514"/>
        <v/>
      </c>
      <c r="G900" s="328" t="str">
        <f t="shared" si="515"/>
        <v/>
      </c>
      <c r="H900" s="313"/>
      <c r="I900" s="328" t="str">
        <f t="shared" si="516"/>
        <v/>
      </c>
      <c r="J900" s="328">
        <f t="shared" si="509"/>
        <v>850</v>
      </c>
      <c r="K900" s="335" t="str">
        <f t="shared" si="517"/>
        <v/>
      </c>
      <c r="L900" s="323" t="str">
        <f t="shared" si="518"/>
        <v/>
      </c>
      <c r="M900" s="323" t="str">
        <f t="shared" si="519"/>
        <v/>
      </c>
      <c r="N900" s="328" t="str">
        <f t="shared" si="520"/>
        <v/>
      </c>
      <c r="O900" s="328" t="str">
        <f t="shared" si="521"/>
        <v/>
      </c>
      <c r="P900" s="332"/>
      <c r="Q900" s="328"/>
      <c r="R900" s="277" t="str">
        <f>IF(H900&gt;0, rate1(1,$L$52,$L$51,$L$54,L900,$L$53,$L$50,P900),"")</f>
        <v/>
      </c>
      <c r="S900" s="323"/>
      <c r="T900" s="323"/>
      <c r="U900" s="328"/>
      <c r="V900" s="336"/>
      <c r="W900" s="328"/>
      <c r="X900" s="328"/>
      <c r="Y900" s="328"/>
      <c r="Z900" s="108" t="str">
        <f>IF(H900&gt;0, rate1(1,$L$52,$L$51,$L$54,U900,$L$53,$L$50,Y900),"")</f>
        <v/>
      </c>
      <c r="AA900" s="336" t="str">
        <f t="shared" si="522"/>
        <v/>
      </c>
      <c r="AB900" s="336" t="str">
        <f t="shared" si="523"/>
        <v/>
      </c>
      <c r="AC900" s="328" t="str">
        <f t="shared" si="524"/>
        <v/>
      </c>
      <c r="AD900" s="328" t="str">
        <f t="shared" si="525"/>
        <v/>
      </c>
      <c r="AE900" s="328" t="str">
        <f t="shared" si="526"/>
        <v/>
      </c>
      <c r="AF900" s="328" t="str">
        <f t="shared" si="527"/>
        <v/>
      </c>
      <c r="AG900" s="328" t="str">
        <f t="shared" si="528"/>
        <v/>
      </c>
      <c r="AH900" s="328" t="str">
        <f t="shared" si="529"/>
        <v/>
      </c>
      <c r="AI900" s="328" t="str">
        <f t="shared" si="530"/>
        <v/>
      </c>
      <c r="AJ900" s="328" t="str">
        <f t="shared" si="531"/>
        <v/>
      </c>
      <c r="AK900" s="337" t="str">
        <f t="shared" si="532"/>
        <v/>
      </c>
      <c r="AL900" s="42" t="str">
        <f t="shared" si="533"/>
        <v/>
      </c>
    </row>
    <row r="901" spans="2:38" ht="15" x14ac:dyDescent="0.15">
      <c r="B901" s="328" t="str">
        <f t="shared" si="511"/>
        <v/>
      </c>
      <c r="C901" s="328" t="str">
        <f t="shared" si="512"/>
        <v/>
      </c>
      <c r="D901" s="328" t="str">
        <f t="shared" si="513"/>
        <v/>
      </c>
      <c r="E901" s="328" t="str">
        <f t="shared" si="510"/>
        <v xml:space="preserve"> </v>
      </c>
      <c r="F901" s="328" t="str">
        <f t="shared" si="514"/>
        <v/>
      </c>
      <c r="G901" s="328" t="str">
        <f t="shared" si="515"/>
        <v/>
      </c>
      <c r="H901" s="313"/>
      <c r="I901" s="328" t="str">
        <f t="shared" si="516"/>
        <v/>
      </c>
      <c r="J901" s="328">
        <f t="shared" si="509"/>
        <v>850</v>
      </c>
      <c r="K901" s="335" t="str">
        <f t="shared" si="517"/>
        <v/>
      </c>
      <c r="L901" s="323" t="str">
        <f t="shared" si="518"/>
        <v/>
      </c>
      <c r="M901" s="323" t="str">
        <f t="shared" si="519"/>
        <v/>
      </c>
      <c r="N901" s="328" t="str">
        <f t="shared" si="520"/>
        <v/>
      </c>
      <c r="O901" s="328" t="str">
        <f t="shared" si="521"/>
        <v/>
      </c>
      <c r="P901" s="332"/>
      <c r="Q901" s="328"/>
      <c r="R901" s="277" t="str">
        <f>IF(H901&gt;0, rate1(1,$L$52,$L$51,$L$54,L901,$L$53,$L$50,P901),"")</f>
        <v/>
      </c>
      <c r="S901" s="323"/>
      <c r="T901" s="323"/>
      <c r="U901" s="328"/>
      <c r="V901" s="336"/>
      <c r="W901" s="328"/>
      <c r="X901" s="328"/>
      <c r="Y901" s="328"/>
      <c r="Z901" s="108" t="str">
        <f>IF(H901&gt;0, rate1(1,$L$52,$L$51,$L$54,U901,$L$53,$L$50,Y901),"")</f>
        <v/>
      </c>
      <c r="AA901" s="336" t="str">
        <f t="shared" si="522"/>
        <v/>
      </c>
      <c r="AB901" s="336" t="str">
        <f t="shared" si="523"/>
        <v/>
      </c>
      <c r="AC901" s="328" t="str">
        <f t="shared" si="524"/>
        <v/>
      </c>
      <c r="AD901" s="328" t="str">
        <f t="shared" si="525"/>
        <v/>
      </c>
      <c r="AE901" s="328" t="str">
        <f t="shared" si="526"/>
        <v/>
      </c>
      <c r="AF901" s="328" t="str">
        <f t="shared" si="527"/>
        <v/>
      </c>
      <c r="AG901" s="328" t="str">
        <f t="shared" si="528"/>
        <v/>
      </c>
      <c r="AH901" s="328" t="str">
        <f t="shared" si="529"/>
        <v/>
      </c>
      <c r="AI901" s="328" t="str">
        <f t="shared" si="530"/>
        <v/>
      </c>
      <c r="AJ901" s="328" t="str">
        <f t="shared" si="531"/>
        <v/>
      </c>
      <c r="AK901" s="337" t="str">
        <f t="shared" si="532"/>
        <v/>
      </c>
      <c r="AL901" s="42" t="str">
        <f t="shared" si="533"/>
        <v/>
      </c>
    </row>
    <row r="902" spans="2:38" ht="15" x14ac:dyDescent="0.15">
      <c r="B902" s="328" t="str">
        <f t="shared" si="511"/>
        <v/>
      </c>
      <c r="C902" s="328" t="str">
        <f t="shared" si="512"/>
        <v/>
      </c>
      <c r="D902" s="328" t="str">
        <f t="shared" si="513"/>
        <v/>
      </c>
      <c r="E902" s="328" t="str">
        <f t="shared" si="510"/>
        <v xml:space="preserve"> </v>
      </c>
      <c r="F902" s="328" t="str">
        <f t="shared" si="514"/>
        <v/>
      </c>
      <c r="G902" s="328" t="str">
        <f t="shared" si="515"/>
        <v/>
      </c>
      <c r="H902" s="313"/>
      <c r="I902" s="328" t="str">
        <f t="shared" si="516"/>
        <v/>
      </c>
      <c r="J902" s="328">
        <f t="shared" si="509"/>
        <v>850</v>
      </c>
      <c r="K902" s="335" t="str">
        <f t="shared" si="517"/>
        <v/>
      </c>
      <c r="L902" s="323" t="str">
        <f t="shared" si="518"/>
        <v/>
      </c>
      <c r="M902" s="323" t="str">
        <f t="shared" si="519"/>
        <v/>
      </c>
      <c r="N902" s="328" t="str">
        <f t="shared" si="520"/>
        <v/>
      </c>
      <c r="O902" s="328" t="str">
        <f t="shared" si="521"/>
        <v/>
      </c>
      <c r="P902" s="332"/>
      <c r="Q902" s="328"/>
      <c r="R902" s="277" t="str">
        <f>IF(H902&gt;0, rate1(1,$L$52,$L$51,$L$54,L902,$L$53,$L$50,P902),"")</f>
        <v/>
      </c>
      <c r="S902" s="323"/>
      <c r="T902" s="323"/>
      <c r="U902" s="328"/>
      <c r="V902" s="336"/>
      <c r="W902" s="328"/>
      <c r="X902" s="328"/>
      <c r="Y902" s="328"/>
      <c r="Z902" s="108" t="str">
        <f>IF(H902&gt;0, rate1(1,$L$52,$L$51,$L$54,U902,$L$53,$L$50,Y902),"")</f>
        <v/>
      </c>
      <c r="AA902" s="336" t="str">
        <f t="shared" si="522"/>
        <v/>
      </c>
      <c r="AB902" s="336" t="str">
        <f t="shared" si="523"/>
        <v/>
      </c>
      <c r="AC902" s="328" t="str">
        <f t="shared" si="524"/>
        <v/>
      </c>
      <c r="AD902" s="328" t="str">
        <f t="shared" si="525"/>
        <v/>
      </c>
      <c r="AE902" s="328" t="str">
        <f t="shared" si="526"/>
        <v/>
      </c>
      <c r="AF902" s="328" t="str">
        <f t="shared" si="527"/>
        <v/>
      </c>
      <c r="AG902" s="328" t="str">
        <f t="shared" si="528"/>
        <v/>
      </c>
      <c r="AH902" s="328" t="str">
        <f t="shared" si="529"/>
        <v/>
      </c>
      <c r="AI902" s="328" t="str">
        <f t="shared" si="530"/>
        <v/>
      </c>
      <c r="AJ902" s="328" t="str">
        <f t="shared" si="531"/>
        <v/>
      </c>
      <c r="AK902" s="337" t="str">
        <f t="shared" si="532"/>
        <v/>
      </c>
      <c r="AL902" s="42" t="str">
        <f t="shared" si="533"/>
        <v/>
      </c>
    </row>
    <row r="903" spans="2:38" ht="15" x14ac:dyDescent="0.15">
      <c r="B903" s="328" t="str">
        <f t="shared" si="511"/>
        <v/>
      </c>
      <c r="C903" s="328" t="str">
        <f t="shared" si="512"/>
        <v/>
      </c>
      <c r="D903" s="328" t="str">
        <f t="shared" si="513"/>
        <v/>
      </c>
      <c r="E903" s="328" t="str">
        <f t="shared" si="510"/>
        <v xml:space="preserve"> </v>
      </c>
      <c r="F903" s="328" t="str">
        <f t="shared" si="514"/>
        <v/>
      </c>
      <c r="G903" s="328" t="str">
        <f t="shared" si="515"/>
        <v/>
      </c>
      <c r="H903" s="313"/>
      <c r="I903" s="328" t="str">
        <f t="shared" si="516"/>
        <v/>
      </c>
      <c r="J903" s="328">
        <f t="shared" si="509"/>
        <v>850</v>
      </c>
      <c r="K903" s="335" t="str">
        <f t="shared" si="517"/>
        <v/>
      </c>
      <c r="L903" s="323" t="str">
        <f t="shared" si="518"/>
        <v/>
      </c>
      <c r="M903" s="323" t="str">
        <f t="shared" si="519"/>
        <v/>
      </c>
      <c r="N903" s="328" t="str">
        <f t="shared" si="520"/>
        <v/>
      </c>
      <c r="O903" s="328" t="str">
        <f t="shared" si="521"/>
        <v/>
      </c>
      <c r="P903" s="332"/>
      <c r="Q903" s="328"/>
      <c r="R903" s="277" t="str">
        <f>IF(H903&gt;0, rate1(1,$L$52,$L$51,$L$54,L903,$L$53,$L$50,P903),"")</f>
        <v/>
      </c>
      <c r="S903" s="323"/>
      <c r="T903" s="323"/>
      <c r="U903" s="328"/>
      <c r="V903" s="336"/>
      <c r="W903" s="328"/>
      <c r="X903" s="328"/>
      <c r="Y903" s="328"/>
      <c r="Z903" s="108" t="str">
        <f>IF(H903&gt;0, rate1(1,$L$52,$L$51,$L$54,U903,$L$53,$L$50,Y903),"")</f>
        <v/>
      </c>
      <c r="AA903" s="336" t="str">
        <f t="shared" si="522"/>
        <v/>
      </c>
      <c r="AB903" s="336" t="str">
        <f t="shared" si="523"/>
        <v/>
      </c>
      <c r="AC903" s="328" t="str">
        <f t="shared" si="524"/>
        <v/>
      </c>
      <c r="AD903" s="328" t="str">
        <f t="shared" si="525"/>
        <v/>
      </c>
      <c r="AE903" s="328" t="str">
        <f t="shared" si="526"/>
        <v/>
      </c>
      <c r="AF903" s="328" t="str">
        <f t="shared" si="527"/>
        <v/>
      </c>
      <c r="AG903" s="328" t="str">
        <f t="shared" si="528"/>
        <v/>
      </c>
      <c r="AH903" s="328" t="str">
        <f t="shared" si="529"/>
        <v/>
      </c>
      <c r="AI903" s="328" t="str">
        <f t="shared" si="530"/>
        <v/>
      </c>
      <c r="AJ903" s="328" t="str">
        <f t="shared" si="531"/>
        <v/>
      </c>
      <c r="AK903" s="337" t="str">
        <f t="shared" si="532"/>
        <v/>
      </c>
      <c r="AL903" s="42" t="str">
        <f t="shared" si="533"/>
        <v/>
      </c>
    </row>
    <row r="904" spans="2:38" ht="15" x14ac:dyDescent="0.15">
      <c r="B904" s="328" t="str">
        <f t="shared" si="511"/>
        <v/>
      </c>
      <c r="C904" s="328" t="str">
        <f t="shared" si="512"/>
        <v/>
      </c>
      <c r="D904" s="328" t="str">
        <f t="shared" si="513"/>
        <v/>
      </c>
      <c r="E904" s="328" t="str">
        <f t="shared" si="510"/>
        <v xml:space="preserve"> </v>
      </c>
      <c r="F904" s="328" t="str">
        <f t="shared" si="514"/>
        <v/>
      </c>
      <c r="G904" s="328" t="str">
        <f t="shared" si="515"/>
        <v/>
      </c>
      <c r="H904" s="313"/>
      <c r="I904" s="328" t="str">
        <f t="shared" si="516"/>
        <v/>
      </c>
      <c r="J904" s="328">
        <f t="shared" si="509"/>
        <v>850</v>
      </c>
      <c r="K904" s="335" t="str">
        <f t="shared" si="517"/>
        <v/>
      </c>
      <c r="L904" s="323" t="str">
        <f t="shared" si="518"/>
        <v/>
      </c>
      <c r="M904" s="323" t="str">
        <f t="shared" si="519"/>
        <v/>
      </c>
      <c r="N904" s="328" t="str">
        <f t="shared" si="520"/>
        <v/>
      </c>
      <c r="O904" s="328" t="str">
        <f t="shared" si="521"/>
        <v/>
      </c>
      <c r="P904" s="332"/>
      <c r="Q904" s="328"/>
      <c r="R904" s="277" t="str">
        <f>IF(H904&gt;0, rate1(1,$L$52,$L$51,$L$54,L904,$L$53,$L$50,P904),"")</f>
        <v/>
      </c>
      <c r="S904" s="323"/>
      <c r="T904" s="323"/>
      <c r="U904" s="328"/>
      <c r="V904" s="336"/>
      <c r="W904" s="328"/>
      <c r="X904" s="328"/>
      <c r="Y904" s="328"/>
      <c r="Z904" s="108" t="str">
        <f>IF(H904&gt;0, rate1(1,$L$52,$L$51,$L$54,U904,$L$53,$L$50,Y904),"")</f>
        <v/>
      </c>
      <c r="AA904" s="336" t="str">
        <f t="shared" si="522"/>
        <v/>
      </c>
      <c r="AB904" s="336" t="str">
        <f t="shared" si="523"/>
        <v/>
      </c>
      <c r="AC904" s="328" t="str">
        <f t="shared" si="524"/>
        <v/>
      </c>
      <c r="AD904" s="328" t="str">
        <f t="shared" si="525"/>
        <v/>
      </c>
      <c r="AE904" s="328" t="str">
        <f t="shared" si="526"/>
        <v/>
      </c>
      <c r="AF904" s="328" t="str">
        <f t="shared" si="527"/>
        <v/>
      </c>
      <c r="AG904" s="328" t="str">
        <f t="shared" si="528"/>
        <v/>
      </c>
      <c r="AH904" s="328" t="str">
        <f t="shared" si="529"/>
        <v/>
      </c>
      <c r="AI904" s="328" t="str">
        <f t="shared" si="530"/>
        <v/>
      </c>
      <c r="AJ904" s="328" t="str">
        <f t="shared" si="531"/>
        <v/>
      </c>
      <c r="AK904" s="337" t="str">
        <f t="shared" si="532"/>
        <v/>
      </c>
      <c r="AL904" s="42" t="str">
        <f t="shared" si="533"/>
        <v/>
      </c>
    </row>
    <row r="905" spans="2:38" ht="15" x14ac:dyDescent="0.15">
      <c r="B905" s="328" t="str">
        <f t="shared" si="511"/>
        <v/>
      </c>
      <c r="C905" s="328" t="str">
        <f t="shared" si="512"/>
        <v/>
      </c>
      <c r="D905" s="328" t="str">
        <f t="shared" si="513"/>
        <v/>
      </c>
      <c r="E905" s="328" t="str">
        <f t="shared" si="510"/>
        <v xml:space="preserve"> </v>
      </c>
      <c r="F905" s="328" t="str">
        <f t="shared" si="514"/>
        <v/>
      </c>
      <c r="G905" s="328" t="str">
        <f t="shared" si="515"/>
        <v/>
      </c>
      <c r="H905" s="313"/>
      <c r="I905" s="328" t="str">
        <f t="shared" si="516"/>
        <v/>
      </c>
      <c r="J905" s="328">
        <f t="shared" si="509"/>
        <v>850</v>
      </c>
      <c r="K905" s="335" t="str">
        <f t="shared" si="517"/>
        <v/>
      </c>
      <c r="L905" s="323" t="str">
        <f t="shared" si="518"/>
        <v/>
      </c>
      <c r="M905" s="323" t="str">
        <f t="shared" si="519"/>
        <v/>
      </c>
      <c r="N905" s="328" t="str">
        <f t="shared" si="520"/>
        <v/>
      </c>
      <c r="O905" s="328" t="str">
        <f t="shared" si="521"/>
        <v/>
      </c>
      <c r="P905" s="332"/>
      <c r="Q905" s="328"/>
      <c r="R905" s="277" t="str">
        <f>IF(H905&gt;0, rate1(1,$L$52,$L$51,$L$54,L905,$L$53,$L$50,P905),"")</f>
        <v/>
      </c>
      <c r="S905" s="323"/>
      <c r="T905" s="323"/>
      <c r="U905" s="328"/>
      <c r="V905" s="336"/>
      <c r="W905" s="328"/>
      <c r="X905" s="328"/>
      <c r="Y905" s="328"/>
      <c r="Z905" s="108" t="str">
        <f>IF(H905&gt;0, rate1(1,$L$52,$L$51,$L$54,U905,$L$53,$L$50,Y905),"")</f>
        <v/>
      </c>
      <c r="AA905" s="336" t="str">
        <f t="shared" si="522"/>
        <v/>
      </c>
      <c r="AB905" s="336" t="str">
        <f t="shared" si="523"/>
        <v/>
      </c>
      <c r="AC905" s="328" t="str">
        <f t="shared" si="524"/>
        <v/>
      </c>
      <c r="AD905" s="328" t="str">
        <f t="shared" si="525"/>
        <v/>
      </c>
      <c r="AE905" s="328" t="str">
        <f t="shared" si="526"/>
        <v/>
      </c>
      <c r="AF905" s="328" t="str">
        <f t="shared" si="527"/>
        <v/>
      </c>
      <c r="AG905" s="328" t="str">
        <f t="shared" si="528"/>
        <v/>
      </c>
      <c r="AH905" s="328" t="str">
        <f t="shared" si="529"/>
        <v/>
      </c>
      <c r="AI905" s="328" t="str">
        <f t="shared" si="530"/>
        <v/>
      </c>
      <c r="AJ905" s="328" t="str">
        <f t="shared" si="531"/>
        <v/>
      </c>
      <c r="AK905" s="337" t="str">
        <f t="shared" si="532"/>
        <v/>
      </c>
      <c r="AL905" s="42" t="str">
        <f t="shared" si="533"/>
        <v/>
      </c>
    </row>
    <row r="906" spans="2:38" ht="15" x14ac:dyDescent="0.15">
      <c r="B906" s="328" t="str">
        <f t="shared" si="511"/>
        <v/>
      </c>
      <c r="C906" s="328" t="str">
        <f t="shared" si="512"/>
        <v/>
      </c>
      <c r="D906" s="328" t="str">
        <f t="shared" si="513"/>
        <v/>
      </c>
      <c r="E906" s="328" t="str">
        <f t="shared" si="510"/>
        <v xml:space="preserve"> </v>
      </c>
      <c r="F906" s="328" t="str">
        <f t="shared" si="514"/>
        <v/>
      </c>
      <c r="G906" s="328" t="str">
        <f t="shared" si="515"/>
        <v/>
      </c>
      <c r="H906" s="313"/>
      <c r="I906" s="328" t="str">
        <f t="shared" si="516"/>
        <v/>
      </c>
      <c r="J906" s="328">
        <f t="shared" si="509"/>
        <v>850</v>
      </c>
      <c r="K906" s="335" t="str">
        <f t="shared" si="517"/>
        <v/>
      </c>
      <c r="L906" s="323" t="str">
        <f t="shared" si="518"/>
        <v/>
      </c>
      <c r="M906" s="323" t="str">
        <f t="shared" si="519"/>
        <v/>
      </c>
      <c r="N906" s="328" t="str">
        <f t="shared" si="520"/>
        <v/>
      </c>
      <c r="O906" s="328" t="str">
        <f t="shared" si="521"/>
        <v/>
      </c>
      <c r="P906" s="332"/>
      <c r="Q906" s="328"/>
      <c r="R906" s="277" t="str">
        <f>IF(H906&gt;0, rate1(1,$L$52,$L$51,$L$54,L906,$L$53,$L$50,P906),"")</f>
        <v/>
      </c>
      <c r="S906" s="323"/>
      <c r="T906" s="323"/>
      <c r="U906" s="328"/>
      <c r="V906" s="336"/>
      <c r="W906" s="328"/>
      <c r="X906" s="328"/>
      <c r="Y906" s="328"/>
      <c r="Z906" s="108" t="str">
        <f>IF(H906&gt;0, rate1(1,$L$52,$L$51,$L$54,U906,$L$53,$L$50,Y906),"")</f>
        <v/>
      </c>
      <c r="AA906" s="336" t="str">
        <f t="shared" si="522"/>
        <v/>
      </c>
      <c r="AB906" s="336" t="str">
        <f t="shared" si="523"/>
        <v/>
      </c>
      <c r="AC906" s="328" t="str">
        <f t="shared" si="524"/>
        <v/>
      </c>
      <c r="AD906" s="328" t="str">
        <f t="shared" si="525"/>
        <v/>
      </c>
      <c r="AE906" s="328" t="str">
        <f t="shared" si="526"/>
        <v/>
      </c>
      <c r="AF906" s="328" t="str">
        <f t="shared" si="527"/>
        <v/>
      </c>
      <c r="AG906" s="328" t="str">
        <f t="shared" si="528"/>
        <v/>
      </c>
      <c r="AH906" s="328" t="str">
        <f t="shared" si="529"/>
        <v/>
      </c>
      <c r="AI906" s="328" t="str">
        <f t="shared" si="530"/>
        <v/>
      </c>
      <c r="AJ906" s="328" t="str">
        <f t="shared" si="531"/>
        <v/>
      </c>
      <c r="AK906" s="337" t="str">
        <f t="shared" si="532"/>
        <v/>
      </c>
      <c r="AL906" s="42" t="str">
        <f t="shared" si="533"/>
        <v/>
      </c>
    </row>
    <row r="907" spans="2:38" ht="15" x14ac:dyDescent="0.15">
      <c r="B907" s="328" t="str">
        <f t="shared" si="511"/>
        <v/>
      </c>
      <c r="C907" s="328" t="str">
        <f t="shared" si="512"/>
        <v/>
      </c>
      <c r="D907" s="328" t="str">
        <f t="shared" si="513"/>
        <v/>
      </c>
      <c r="E907" s="328" t="str">
        <f t="shared" si="510"/>
        <v xml:space="preserve"> </v>
      </c>
      <c r="F907" s="328" t="str">
        <f t="shared" si="514"/>
        <v/>
      </c>
      <c r="G907" s="328" t="str">
        <f t="shared" si="515"/>
        <v/>
      </c>
      <c r="H907" s="313"/>
      <c r="I907" s="328" t="str">
        <f t="shared" si="516"/>
        <v/>
      </c>
      <c r="J907" s="328">
        <f t="shared" si="509"/>
        <v>850</v>
      </c>
      <c r="K907" s="335" t="str">
        <f t="shared" si="517"/>
        <v/>
      </c>
      <c r="L907" s="323" t="str">
        <f t="shared" si="518"/>
        <v/>
      </c>
      <c r="M907" s="323" t="str">
        <f t="shared" si="519"/>
        <v/>
      </c>
      <c r="N907" s="328" t="str">
        <f t="shared" si="520"/>
        <v/>
      </c>
      <c r="O907" s="328" t="str">
        <f t="shared" si="521"/>
        <v/>
      </c>
      <c r="P907" s="332"/>
      <c r="Q907" s="328"/>
      <c r="R907" s="277" t="str">
        <f>IF(H907&gt;0, rate1(1,$L$52,$L$51,$L$54,L907,$L$53,$L$50,P907),"")</f>
        <v/>
      </c>
      <c r="S907" s="323"/>
      <c r="T907" s="323"/>
      <c r="U907" s="328"/>
      <c r="V907" s="336"/>
      <c r="W907" s="328"/>
      <c r="X907" s="328"/>
      <c r="Y907" s="328"/>
      <c r="Z907" s="108" t="str">
        <f>IF(H907&gt;0, rate1(1,$L$52,$L$51,$L$54,U907,$L$53,$L$50,Y907),"")</f>
        <v/>
      </c>
      <c r="AA907" s="336" t="str">
        <f t="shared" si="522"/>
        <v/>
      </c>
      <c r="AB907" s="336" t="str">
        <f t="shared" si="523"/>
        <v/>
      </c>
      <c r="AC907" s="328" t="str">
        <f t="shared" si="524"/>
        <v/>
      </c>
      <c r="AD907" s="328" t="str">
        <f t="shared" si="525"/>
        <v/>
      </c>
      <c r="AE907" s="328" t="str">
        <f t="shared" si="526"/>
        <v/>
      </c>
      <c r="AF907" s="328" t="str">
        <f t="shared" si="527"/>
        <v/>
      </c>
      <c r="AG907" s="328" t="str">
        <f t="shared" si="528"/>
        <v/>
      </c>
      <c r="AH907" s="328" t="str">
        <f t="shared" si="529"/>
        <v/>
      </c>
      <c r="AI907" s="328" t="str">
        <f t="shared" si="530"/>
        <v/>
      </c>
      <c r="AJ907" s="328" t="str">
        <f t="shared" si="531"/>
        <v/>
      </c>
      <c r="AK907" s="337" t="str">
        <f t="shared" si="532"/>
        <v/>
      </c>
      <c r="AL907" s="42" t="str">
        <f t="shared" si="533"/>
        <v/>
      </c>
    </row>
    <row r="908" spans="2:38" ht="15" x14ac:dyDescent="0.15">
      <c r="B908" s="328" t="str">
        <f t="shared" si="511"/>
        <v/>
      </c>
      <c r="C908" s="328" t="str">
        <f t="shared" si="512"/>
        <v/>
      </c>
      <c r="D908" s="328" t="str">
        <f t="shared" si="513"/>
        <v/>
      </c>
      <c r="E908" s="328" t="str">
        <f t="shared" si="510"/>
        <v xml:space="preserve"> </v>
      </c>
      <c r="F908" s="328" t="str">
        <f t="shared" si="514"/>
        <v/>
      </c>
      <c r="G908" s="328" t="str">
        <f t="shared" si="515"/>
        <v/>
      </c>
      <c r="H908" s="313"/>
      <c r="I908" s="328" t="str">
        <f t="shared" si="516"/>
        <v/>
      </c>
      <c r="J908" s="328">
        <f t="shared" si="509"/>
        <v>850</v>
      </c>
      <c r="K908" s="335" t="str">
        <f t="shared" si="517"/>
        <v/>
      </c>
      <c r="L908" s="323" t="str">
        <f t="shared" si="518"/>
        <v/>
      </c>
      <c r="M908" s="323" t="str">
        <f t="shared" si="519"/>
        <v/>
      </c>
      <c r="N908" s="328" t="str">
        <f t="shared" si="520"/>
        <v/>
      </c>
      <c r="O908" s="328" t="str">
        <f t="shared" si="521"/>
        <v/>
      </c>
      <c r="P908" s="332"/>
      <c r="Q908" s="328"/>
      <c r="R908" s="277" t="str">
        <f>IF(H908&gt;0, rate1(1,$L$52,$L$51,$L$54,L908,$L$53,$L$50,P908),"")</f>
        <v/>
      </c>
      <c r="S908" s="323"/>
      <c r="T908" s="323"/>
      <c r="U908" s="328"/>
      <c r="V908" s="336"/>
      <c r="W908" s="328"/>
      <c r="X908" s="328"/>
      <c r="Y908" s="328"/>
      <c r="Z908" s="108" t="str">
        <f>IF(H908&gt;0, rate1(1,$L$52,$L$51,$L$54,U908,$L$53,$L$50,Y908),"")</f>
        <v/>
      </c>
      <c r="AA908" s="336" t="str">
        <f t="shared" si="522"/>
        <v/>
      </c>
      <c r="AB908" s="336" t="str">
        <f t="shared" si="523"/>
        <v/>
      </c>
      <c r="AC908" s="328" t="str">
        <f t="shared" si="524"/>
        <v/>
      </c>
      <c r="AD908" s="328" t="str">
        <f t="shared" si="525"/>
        <v/>
      </c>
      <c r="AE908" s="328" t="str">
        <f t="shared" si="526"/>
        <v/>
      </c>
      <c r="AF908" s="328" t="str">
        <f t="shared" si="527"/>
        <v/>
      </c>
      <c r="AG908" s="328" t="str">
        <f t="shared" si="528"/>
        <v/>
      </c>
      <c r="AH908" s="328" t="str">
        <f t="shared" si="529"/>
        <v/>
      </c>
      <c r="AI908" s="328" t="str">
        <f t="shared" si="530"/>
        <v/>
      </c>
      <c r="AJ908" s="328" t="str">
        <f t="shared" si="531"/>
        <v/>
      </c>
      <c r="AK908" s="337" t="str">
        <f t="shared" si="532"/>
        <v/>
      </c>
      <c r="AL908" s="42" t="str">
        <f t="shared" si="533"/>
        <v/>
      </c>
    </row>
    <row r="909" spans="2:38" ht="15" x14ac:dyDescent="0.15">
      <c r="B909" s="328" t="str">
        <f t="shared" si="511"/>
        <v/>
      </c>
      <c r="C909" s="328" t="str">
        <f t="shared" si="512"/>
        <v/>
      </c>
      <c r="D909" s="328" t="str">
        <f t="shared" si="513"/>
        <v/>
      </c>
      <c r="E909" s="328" t="str">
        <f t="shared" si="510"/>
        <v xml:space="preserve"> </v>
      </c>
      <c r="F909" s="328" t="str">
        <f t="shared" si="514"/>
        <v/>
      </c>
      <c r="G909" s="328" t="str">
        <f t="shared" si="515"/>
        <v/>
      </c>
      <c r="H909" s="313"/>
      <c r="I909" s="328" t="str">
        <f t="shared" si="516"/>
        <v/>
      </c>
      <c r="J909" s="328">
        <f t="shared" si="509"/>
        <v>850</v>
      </c>
      <c r="K909" s="335" t="str">
        <f t="shared" si="517"/>
        <v/>
      </c>
      <c r="L909" s="323" t="str">
        <f t="shared" si="518"/>
        <v/>
      </c>
      <c r="M909" s="323" t="str">
        <f t="shared" si="519"/>
        <v/>
      </c>
      <c r="N909" s="328" t="str">
        <f t="shared" si="520"/>
        <v/>
      </c>
      <c r="O909" s="328" t="str">
        <f t="shared" si="521"/>
        <v/>
      </c>
      <c r="P909" s="332"/>
      <c r="Q909" s="328"/>
      <c r="R909" s="277" t="str">
        <f>IF(H909&gt;0, rate1(1,$L$52,$L$51,$L$54,L909,$L$53,$L$50,P909),"")</f>
        <v/>
      </c>
      <c r="S909" s="323"/>
      <c r="T909" s="323"/>
      <c r="U909" s="328"/>
      <c r="V909" s="336"/>
      <c r="W909" s="328"/>
      <c r="X909" s="328"/>
      <c r="Y909" s="328"/>
      <c r="Z909" s="108" t="str">
        <f>IF(H909&gt;0, rate1(1,$L$52,$L$51,$L$54,U909,$L$53,$L$50,Y909),"")</f>
        <v/>
      </c>
      <c r="AA909" s="336" t="str">
        <f t="shared" si="522"/>
        <v/>
      </c>
      <c r="AB909" s="336" t="str">
        <f t="shared" si="523"/>
        <v/>
      </c>
      <c r="AC909" s="328" t="str">
        <f t="shared" si="524"/>
        <v/>
      </c>
      <c r="AD909" s="328" t="str">
        <f t="shared" si="525"/>
        <v/>
      </c>
      <c r="AE909" s="328" t="str">
        <f t="shared" si="526"/>
        <v/>
      </c>
      <c r="AF909" s="328" t="str">
        <f t="shared" si="527"/>
        <v/>
      </c>
      <c r="AG909" s="328" t="str">
        <f t="shared" si="528"/>
        <v/>
      </c>
      <c r="AH909" s="328" t="str">
        <f t="shared" si="529"/>
        <v/>
      </c>
      <c r="AI909" s="328" t="str">
        <f t="shared" si="530"/>
        <v/>
      </c>
      <c r="AJ909" s="328" t="str">
        <f t="shared" si="531"/>
        <v/>
      </c>
      <c r="AK909" s="337" t="str">
        <f t="shared" si="532"/>
        <v/>
      </c>
      <c r="AL909" s="42" t="str">
        <f t="shared" si="533"/>
        <v/>
      </c>
    </row>
    <row r="910" spans="2:38" ht="15" x14ac:dyDescent="0.15">
      <c r="B910" s="328" t="str">
        <f t="shared" si="511"/>
        <v/>
      </c>
      <c r="C910" s="328" t="str">
        <f t="shared" si="512"/>
        <v/>
      </c>
      <c r="D910" s="328" t="str">
        <f t="shared" si="513"/>
        <v/>
      </c>
      <c r="E910" s="328" t="str">
        <f t="shared" si="510"/>
        <v xml:space="preserve"> </v>
      </c>
      <c r="F910" s="328" t="str">
        <f t="shared" si="514"/>
        <v/>
      </c>
      <c r="G910" s="328" t="str">
        <f t="shared" si="515"/>
        <v/>
      </c>
      <c r="H910" s="313"/>
      <c r="I910" s="328" t="str">
        <f t="shared" si="516"/>
        <v/>
      </c>
      <c r="J910" s="328">
        <f t="shared" si="509"/>
        <v>850</v>
      </c>
      <c r="K910" s="335" t="str">
        <f t="shared" si="517"/>
        <v/>
      </c>
      <c r="L910" s="323" t="str">
        <f t="shared" si="518"/>
        <v/>
      </c>
      <c r="M910" s="323" t="str">
        <f t="shared" si="519"/>
        <v/>
      </c>
      <c r="N910" s="328" t="str">
        <f t="shared" si="520"/>
        <v/>
      </c>
      <c r="O910" s="328" t="str">
        <f t="shared" si="521"/>
        <v/>
      </c>
      <c r="P910" s="332"/>
      <c r="Q910" s="328"/>
      <c r="R910" s="277" t="str">
        <f>IF(H910&gt;0, rate1(1,$L$52,$L$51,$L$54,L910,$L$53,$L$50,P910),"")</f>
        <v/>
      </c>
      <c r="S910" s="323"/>
      <c r="T910" s="323"/>
      <c r="U910" s="328"/>
      <c r="V910" s="336"/>
      <c r="W910" s="328"/>
      <c r="X910" s="328"/>
      <c r="Y910" s="328"/>
      <c r="Z910" s="108" t="str">
        <f>IF(H910&gt;0, rate1(1,$L$52,$L$51,$L$54,U910,$L$53,$L$50,Y910),"")</f>
        <v/>
      </c>
      <c r="AA910" s="336" t="str">
        <f t="shared" si="522"/>
        <v/>
      </c>
      <c r="AB910" s="336" t="str">
        <f t="shared" si="523"/>
        <v/>
      </c>
      <c r="AC910" s="328" t="str">
        <f t="shared" si="524"/>
        <v/>
      </c>
      <c r="AD910" s="328" t="str">
        <f t="shared" si="525"/>
        <v/>
      </c>
      <c r="AE910" s="328" t="str">
        <f t="shared" si="526"/>
        <v/>
      </c>
      <c r="AF910" s="328" t="str">
        <f t="shared" si="527"/>
        <v/>
      </c>
      <c r="AG910" s="328" t="str">
        <f t="shared" si="528"/>
        <v/>
      </c>
      <c r="AH910" s="328" t="str">
        <f t="shared" si="529"/>
        <v/>
      </c>
      <c r="AI910" s="328" t="str">
        <f t="shared" si="530"/>
        <v/>
      </c>
      <c r="AJ910" s="328" t="str">
        <f t="shared" si="531"/>
        <v/>
      </c>
      <c r="AK910" s="337" t="str">
        <f t="shared" si="532"/>
        <v/>
      </c>
      <c r="AL910" s="42" t="str">
        <f t="shared" si="533"/>
        <v/>
      </c>
    </row>
    <row r="911" spans="2:38" ht="15" x14ac:dyDescent="0.15">
      <c r="B911" s="328" t="str">
        <f t="shared" si="511"/>
        <v/>
      </c>
      <c r="C911" s="328" t="str">
        <f t="shared" si="512"/>
        <v/>
      </c>
      <c r="D911" s="328" t="str">
        <f t="shared" si="513"/>
        <v/>
      </c>
      <c r="E911" s="328" t="str">
        <f t="shared" si="510"/>
        <v xml:space="preserve"> </v>
      </c>
      <c r="F911" s="328" t="str">
        <f t="shared" si="514"/>
        <v/>
      </c>
      <c r="G911" s="328" t="str">
        <f t="shared" si="515"/>
        <v/>
      </c>
      <c r="H911" s="313"/>
      <c r="I911" s="328" t="str">
        <f t="shared" si="516"/>
        <v/>
      </c>
      <c r="J911" s="328">
        <f t="shared" si="509"/>
        <v>850</v>
      </c>
      <c r="K911" s="335" t="str">
        <f t="shared" si="517"/>
        <v/>
      </c>
      <c r="L911" s="323" t="str">
        <f t="shared" si="518"/>
        <v/>
      </c>
      <c r="M911" s="323" t="str">
        <f t="shared" si="519"/>
        <v/>
      </c>
      <c r="N911" s="328" t="str">
        <f t="shared" si="520"/>
        <v/>
      </c>
      <c r="O911" s="328" t="str">
        <f t="shared" si="521"/>
        <v/>
      </c>
      <c r="P911" s="332"/>
      <c r="Q911" s="328"/>
      <c r="R911" s="277" t="str">
        <f>IF(H911&gt;0, rate1(1,$L$52,$L$51,$L$54,L911,$L$53,$L$50,P911),"")</f>
        <v/>
      </c>
      <c r="S911" s="323"/>
      <c r="T911" s="323"/>
      <c r="U911" s="328"/>
      <c r="V911" s="336"/>
      <c r="W911" s="328"/>
      <c r="X911" s="328"/>
      <c r="Y911" s="328"/>
      <c r="Z911" s="108" t="str">
        <f>IF(H911&gt;0, rate1(1,$L$52,$L$51,$L$54,U911,$L$53,$L$50,Y911),"")</f>
        <v/>
      </c>
      <c r="AA911" s="336" t="str">
        <f t="shared" si="522"/>
        <v/>
      </c>
      <c r="AB911" s="336" t="str">
        <f t="shared" si="523"/>
        <v/>
      </c>
      <c r="AC911" s="328" t="str">
        <f t="shared" si="524"/>
        <v/>
      </c>
      <c r="AD911" s="328" t="str">
        <f t="shared" si="525"/>
        <v/>
      </c>
      <c r="AE911" s="328" t="str">
        <f t="shared" si="526"/>
        <v/>
      </c>
      <c r="AF911" s="328" t="str">
        <f t="shared" si="527"/>
        <v/>
      </c>
      <c r="AG911" s="328" t="str">
        <f t="shared" si="528"/>
        <v/>
      </c>
      <c r="AH911" s="328" t="str">
        <f t="shared" si="529"/>
        <v/>
      </c>
      <c r="AI911" s="328" t="str">
        <f t="shared" si="530"/>
        <v/>
      </c>
      <c r="AJ911" s="328" t="str">
        <f t="shared" si="531"/>
        <v/>
      </c>
      <c r="AK911" s="337" t="str">
        <f t="shared" si="532"/>
        <v/>
      </c>
      <c r="AL911" s="42" t="str">
        <f t="shared" si="533"/>
        <v/>
      </c>
    </row>
    <row r="912" spans="2:38" ht="15" x14ac:dyDescent="0.15">
      <c r="B912" s="328" t="str">
        <f t="shared" si="511"/>
        <v/>
      </c>
      <c r="C912" s="328" t="str">
        <f t="shared" si="512"/>
        <v/>
      </c>
      <c r="D912" s="328" t="str">
        <f t="shared" si="513"/>
        <v/>
      </c>
      <c r="E912" s="328" t="str">
        <f t="shared" si="510"/>
        <v xml:space="preserve"> </v>
      </c>
      <c r="F912" s="328" t="str">
        <f t="shared" si="514"/>
        <v/>
      </c>
      <c r="G912" s="328" t="str">
        <f t="shared" si="515"/>
        <v/>
      </c>
      <c r="H912" s="313"/>
      <c r="I912" s="328" t="str">
        <f t="shared" si="516"/>
        <v/>
      </c>
      <c r="J912" s="328">
        <f t="shared" si="509"/>
        <v>850</v>
      </c>
      <c r="K912" s="335" t="str">
        <f t="shared" si="517"/>
        <v/>
      </c>
      <c r="L912" s="323" t="str">
        <f t="shared" si="518"/>
        <v/>
      </c>
      <c r="M912" s="323" t="str">
        <f t="shared" si="519"/>
        <v/>
      </c>
      <c r="N912" s="328" t="str">
        <f t="shared" si="520"/>
        <v/>
      </c>
      <c r="O912" s="328" t="str">
        <f t="shared" si="521"/>
        <v/>
      </c>
      <c r="P912" s="332"/>
      <c r="Q912" s="328"/>
      <c r="R912" s="277" t="str">
        <f>IF(H912&gt;0, rate1(1,$L$52,$L$51,$L$54,L912,$L$53,$L$50,P912),"")</f>
        <v/>
      </c>
      <c r="S912" s="323"/>
      <c r="T912" s="323"/>
      <c r="U912" s="328"/>
      <c r="V912" s="336"/>
      <c r="W912" s="328"/>
      <c r="X912" s="328"/>
      <c r="Y912" s="328"/>
      <c r="Z912" s="108" t="str">
        <f>IF(H912&gt;0, rate1(1,$L$52,$L$51,$L$54,U912,$L$53,$L$50,Y912),"")</f>
        <v/>
      </c>
      <c r="AA912" s="336" t="str">
        <f t="shared" si="522"/>
        <v/>
      </c>
      <c r="AB912" s="336" t="str">
        <f t="shared" si="523"/>
        <v/>
      </c>
      <c r="AC912" s="328" t="str">
        <f t="shared" si="524"/>
        <v/>
      </c>
      <c r="AD912" s="328" t="str">
        <f t="shared" si="525"/>
        <v/>
      </c>
      <c r="AE912" s="328" t="str">
        <f t="shared" si="526"/>
        <v/>
      </c>
      <c r="AF912" s="328" t="str">
        <f t="shared" si="527"/>
        <v/>
      </c>
      <c r="AG912" s="328" t="str">
        <f t="shared" si="528"/>
        <v/>
      </c>
      <c r="AH912" s="328" t="str">
        <f t="shared" si="529"/>
        <v/>
      </c>
      <c r="AI912" s="328" t="str">
        <f t="shared" si="530"/>
        <v/>
      </c>
      <c r="AJ912" s="328" t="str">
        <f t="shared" si="531"/>
        <v/>
      </c>
      <c r="AK912" s="337" t="str">
        <f t="shared" si="532"/>
        <v/>
      </c>
      <c r="AL912" s="42" t="str">
        <f t="shared" si="533"/>
        <v/>
      </c>
    </row>
    <row r="913" spans="2:38" ht="15" x14ac:dyDescent="0.15">
      <c r="B913" s="328" t="str">
        <f t="shared" si="511"/>
        <v/>
      </c>
      <c r="C913" s="328" t="str">
        <f t="shared" si="512"/>
        <v/>
      </c>
      <c r="D913" s="328" t="str">
        <f t="shared" si="513"/>
        <v/>
      </c>
      <c r="E913" s="328" t="str">
        <f t="shared" si="510"/>
        <v xml:space="preserve"> </v>
      </c>
      <c r="F913" s="328" t="str">
        <f t="shared" si="514"/>
        <v/>
      </c>
      <c r="G913" s="328" t="str">
        <f t="shared" si="515"/>
        <v/>
      </c>
      <c r="H913" s="313"/>
      <c r="I913" s="328" t="str">
        <f t="shared" si="516"/>
        <v/>
      </c>
      <c r="J913" s="328">
        <f t="shared" si="509"/>
        <v>850</v>
      </c>
      <c r="K913" s="335" t="str">
        <f t="shared" si="517"/>
        <v/>
      </c>
      <c r="L913" s="323" t="str">
        <f t="shared" si="518"/>
        <v/>
      </c>
      <c r="M913" s="323" t="str">
        <f t="shared" si="519"/>
        <v/>
      </c>
      <c r="N913" s="328" t="str">
        <f t="shared" si="520"/>
        <v/>
      </c>
      <c r="O913" s="328" t="str">
        <f t="shared" si="521"/>
        <v/>
      </c>
      <c r="P913" s="332"/>
      <c r="Q913" s="328"/>
      <c r="R913" s="277" t="str">
        <f>IF(H913&gt;0, rate1(1,$L$52,$L$51,$L$54,L913,$L$53,$L$50,P913),"")</f>
        <v/>
      </c>
      <c r="S913" s="323"/>
      <c r="T913" s="323"/>
      <c r="U913" s="328"/>
      <c r="V913" s="336"/>
      <c r="W913" s="328"/>
      <c r="X913" s="328"/>
      <c r="Y913" s="328"/>
      <c r="Z913" s="108" t="str">
        <f>IF(H913&gt;0, rate1(1,$L$52,$L$51,$L$54,U913,$L$53,$L$50,Y913),"")</f>
        <v/>
      </c>
      <c r="AA913" s="336" t="str">
        <f t="shared" si="522"/>
        <v/>
      </c>
      <c r="AB913" s="336" t="str">
        <f t="shared" si="523"/>
        <v/>
      </c>
      <c r="AC913" s="328" t="str">
        <f t="shared" si="524"/>
        <v/>
      </c>
      <c r="AD913" s="328" t="str">
        <f t="shared" si="525"/>
        <v/>
      </c>
      <c r="AE913" s="328" t="str">
        <f t="shared" si="526"/>
        <v/>
      </c>
      <c r="AF913" s="328" t="str">
        <f t="shared" si="527"/>
        <v/>
      </c>
      <c r="AG913" s="328" t="str">
        <f t="shared" si="528"/>
        <v/>
      </c>
      <c r="AH913" s="328" t="str">
        <f t="shared" si="529"/>
        <v/>
      </c>
      <c r="AI913" s="328" t="str">
        <f t="shared" si="530"/>
        <v/>
      </c>
      <c r="AJ913" s="328" t="str">
        <f t="shared" si="531"/>
        <v/>
      </c>
      <c r="AK913" s="337" t="str">
        <f t="shared" si="532"/>
        <v/>
      </c>
      <c r="AL913" s="42" t="str">
        <f t="shared" si="533"/>
        <v/>
      </c>
    </row>
    <row r="914" spans="2:38" ht="15" x14ac:dyDescent="0.15">
      <c r="B914" s="328" t="str">
        <f t="shared" si="511"/>
        <v/>
      </c>
      <c r="C914" s="328" t="str">
        <f t="shared" si="512"/>
        <v/>
      </c>
      <c r="D914" s="328" t="str">
        <f t="shared" si="513"/>
        <v/>
      </c>
      <c r="E914" s="328" t="str">
        <f t="shared" si="510"/>
        <v xml:space="preserve"> </v>
      </c>
      <c r="F914" s="328" t="str">
        <f t="shared" si="514"/>
        <v/>
      </c>
      <c r="G914" s="328" t="str">
        <f t="shared" si="515"/>
        <v/>
      </c>
      <c r="H914" s="313"/>
      <c r="I914" s="328" t="str">
        <f t="shared" si="516"/>
        <v/>
      </c>
      <c r="J914" s="328">
        <f t="shared" si="509"/>
        <v>850</v>
      </c>
      <c r="K914" s="335" t="str">
        <f t="shared" si="517"/>
        <v/>
      </c>
      <c r="L914" s="323" t="str">
        <f t="shared" si="518"/>
        <v/>
      </c>
      <c r="M914" s="323" t="str">
        <f t="shared" si="519"/>
        <v/>
      </c>
      <c r="N914" s="328" t="str">
        <f t="shared" si="520"/>
        <v/>
      </c>
      <c r="O914" s="328" t="str">
        <f t="shared" si="521"/>
        <v/>
      </c>
      <c r="P914" s="332"/>
      <c r="Q914" s="328"/>
      <c r="R914" s="277" t="str">
        <f>IF(H914&gt;0, rate1(1,$L$52,$L$51,$L$54,L914,$L$53,$L$50,P914),"")</f>
        <v/>
      </c>
      <c r="S914" s="323"/>
      <c r="T914" s="323"/>
      <c r="U914" s="328"/>
      <c r="V914" s="336"/>
      <c r="W914" s="328"/>
      <c r="X914" s="328"/>
      <c r="Y914" s="328"/>
      <c r="Z914" s="108" t="str">
        <f>IF(H914&gt;0, rate1(1,$L$52,$L$51,$L$54,U914,$L$53,$L$50,Y914),"")</f>
        <v/>
      </c>
      <c r="AA914" s="336" t="str">
        <f t="shared" si="522"/>
        <v/>
      </c>
      <c r="AB914" s="336" t="str">
        <f t="shared" si="523"/>
        <v/>
      </c>
      <c r="AC914" s="328" t="str">
        <f t="shared" si="524"/>
        <v/>
      </c>
      <c r="AD914" s="328" t="str">
        <f t="shared" si="525"/>
        <v/>
      </c>
      <c r="AE914" s="328" t="str">
        <f t="shared" si="526"/>
        <v/>
      </c>
      <c r="AF914" s="328" t="str">
        <f t="shared" si="527"/>
        <v/>
      </c>
      <c r="AG914" s="328" t="str">
        <f t="shared" si="528"/>
        <v/>
      </c>
      <c r="AH914" s="328" t="str">
        <f t="shared" si="529"/>
        <v/>
      </c>
      <c r="AI914" s="328" t="str">
        <f t="shared" si="530"/>
        <v/>
      </c>
      <c r="AJ914" s="328" t="str">
        <f t="shared" si="531"/>
        <v/>
      </c>
      <c r="AK914" s="337" t="str">
        <f t="shared" si="532"/>
        <v/>
      </c>
      <c r="AL914" s="42" t="str">
        <f t="shared" si="533"/>
        <v/>
      </c>
    </row>
    <row r="915" spans="2:38" ht="15" x14ac:dyDescent="0.15">
      <c r="B915" s="328" t="str">
        <f t="shared" si="511"/>
        <v/>
      </c>
      <c r="C915" s="328" t="str">
        <f t="shared" si="512"/>
        <v/>
      </c>
      <c r="D915" s="328" t="str">
        <f t="shared" si="513"/>
        <v/>
      </c>
      <c r="E915" s="328" t="str">
        <f t="shared" si="510"/>
        <v xml:space="preserve"> </v>
      </c>
      <c r="F915" s="328" t="str">
        <f t="shared" si="514"/>
        <v/>
      </c>
      <c r="G915" s="328" t="str">
        <f t="shared" si="515"/>
        <v/>
      </c>
      <c r="H915" s="313"/>
      <c r="I915" s="328" t="str">
        <f t="shared" si="516"/>
        <v/>
      </c>
      <c r="J915" s="328">
        <f t="shared" si="509"/>
        <v>850</v>
      </c>
      <c r="K915" s="335" t="str">
        <f t="shared" si="517"/>
        <v/>
      </c>
      <c r="L915" s="323" t="str">
        <f t="shared" si="518"/>
        <v/>
      </c>
      <c r="M915" s="323" t="str">
        <f t="shared" si="519"/>
        <v/>
      </c>
      <c r="N915" s="328" t="str">
        <f t="shared" si="520"/>
        <v/>
      </c>
      <c r="O915" s="328" t="str">
        <f t="shared" si="521"/>
        <v/>
      </c>
      <c r="P915" s="332"/>
      <c r="Q915" s="328"/>
      <c r="R915" s="277" t="str">
        <f>IF(H915&gt;0, rate1(1,$L$52,$L$51,$L$54,L915,$L$53,$L$50,P915),"")</f>
        <v/>
      </c>
      <c r="S915" s="323"/>
      <c r="T915" s="323"/>
      <c r="U915" s="328"/>
      <c r="V915" s="336"/>
      <c r="W915" s="328"/>
      <c r="X915" s="328"/>
      <c r="Y915" s="328"/>
      <c r="Z915" s="108" t="str">
        <f>IF(H915&gt;0, rate1(1,$L$52,$L$51,$L$54,U915,$L$53,$L$50,Y915),"")</f>
        <v/>
      </c>
      <c r="AA915" s="336" t="str">
        <f t="shared" si="522"/>
        <v/>
      </c>
      <c r="AB915" s="336" t="str">
        <f t="shared" si="523"/>
        <v/>
      </c>
      <c r="AC915" s="328" t="str">
        <f t="shared" si="524"/>
        <v/>
      </c>
      <c r="AD915" s="328" t="str">
        <f t="shared" si="525"/>
        <v/>
      </c>
      <c r="AE915" s="328" t="str">
        <f t="shared" si="526"/>
        <v/>
      </c>
      <c r="AF915" s="328" t="str">
        <f t="shared" si="527"/>
        <v/>
      </c>
      <c r="AG915" s="328" t="str">
        <f t="shared" si="528"/>
        <v/>
      </c>
      <c r="AH915" s="328" t="str">
        <f t="shared" si="529"/>
        <v/>
      </c>
      <c r="AI915" s="328" t="str">
        <f t="shared" si="530"/>
        <v/>
      </c>
      <c r="AJ915" s="328" t="str">
        <f t="shared" si="531"/>
        <v/>
      </c>
      <c r="AK915" s="337" t="str">
        <f t="shared" si="532"/>
        <v/>
      </c>
      <c r="AL915" s="42" t="str">
        <f t="shared" si="533"/>
        <v/>
      </c>
    </row>
    <row r="916" spans="2:38" ht="15" x14ac:dyDescent="0.15">
      <c r="B916" s="328" t="str">
        <f t="shared" si="511"/>
        <v/>
      </c>
      <c r="C916" s="328" t="str">
        <f t="shared" si="512"/>
        <v/>
      </c>
      <c r="D916" s="328" t="str">
        <f t="shared" si="513"/>
        <v/>
      </c>
      <c r="E916" s="328" t="str">
        <f t="shared" si="510"/>
        <v xml:space="preserve"> </v>
      </c>
      <c r="F916" s="328" t="str">
        <f t="shared" si="514"/>
        <v/>
      </c>
      <c r="G916" s="328" t="str">
        <f t="shared" si="515"/>
        <v/>
      </c>
      <c r="H916" s="313"/>
      <c r="I916" s="328" t="str">
        <f t="shared" si="516"/>
        <v/>
      </c>
      <c r="J916" s="328">
        <f t="shared" si="509"/>
        <v>850</v>
      </c>
      <c r="K916" s="335" t="str">
        <f t="shared" si="517"/>
        <v/>
      </c>
      <c r="L916" s="323" t="str">
        <f t="shared" si="518"/>
        <v/>
      </c>
      <c r="M916" s="323" t="str">
        <f t="shared" si="519"/>
        <v/>
      </c>
      <c r="N916" s="328" t="str">
        <f t="shared" si="520"/>
        <v/>
      </c>
      <c r="O916" s="328" t="str">
        <f t="shared" si="521"/>
        <v/>
      </c>
      <c r="P916" s="332"/>
      <c r="Q916" s="328"/>
      <c r="R916" s="277" t="str">
        <f>IF(H916&gt;0, rate1(1,$L$52,$L$51,$L$54,L916,$L$53,$L$50,P916),"")</f>
        <v/>
      </c>
      <c r="S916" s="323"/>
      <c r="T916" s="323"/>
      <c r="U916" s="328"/>
      <c r="V916" s="336"/>
      <c r="W916" s="328"/>
      <c r="X916" s="328"/>
      <c r="Y916" s="328"/>
      <c r="Z916" s="108" t="str">
        <f>IF(H916&gt;0, rate1(1,$L$52,$L$51,$L$54,U916,$L$53,$L$50,Y916),"")</f>
        <v/>
      </c>
      <c r="AA916" s="336" t="str">
        <f t="shared" si="522"/>
        <v/>
      </c>
      <c r="AB916" s="336" t="str">
        <f t="shared" si="523"/>
        <v/>
      </c>
      <c r="AC916" s="328" t="str">
        <f t="shared" si="524"/>
        <v/>
      </c>
      <c r="AD916" s="328" t="str">
        <f t="shared" si="525"/>
        <v/>
      </c>
      <c r="AE916" s="328" t="str">
        <f t="shared" si="526"/>
        <v/>
      </c>
      <c r="AF916" s="328" t="str">
        <f t="shared" si="527"/>
        <v/>
      </c>
      <c r="AG916" s="328" t="str">
        <f t="shared" si="528"/>
        <v/>
      </c>
      <c r="AH916" s="328" t="str">
        <f t="shared" si="529"/>
        <v/>
      </c>
      <c r="AI916" s="328" t="str">
        <f t="shared" si="530"/>
        <v/>
      </c>
      <c r="AJ916" s="328" t="str">
        <f t="shared" si="531"/>
        <v/>
      </c>
      <c r="AK916" s="337" t="str">
        <f t="shared" si="532"/>
        <v/>
      </c>
      <c r="AL916" s="42" t="str">
        <f t="shared" si="533"/>
        <v/>
      </c>
    </row>
    <row r="917" spans="2:38" ht="15" x14ac:dyDescent="0.15">
      <c r="B917" s="328" t="str">
        <f t="shared" si="511"/>
        <v/>
      </c>
      <c r="C917" s="328" t="str">
        <f t="shared" si="512"/>
        <v/>
      </c>
      <c r="D917" s="328" t="str">
        <f t="shared" si="513"/>
        <v/>
      </c>
      <c r="E917" s="328" t="str">
        <f t="shared" si="510"/>
        <v xml:space="preserve"> </v>
      </c>
      <c r="F917" s="328" t="str">
        <f t="shared" si="514"/>
        <v/>
      </c>
      <c r="G917" s="328" t="str">
        <f t="shared" si="515"/>
        <v/>
      </c>
      <c r="H917" s="313"/>
      <c r="I917" s="328" t="str">
        <f t="shared" si="516"/>
        <v/>
      </c>
      <c r="J917" s="328">
        <f t="shared" si="509"/>
        <v>850</v>
      </c>
      <c r="K917" s="335" t="str">
        <f t="shared" si="517"/>
        <v/>
      </c>
      <c r="L917" s="323" t="str">
        <f t="shared" si="518"/>
        <v/>
      </c>
      <c r="M917" s="323" t="str">
        <f t="shared" si="519"/>
        <v/>
      </c>
      <c r="N917" s="328" t="str">
        <f t="shared" si="520"/>
        <v/>
      </c>
      <c r="O917" s="328" t="str">
        <f t="shared" si="521"/>
        <v/>
      </c>
      <c r="P917" s="332"/>
      <c r="Q917" s="328"/>
      <c r="R917" s="277" t="str">
        <f>IF(H917&gt;0, rate1(1,$L$52,$L$51,$L$54,L917,$L$53,$L$50,P917),"")</f>
        <v/>
      </c>
      <c r="S917" s="323"/>
      <c r="T917" s="323"/>
      <c r="U917" s="328"/>
      <c r="V917" s="336"/>
      <c r="W917" s="328"/>
      <c r="X917" s="328"/>
      <c r="Y917" s="328"/>
      <c r="Z917" s="108" t="str">
        <f>IF(H917&gt;0, rate1(1,$L$52,$L$51,$L$54,U917,$L$53,$L$50,Y917),"")</f>
        <v/>
      </c>
      <c r="AA917" s="336" t="str">
        <f t="shared" si="522"/>
        <v/>
      </c>
      <c r="AB917" s="336" t="str">
        <f t="shared" si="523"/>
        <v/>
      </c>
      <c r="AC917" s="328" t="str">
        <f t="shared" si="524"/>
        <v/>
      </c>
      <c r="AD917" s="328" t="str">
        <f t="shared" si="525"/>
        <v/>
      </c>
      <c r="AE917" s="328" t="str">
        <f t="shared" si="526"/>
        <v/>
      </c>
      <c r="AF917" s="328" t="str">
        <f t="shared" si="527"/>
        <v/>
      </c>
      <c r="AG917" s="328" t="str">
        <f t="shared" si="528"/>
        <v/>
      </c>
      <c r="AH917" s="328" t="str">
        <f t="shared" si="529"/>
        <v/>
      </c>
      <c r="AI917" s="328" t="str">
        <f t="shared" si="530"/>
        <v/>
      </c>
      <c r="AJ917" s="328" t="str">
        <f t="shared" si="531"/>
        <v/>
      </c>
      <c r="AK917" s="337" t="str">
        <f t="shared" si="532"/>
        <v/>
      </c>
      <c r="AL917" s="42" t="str">
        <f t="shared" si="533"/>
        <v/>
      </c>
    </row>
    <row r="918" spans="2:38" ht="15" x14ac:dyDescent="0.15">
      <c r="B918" s="328" t="str">
        <f t="shared" si="511"/>
        <v/>
      </c>
      <c r="C918" s="328" t="str">
        <f t="shared" si="512"/>
        <v/>
      </c>
      <c r="D918" s="328" t="str">
        <f t="shared" si="513"/>
        <v/>
      </c>
      <c r="E918" s="328" t="str">
        <f t="shared" si="510"/>
        <v xml:space="preserve"> </v>
      </c>
      <c r="F918" s="328" t="str">
        <f t="shared" si="514"/>
        <v/>
      </c>
      <c r="G918" s="328" t="str">
        <f t="shared" si="515"/>
        <v/>
      </c>
      <c r="H918" s="313"/>
      <c r="I918" s="328" t="str">
        <f t="shared" si="516"/>
        <v/>
      </c>
      <c r="J918" s="328">
        <f t="shared" si="509"/>
        <v>850</v>
      </c>
      <c r="K918" s="335" t="str">
        <f t="shared" si="517"/>
        <v/>
      </c>
      <c r="L918" s="323" t="str">
        <f t="shared" si="518"/>
        <v/>
      </c>
      <c r="M918" s="323" t="str">
        <f t="shared" si="519"/>
        <v/>
      </c>
      <c r="N918" s="328" t="str">
        <f t="shared" si="520"/>
        <v/>
      </c>
      <c r="O918" s="328" t="str">
        <f t="shared" si="521"/>
        <v/>
      </c>
      <c r="P918" s="332"/>
      <c r="Q918" s="328"/>
      <c r="R918" s="277" t="str">
        <f>IF(H918&gt;0, rate1(1,$L$52,$L$51,$L$54,L918,$L$53,$L$50,P918),"")</f>
        <v/>
      </c>
      <c r="S918" s="323"/>
      <c r="T918" s="323"/>
      <c r="U918" s="328"/>
      <c r="V918" s="336"/>
      <c r="W918" s="328"/>
      <c r="X918" s="328"/>
      <c r="Y918" s="328"/>
      <c r="Z918" s="108" t="str">
        <f>IF(H918&gt;0, rate1(1,$L$52,$L$51,$L$54,U918,$L$53,$L$50,Y918),"")</f>
        <v/>
      </c>
      <c r="AA918" s="336" t="str">
        <f t="shared" si="522"/>
        <v/>
      </c>
      <c r="AB918" s="336" t="str">
        <f t="shared" si="523"/>
        <v/>
      </c>
      <c r="AC918" s="328" t="str">
        <f t="shared" si="524"/>
        <v/>
      </c>
      <c r="AD918" s="328" t="str">
        <f t="shared" si="525"/>
        <v/>
      </c>
      <c r="AE918" s="328" t="str">
        <f t="shared" si="526"/>
        <v/>
      </c>
      <c r="AF918" s="328" t="str">
        <f t="shared" si="527"/>
        <v/>
      </c>
      <c r="AG918" s="328" t="str">
        <f t="shared" si="528"/>
        <v/>
      </c>
      <c r="AH918" s="328" t="str">
        <f t="shared" si="529"/>
        <v/>
      </c>
      <c r="AI918" s="328" t="str">
        <f t="shared" si="530"/>
        <v/>
      </c>
      <c r="AJ918" s="328" t="str">
        <f t="shared" si="531"/>
        <v/>
      </c>
      <c r="AK918" s="337" t="str">
        <f t="shared" si="532"/>
        <v/>
      </c>
      <c r="AL918" s="42" t="str">
        <f t="shared" si="533"/>
        <v/>
      </c>
    </row>
    <row r="919" spans="2:38" ht="15" x14ac:dyDescent="0.15">
      <c r="B919" s="328" t="str">
        <f t="shared" si="511"/>
        <v/>
      </c>
      <c r="C919" s="328" t="str">
        <f t="shared" si="512"/>
        <v/>
      </c>
      <c r="D919" s="328" t="str">
        <f t="shared" si="513"/>
        <v/>
      </c>
      <c r="E919" s="328" t="str">
        <f t="shared" si="510"/>
        <v xml:space="preserve"> </v>
      </c>
      <c r="F919" s="328" t="str">
        <f t="shared" si="514"/>
        <v/>
      </c>
      <c r="G919" s="328" t="str">
        <f t="shared" si="515"/>
        <v/>
      </c>
      <c r="H919" s="313"/>
      <c r="I919" s="328" t="str">
        <f t="shared" si="516"/>
        <v/>
      </c>
      <c r="J919" s="328">
        <f t="shared" si="509"/>
        <v>850</v>
      </c>
      <c r="K919" s="335" t="str">
        <f t="shared" si="517"/>
        <v/>
      </c>
      <c r="L919" s="323" t="str">
        <f t="shared" si="518"/>
        <v/>
      </c>
      <c r="M919" s="323" t="str">
        <f t="shared" si="519"/>
        <v/>
      </c>
      <c r="N919" s="328" t="str">
        <f t="shared" si="520"/>
        <v/>
      </c>
      <c r="O919" s="328" t="str">
        <f t="shared" si="521"/>
        <v/>
      </c>
      <c r="P919" s="332"/>
      <c r="Q919" s="328"/>
      <c r="R919" s="277" t="str">
        <f>IF(H919&gt;0, rate1(1,$L$52,$L$51,$L$54,L919,$L$53,$L$50,P919),"")</f>
        <v/>
      </c>
      <c r="S919" s="323"/>
      <c r="T919" s="323"/>
      <c r="U919" s="328"/>
      <c r="V919" s="336"/>
      <c r="W919" s="328"/>
      <c r="X919" s="328"/>
      <c r="Y919" s="328"/>
      <c r="Z919" s="108" t="str">
        <f>IF(H919&gt;0, rate1(1,$L$52,$L$51,$L$54,U919,$L$53,$L$50,Y919),"")</f>
        <v/>
      </c>
      <c r="AA919" s="336" t="str">
        <f t="shared" si="522"/>
        <v/>
      </c>
      <c r="AB919" s="336" t="str">
        <f t="shared" si="523"/>
        <v/>
      </c>
      <c r="AC919" s="328" t="str">
        <f t="shared" si="524"/>
        <v/>
      </c>
      <c r="AD919" s="328" t="str">
        <f t="shared" si="525"/>
        <v/>
      </c>
      <c r="AE919" s="328" t="str">
        <f t="shared" si="526"/>
        <v/>
      </c>
      <c r="AF919" s="328" t="str">
        <f t="shared" si="527"/>
        <v/>
      </c>
      <c r="AG919" s="328" t="str">
        <f t="shared" si="528"/>
        <v/>
      </c>
      <c r="AH919" s="328" t="str">
        <f t="shared" si="529"/>
        <v/>
      </c>
      <c r="AI919" s="328" t="str">
        <f t="shared" si="530"/>
        <v/>
      </c>
      <c r="AJ919" s="328" t="str">
        <f t="shared" si="531"/>
        <v/>
      </c>
      <c r="AK919" s="337" t="str">
        <f t="shared" si="532"/>
        <v/>
      </c>
      <c r="AL919" s="42" t="str">
        <f t="shared" si="533"/>
        <v/>
      </c>
    </row>
    <row r="920" spans="2:38" ht="15" x14ac:dyDescent="0.15">
      <c r="B920" s="328" t="str">
        <f t="shared" si="511"/>
        <v/>
      </c>
      <c r="C920" s="328" t="str">
        <f t="shared" si="512"/>
        <v/>
      </c>
      <c r="D920" s="328" t="str">
        <f t="shared" si="513"/>
        <v/>
      </c>
      <c r="E920" s="328" t="str">
        <f t="shared" si="510"/>
        <v xml:space="preserve"> </v>
      </c>
      <c r="F920" s="328" t="str">
        <f t="shared" si="514"/>
        <v/>
      </c>
      <c r="G920" s="328" t="str">
        <f t="shared" si="515"/>
        <v/>
      </c>
      <c r="H920" s="313"/>
      <c r="I920" s="328" t="str">
        <f t="shared" si="516"/>
        <v/>
      </c>
      <c r="J920" s="328">
        <f t="shared" si="509"/>
        <v>850</v>
      </c>
      <c r="K920" s="335" t="str">
        <f t="shared" si="517"/>
        <v/>
      </c>
      <c r="L920" s="323" t="str">
        <f t="shared" si="518"/>
        <v/>
      </c>
      <c r="M920" s="323" t="str">
        <f t="shared" si="519"/>
        <v/>
      </c>
      <c r="N920" s="328" t="str">
        <f t="shared" si="520"/>
        <v/>
      </c>
      <c r="O920" s="328" t="str">
        <f t="shared" si="521"/>
        <v/>
      </c>
      <c r="P920" s="332"/>
      <c r="Q920" s="328"/>
      <c r="R920" s="277" t="str">
        <f>IF(H920&gt;0, rate1(1,$L$52,$L$51,$L$54,L920,$L$53,$L$50,P920),"")</f>
        <v/>
      </c>
      <c r="S920" s="323"/>
      <c r="T920" s="323"/>
      <c r="U920" s="328"/>
      <c r="V920" s="336"/>
      <c r="W920" s="328"/>
      <c r="X920" s="328"/>
      <c r="Y920" s="328"/>
      <c r="Z920" s="108" t="str">
        <f>IF(H920&gt;0, rate1(1,$L$52,$L$51,$L$54,U920,$L$53,$L$50,Y920),"")</f>
        <v/>
      </c>
      <c r="AA920" s="336" t="str">
        <f t="shared" si="522"/>
        <v/>
      </c>
      <c r="AB920" s="336" t="str">
        <f t="shared" si="523"/>
        <v/>
      </c>
      <c r="AC920" s="328" t="str">
        <f t="shared" si="524"/>
        <v/>
      </c>
      <c r="AD920" s="328" t="str">
        <f t="shared" si="525"/>
        <v/>
      </c>
      <c r="AE920" s="328" t="str">
        <f t="shared" si="526"/>
        <v/>
      </c>
      <c r="AF920" s="328" t="str">
        <f t="shared" si="527"/>
        <v/>
      </c>
      <c r="AG920" s="328" t="str">
        <f t="shared" si="528"/>
        <v/>
      </c>
      <c r="AH920" s="328" t="str">
        <f t="shared" si="529"/>
        <v/>
      </c>
      <c r="AI920" s="328" t="str">
        <f t="shared" si="530"/>
        <v/>
      </c>
      <c r="AJ920" s="328" t="str">
        <f t="shared" si="531"/>
        <v/>
      </c>
      <c r="AK920" s="337" t="str">
        <f t="shared" si="532"/>
        <v/>
      </c>
      <c r="AL920" s="42" t="str">
        <f t="shared" si="533"/>
        <v/>
      </c>
    </row>
    <row r="921" spans="2:38" ht="15" x14ac:dyDescent="0.15">
      <c r="B921" s="328" t="str">
        <f t="shared" si="511"/>
        <v/>
      </c>
      <c r="C921" s="328" t="str">
        <f t="shared" si="512"/>
        <v/>
      </c>
      <c r="D921" s="328" t="str">
        <f t="shared" si="513"/>
        <v/>
      </c>
      <c r="E921" s="328" t="str">
        <f t="shared" si="510"/>
        <v xml:space="preserve"> </v>
      </c>
      <c r="F921" s="328" t="str">
        <f t="shared" si="514"/>
        <v/>
      </c>
      <c r="G921" s="328" t="str">
        <f t="shared" si="515"/>
        <v/>
      </c>
      <c r="H921" s="313"/>
      <c r="I921" s="328" t="str">
        <f t="shared" si="516"/>
        <v/>
      </c>
      <c r="J921" s="328">
        <f t="shared" si="509"/>
        <v>850</v>
      </c>
      <c r="K921" s="335" t="str">
        <f t="shared" si="517"/>
        <v/>
      </c>
      <c r="L921" s="323" t="str">
        <f t="shared" si="518"/>
        <v/>
      </c>
      <c r="M921" s="323" t="str">
        <f t="shared" si="519"/>
        <v/>
      </c>
      <c r="N921" s="328" t="str">
        <f t="shared" si="520"/>
        <v/>
      </c>
      <c r="O921" s="328" t="str">
        <f t="shared" si="521"/>
        <v/>
      </c>
      <c r="P921" s="332"/>
      <c r="Q921" s="328"/>
      <c r="R921" s="277" t="str">
        <f>IF(H921&gt;0, rate1(1,$L$52,$L$51,$L$54,L921,$L$53,$L$50,P921),"")</f>
        <v/>
      </c>
      <c r="S921" s="323"/>
      <c r="T921" s="323"/>
      <c r="U921" s="328"/>
      <c r="V921" s="336"/>
      <c r="W921" s="328"/>
      <c r="X921" s="328"/>
      <c r="Y921" s="328"/>
      <c r="Z921" s="108" t="str">
        <f>IF(H921&gt;0, rate1(1,$L$52,$L$51,$L$54,U921,$L$53,$L$50,Y921),"")</f>
        <v/>
      </c>
      <c r="AA921" s="336" t="str">
        <f t="shared" si="522"/>
        <v/>
      </c>
      <c r="AB921" s="336" t="str">
        <f t="shared" si="523"/>
        <v/>
      </c>
      <c r="AC921" s="328" t="str">
        <f t="shared" si="524"/>
        <v/>
      </c>
      <c r="AD921" s="328" t="str">
        <f t="shared" si="525"/>
        <v/>
      </c>
      <c r="AE921" s="328" t="str">
        <f t="shared" si="526"/>
        <v/>
      </c>
      <c r="AF921" s="328" t="str">
        <f t="shared" si="527"/>
        <v/>
      </c>
      <c r="AG921" s="328" t="str">
        <f t="shared" si="528"/>
        <v/>
      </c>
      <c r="AH921" s="328" t="str">
        <f t="shared" si="529"/>
        <v/>
      </c>
      <c r="AI921" s="328" t="str">
        <f t="shared" si="530"/>
        <v/>
      </c>
      <c r="AJ921" s="328" t="str">
        <f t="shared" si="531"/>
        <v/>
      </c>
      <c r="AK921" s="337" t="str">
        <f t="shared" si="532"/>
        <v/>
      </c>
      <c r="AL921" s="42" t="str">
        <f t="shared" si="533"/>
        <v/>
      </c>
    </row>
    <row r="922" spans="2:38" ht="15" x14ac:dyDescent="0.15">
      <c r="B922" s="328" t="str">
        <f t="shared" si="511"/>
        <v/>
      </c>
      <c r="C922" s="328" t="str">
        <f t="shared" si="512"/>
        <v/>
      </c>
      <c r="D922" s="328" t="str">
        <f t="shared" si="513"/>
        <v/>
      </c>
      <c r="E922" s="328" t="str">
        <f t="shared" si="510"/>
        <v xml:space="preserve"> </v>
      </c>
      <c r="F922" s="328" t="str">
        <f t="shared" si="514"/>
        <v/>
      </c>
      <c r="G922" s="328" t="str">
        <f t="shared" si="515"/>
        <v/>
      </c>
      <c r="H922" s="313"/>
      <c r="I922" s="328" t="str">
        <f t="shared" si="516"/>
        <v/>
      </c>
      <c r="J922" s="328">
        <f t="shared" si="509"/>
        <v>850</v>
      </c>
      <c r="K922" s="335" t="str">
        <f t="shared" si="517"/>
        <v/>
      </c>
      <c r="L922" s="323" t="str">
        <f t="shared" si="518"/>
        <v/>
      </c>
      <c r="M922" s="323" t="str">
        <f t="shared" si="519"/>
        <v/>
      </c>
      <c r="N922" s="328" t="str">
        <f t="shared" si="520"/>
        <v/>
      </c>
      <c r="O922" s="328" t="str">
        <f t="shared" si="521"/>
        <v/>
      </c>
      <c r="P922" s="332"/>
      <c r="Q922" s="328"/>
      <c r="R922" s="277" t="str">
        <f>IF(H922&gt;0, rate1(1,$L$52,$L$51,$L$54,L922,$L$53,$L$50,P922),"")</f>
        <v/>
      </c>
      <c r="S922" s="323"/>
      <c r="T922" s="323"/>
      <c r="U922" s="328"/>
      <c r="V922" s="336"/>
      <c r="W922" s="328"/>
      <c r="X922" s="328"/>
      <c r="Y922" s="328"/>
      <c r="Z922" s="108" t="str">
        <f>IF(H922&gt;0, rate1(1,$L$52,$L$51,$L$54,U922,$L$53,$L$50,Y922),"")</f>
        <v/>
      </c>
      <c r="AA922" s="336" t="str">
        <f t="shared" si="522"/>
        <v/>
      </c>
      <c r="AB922" s="336" t="str">
        <f t="shared" si="523"/>
        <v/>
      </c>
      <c r="AC922" s="328" t="str">
        <f t="shared" si="524"/>
        <v/>
      </c>
      <c r="AD922" s="328" t="str">
        <f t="shared" si="525"/>
        <v/>
      </c>
      <c r="AE922" s="328" t="str">
        <f t="shared" si="526"/>
        <v/>
      </c>
      <c r="AF922" s="328" t="str">
        <f t="shared" si="527"/>
        <v/>
      </c>
      <c r="AG922" s="328" t="str">
        <f t="shared" si="528"/>
        <v/>
      </c>
      <c r="AH922" s="328" t="str">
        <f t="shared" si="529"/>
        <v/>
      </c>
      <c r="AI922" s="328" t="str">
        <f t="shared" si="530"/>
        <v/>
      </c>
      <c r="AJ922" s="328" t="str">
        <f t="shared" si="531"/>
        <v/>
      </c>
      <c r="AK922" s="337" t="str">
        <f t="shared" si="532"/>
        <v/>
      </c>
      <c r="AL922" s="42" t="str">
        <f t="shared" si="533"/>
        <v/>
      </c>
    </row>
    <row r="923" spans="2:38" ht="15" x14ac:dyDescent="0.15">
      <c r="B923" s="328" t="str">
        <f t="shared" si="511"/>
        <v/>
      </c>
      <c r="C923" s="328" t="str">
        <f t="shared" si="512"/>
        <v/>
      </c>
      <c r="D923" s="328" t="str">
        <f t="shared" si="513"/>
        <v/>
      </c>
      <c r="E923" s="328" t="str">
        <f t="shared" si="510"/>
        <v xml:space="preserve"> </v>
      </c>
      <c r="F923" s="328" t="str">
        <f t="shared" si="514"/>
        <v/>
      </c>
      <c r="G923" s="328" t="str">
        <f t="shared" si="515"/>
        <v/>
      </c>
      <c r="H923" s="313"/>
      <c r="I923" s="328" t="str">
        <f t="shared" si="516"/>
        <v/>
      </c>
      <c r="J923" s="328">
        <f t="shared" si="509"/>
        <v>850</v>
      </c>
      <c r="K923" s="335" t="str">
        <f t="shared" si="517"/>
        <v/>
      </c>
      <c r="L923" s="323" t="str">
        <f t="shared" si="518"/>
        <v/>
      </c>
      <c r="M923" s="323" t="str">
        <f t="shared" si="519"/>
        <v/>
      </c>
      <c r="N923" s="328" t="str">
        <f t="shared" si="520"/>
        <v/>
      </c>
      <c r="O923" s="328" t="str">
        <f t="shared" si="521"/>
        <v/>
      </c>
      <c r="P923" s="332"/>
      <c r="Q923" s="328"/>
      <c r="R923" s="277" t="str">
        <f>IF(H923&gt;0, rate1(1,$L$52,$L$51,$L$54,L923,$L$53,$L$50,P923),"")</f>
        <v/>
      </c>
      <c r="S923" s="323"/>
      <c r="T923" s="323"/>
      <c r="U923" s="328"/>
      <c r="V923" s="336"/>
      <c r="W923" s="328"/>
      <c r="X923" s="328"/>
      <c r="Y923" s="328"/>
      <c r="Z923" s="108" t="str">
        <f>IF(H923&gt;0, rate1(1,$L$52,$L$51,$L$54,U923,$L$53,$L$50,Y923),"")</f>
        <v/>
      </c>
      <c r="AA923" s="336" t="str">
        <f t="shared" si="522"/>
        <v/>
      </c>
      <c r="AB923" s="336" t="str">
        <f t="shared" si="523"/>
        <v/>
      </c>
      <c r="AC923" s="328" t="str">
        <f t="shared" si="524"/>
        <v/>
      </c>
      <c r="AD923" s="328" t="str">
        <f t="shared" si="525"/>
        <v/>
      </c>
      <c r="AE923" s="328" t="str">
        <f t="shared" si="526"/>
        <v/>
      </c>
      <c r="AF923" s="328" t="str">
        <f t="shared" si="527"/>
        <v/>
      </c>
      <c r="AG923" s="328" t="str">
        <f t="shared" si="528"/>
        <v/>
      </c>
      <c r="AH923" s="328" t="str">
        <f t="shared" si="529"/>
        <v/>
      </c>
      <c r="AI923" s="328" t="str">
        <f t="shared" si="530"/>
        <v/>
      </c>
      <c r="AJ923" s="328" t="str">
        <f t="shared" si="531"/>
        <v/>
      </c>
      <c r="AK923" s="337" t="str">
        <f t="shared" si="532"/>
        <v/>
      </c>
      <c r="AL923" s="42" t="str">
        <f t="shared" si="533"/>
        <v/>
      </c>
    </row>
    <row r="924" spans="2:38" ht="15" x14ac:dyDescent="0.15">
      <c r="B924" s="328" t="str">
        <f t="shared" si="511"/>
        <v/>
      </c>
      <c r="C924" s="328" t="str">
        <f t="shared" si="512"/>
        <v/>
      </c>
      <c r="D924" s="328" t="str">
        <f t="shared" si="513"/>
        <v/>
      </c>
      <c r="E924" s="328" t="str">
        <f t="shared" si="510"/>
        <v xml:space="preserve"> </v>
      </c>
      <c r="F924" s="328" t="str">
        <f t="shared" si="514"/>
        <v/>
      </c>
      <c r="G924" s="328" t="str">
        <f t="shared" si="515"/>
        <v/>
      </c>
      <c r="H924" s="313"/>
      <c r="I924" s="328" t="str">
        <f t="shared" si="516"/>
        <v/>
      </c>
      <c r="J924" s="328">
        <f t="shared" si="509"/>
        <v>850</v>
      </c>
      <c r="K924" s="335" t="str">
        <f t="shared" si="517"/>
        <v/>
      </c>
      <c r="L924" s="323" t="str">
        <f t="shared" si="518"/>
        <v/>
      </c>
      <c r="M924" s="323" t="str">
        <f t="shared" si="519"/>
        <v/>
      </c>
      <c r="N924" s="328" t="str">
        <f t="shared" si="520"/>
        <v/>
      </c>
      <c r="O924" s="328" t="str">
        <f t="shared" si="521"/>
        <v/>
      </c>
      <c r="P924" s="332"/>
      <c r="Q924" s="328"/>
      <c r="R924" s="277" t="str">
        <f>IF(H924&gt;0, rate1(1,$L$52,$L$51,$L$54,L924,$L$53,$L$50,P924),"")</f>
        <v/>
      </c>
      <c r="S924" s="323"/>
      <c r="T924" s="323"/>
      <c r="U924" s="328"/>
      <c r="V924" s="336"/>
      <c r="W924" s="328"/>
      <c r="X924" s="328"/>
      <c r="Y924" s="328"/>
      <c r="Z924" s="108" t="str">
        <f>IF(H924&gt;0, rate1(1,$L$52,$L$51,$L$54,U924,$L$53,$L$50,Y924),"")</f>
        <v/>
      </c>
      <c r="AA924" s="336" t="str">
        <f t="shared" si="522"/>
        <v/>
      </c>
      <c r="AB924" s="336" t="str">
        <f t="shared" si="523"/>
        <v/>
      </c>
      <c r="AC924" s="328" t="str">
        <f t="shared" si="524"/>
        <v/>
      </c>
      <c r="AD924" s="328" t="str">
        <f t="shared" si="525"/>
        <v/>
      </c>
      <c r="AE924" s="328" t="str">
        <f t="shared" si="526"/>
        <v/>
      </c>
      <c r="AF924" s="328" t="str">
        <f t="shared" si="527"/>
        <v/>
      </c>
      <c r="AG924" s="328" t="str">
        <f t="shared" si="528"/>
        <v/>
      </c>
      <c r="AH924" s="328" t="str">
        <f t="shared" si="529"/>
        <v/>
      </c>
      <c r="AI924" s="328" t="str">
        <f t="shared" si="530"/>
        <v/>
      </c>
      <c r="AJ924" s="328" t="str">
        <f t="shared" si="531"/>
        <v/>
      </c>
      <c r="AK924" s="337" t="str">
        <f t="shared" si="532"/>
        <v/>
      </c>
      <c r="AL924" s="42" t="str">
        <f t="shared" si="533"/>
        <v/>
      </c>
    </row>
    <row r="925" spans="2:38" ht="15" x14ac:dyDescent="0.15">
      <c r="B925" s="328" t="str">
        <f t="shared" si="511"/>
        <v/>
      </c>
      <c r="C925" s="328" t="str">
        <f t="shared" si="512"/>
        <v/>
      </c>
      <c r="D925" s="328" t="str">
        <f t="shared" si="513"/>
        <v/>
      </c>
      <c r="E925" s="328" t="str">
        <f t="shared" si="510"/>
        <v xml:space="preserve"> </v>
      </c>
      <c r="F925" s="328" t="str">
        <f t="shared" si="514"/>
        <v/>
      </c>
      <c r="G925" s="328" t="str">
        <f t="shared" si="515"/>
        <v/>
      </c>
      <c r="H925" s="313"/>
      <c r="I925" s="328" t="str">
        <f t="shared" si="516"/>
        <v/>
      </c>
      <c r="J925" s="328">
        <f t="shared" si="509"/>
        <v>850</v>
      </c>
      <c r="K925" s="335" t="str">
        <f t="shared" si="517"/>
        <v/>
      </c>
      <c r="L925" s="323" t="str">
        <f t="shared" si="518"/>
        <v/>
      </c>
      <c r="M925" s="323" t="str">
        <f t="shared" si="519"/>
        <v/>
      </c>
      <c r="N925" s="328" t="str">
        <f t="shared" si="520"/>
        <v/>
      </c>
      <c r="O925" s="328" t="str">
        <f t="shared" si="521"/>
        <v/>
      </c>
      <c r="P925" s="332"/>
      <c r="Q925" s="328"/>
      <c r="R925" s="277" t="str">
        <f>IF(H925&gt;0, rate1(1,$L$52,$L$51,$L$54,L925,$L$53,$L$50,P925),"")</f>
        <v/>
      </c>
      <c r="S925" s="323"/>
      <c r="T925" s="323"/>
      <c r="U925" s="328"/>
      <c r="V925" s="336"/>
      <c r="W925" s="328"/>
      <c r="X925" s="328"/>
      <c r="Y925" s="328"/>
      <c r="Z925" s="108" t="str">
        <f>IF(H925&gt;0, rate1(1,$L$52,$L$51,$L$54,U925,$L$53,$L$50,Y925),"")</f>
        <v/>
      </c>
      <c r="AA925" s="336" t="str">
        <f t="shared" si="522"/>
        <v/>
      </c>
      <c r="AB925" s="336" t="str">
        <f t="shared" si="523"/>
        <v/>
      </c>
      <c r="AC925" s="328" t="str">
        <f t="shared" si="524"/>
        <v/>
      </c>
      <c r="AD925" s="328" t="str">
        <f t="shared" si="525"/>
        <v/>
      </c>
      <c r="AE925" s="328" t="str">
        <f t="shared" si="526"/>
        <v/>
      </c>
      <c r="AF925" s="328" t="str">
        <f t="shared" si="527"/>
        <v/>
      </c>
      <c r="AG925" s="328" t="str">
        <f t="shared" si="528"/>
        <v/>
      </c>
      <c r="AH925" s="328" t="str">
        <f t="shared" si="529"/>
        <v/>
      </c>
      <c r="AI925" s="328" t="str">
        <f t="shared" si="530"/>
        <v/>
      </c>
      <c r="AJ925" s="328" t="str">
        <f t="shared" si="531"/>
        <v/>
      </c>
      <c r="AK925" s="337" t="str">
        <f t="shared" si="532"/>
        <v/>
      </c>
      <c r="AL925" s="42" t="str">
        <f t="shared" si="533"/>
        <v/>
      </c>
    </row>
    <row r="926" spans="2:38" ht="15" x14ac:dyDescent="0.15">
      <c r="B926" s="328" t="str">
        <f t="shared" si="511"/>
        <v/>
      </c>
      <c r="C926" s="328" t="str">
        <f t="shared" si="512"/>
        <v/>
      </c>
      <c r="D926" s="328" t="str">
        <f t="shared" si="513"/>
        <v/>
      </c>
      <c r="E926" s="328" t="str">
        <f t="shared" si="510"/>
        <v xml:space="preserve"> </v>
      </c>
      <c r="F926" s="328" t="str">
        <f t="shared" si="514"/>
        <v/>
      </c>
      <c r="G926" s="328" t="str">
        <f t="shared" si="515"/>
        <v/>
      </c>
      <c r="H926" s="313"/>
      <c r="I926" s="328" t="str">
        <f t="shared" si="516"/>
        <v/>
      </c>
      <c r="J926" s="328">
        <f t="shared" si="509"/>
        <v>850</v>
      </c>
      <c r="K926" s="335" t="str">
        <f t="shared" si="517"/>
        <v/>
      </c>
      <c r="L926" s="323" t="str">
        <f t="shared" si="518"/>
        <v/>
      </c>
      <c r="M926" s="323" t="str">
        <f t="shared" si="519"/>
        <v/>
      </c>
      <c r="N926" s="328" t="str">
        <f t="shared" si="520"/>
        <v/>
      </c>
      <c r="O926" s="328" t="str">
        <f t="shared" si="521"/>
        <v/>
      </c>
      <c r="P926" s="332"/>
      <c r="Q926" s="328"/>
      <c r="R926" s="277" t="str">
        <f>IF(H926&gt;0, rate1(1,$L$52,$L$51,$L$54,L926,$L$53,$L$50,P926),"")</f>
        <v/>
      </c>
      <c r="S926" s="323"/>
      <c r="T926" s="323"/>
      <c r="U926" s="328"/>
      <c r="V926" s="336"/>
      <c r="W926" s="328"/>
      <c r="X926" s="328"/>
      <c r="Y926" s="328"/>
      <c r="Z926" s="108" t="str">
        <f>IF(H926&gt;0, rate1(1,$L$52,$L$51,$L$54,U926,$L$53,$L$50,Y926),"")</f>
        <v/>
      </c>
      <c r="AA926" s="336" t="str">
        <f t="shared" si="522"/>
        <v/>
      </c>
      <c r="AB926" s="336" t="str">
        <f t="shared" si="523"/>
        <v/>
      </c>
      <c r="AC926" s="328" t="str">
        <f t="shared" si="524"/>
        <v/>
      </c>
      <c r="AD926" s="328" t="str">
        <f t="shared" si="525"/>
        <v/>
      </c>
      <c r="AE926" s="328" t="str">
        <f t="shared" si="526"/>
        <v/>
      </c>
      <c r="AF926" s="328" t="str">
        <f t="shared" si="527"/>
        <v/>
      </c>
      <c r="AG926" s="328" t="str">
        <f t="shared" si="528"/>
        <v/>
      </c>
      <c r="AH926" s="328" t="str">
        <f t="shared" si="529"/>
        <v/>
      </c>
      <c r="AI926" s="328" t="str">
        <f t="shared" si="530"/>
        <v/>
      </c>
      <c r="AJ926" s="328" t="str">
        <f t="shared" si="531"/>
        <v/>
      </c>
      <c r="AK926" s="337" t="str">
        <f t="shared" si="532"/>
        <v/>
      </c>
      <c r="AL926" s="42" t="str">
        <f t="shared" si="533"/>
        <v/>
      </c>
    </row>
    <row r="927" spans="2:38" ht="15" x14ac:dyDescent="0.15">
      <c r="B927" s="328" t="str">
        <f t="shared" si="511"/>
        <v/>
      </c>
      <c r="C927" s="328" t="str">
        <f t="shared" si="512"/>
        <v/>
      </c>
      <c r="D927" s="328" t="str">
        <f t="shared" si="513"/>
        <v/>
      </c>
      <c r="E927" s="328" t="str">
        <f t="shared" si="510"/>
        <v xml:space="preserve"> </v>
      </c>
      <c r="F927" s="328" t="str">
        <f t="shared" si="514"/>
        <v/>
      </c>
      <c r="G927" s="328" t="str">
        <f t="shared" si="515"/>
        <v/>
      </c>
      <c r="H927" s="313"/>
      <c r="I927" s="328" t="str">
        <f t="shared" si="516"/>
        <v/>
      </c>
      <c r="J927" s="328">
        <f t="shared" si="509"/>
        <v>850</v>
      </c>
      <c r="K927" s="335" t="str">
        <f t="shared" si="517"/>
        <v/>
      </c>
      <c r="L927" s="323" t="str">
        <f t="shared" si="518"/>
        <v/>
      </c>
      <c r="M927" s="323" t="str">
        <f t="shared" si="519"/>
        <v/>
      </c>
      <c r="N927" s="328" t="str">
        <f t="shared" si="520"/>
        <v/>
      </c>
      <c r="O927" s="328" t="str">
        <f t="shared" si="521"/>
        <v/>
      </c>
      <c r="P927" s="332"/>
      <c r="Q927" s="328"/>
      <c r="R927" s="277" t="str">
        <f>IF(H927&gt;0, rate1(1,$L$52,$L$51,$L$54,L927,$L$53,$L$50,P927),"")</f>
        <v/>
      </c>
      <c r="S927" s="323"/>
      <c r="T927" s="323"/>
      <c r="U927" s="328"/>
      <c r="V927" s="336"/>
      <c r="W927" s="328"/>
      <c r="X927" s="328"/>
      <c r="Y927" s="328"/>
      <c r="Z927" s="108" t="str">
        <f>IF(H927&gt;0, rate1(1,$L$52,$L$51,$L$54,U927,$L$53,$L$50,Y927),"")</f>
        <v/>
      </c>
      <c r="AA927" s="336" t="str">
        <f t="shared" si="522"/>
        <v/>
      </c>
      <c r="AB927" s="336" t="str">
        <f t="shared" si="523"/>
        <v/>
      </c>
      <c r="AC927" s="328" t="str">
        <f t="shared" si="524"/>
        <v/>
      </c>
      <c r="AD927" s="328" t="str">
        <f t="shared" si="525"/>
        <v/>
      </c>
      <c r="AE927" s="328" t="str">
        <f t="shared" si="526"/>
        <v/>
      </c>
      <c r="AF927" s="328" t="str">
        <f t="shared" si="527"/>
        <v/>
      </c>
      <c r="AG927" s="328" t="str">
        <f t="shared" si="528"/>
        <v/>
      </c>
      <c r="AH927" s="328" t="str">
        <f t="shared" si="529"/>
        <v/>
      </c>
      <c r="AI927" s="328" t="str">
        <f t="shared" si="530"/>
        <v/>
      </c>
      <c r="AJ927" s="328" t="str">
        <f t="shared" si="531"/>
        <v/>
      </c>
      <c r="AK927" s="337" t="str">
        <f t="shared" si="532"/>
        <v/>
      </c>
      <c r="AL927" s="42" t="str">
        <f t="shared" si="533"/>
        <v/>
      </c>
    </row>
    <row r="928" spans="2:38" ht="15" x14ac:dyDescent="0.15">
      <c r="B928" s="328" t="str">
        <f t="shared" si="511"/>
        <v/>
      </c>
      <c r="C928" s="328" t="str">
        <f t="shared" si="512"/>
        <v/>
      </c>
      <c r="D928" s="328" t="str">
        <f t="shared" si="513"/>
        <v/>
      </c>
      <c r="E928" s="328" t="str">
        <f t="shared" si="510"/>
        <v xml:space="preserve"> </v>
      </c>
      <c r="F928" s="328" t="str">
        <f t="shared" si="514"/>
        <v/>
      </c>
      <c r="G928" s="328" t="str">
        <f t="shared" si="515"/>
        <v/>
      </c>
      <c r="H928" s="313"/>
      <c r="I928" s="328" t="str">
        <f t="shared" si="516"/>
        <v/>
      </c>
      <c r="J928" s="328">
        <f t="shared" si="509"/>
        <v>850</v>
      </c>
      <c r="K928" s="335" t="str">
        <f t="shared" si="517"/>
        <v/>
      </c>
      <c r="L928" s="323" t="str">
        <f t="shared" si="518"/>
        <v/>
      </c>
      <c r="M928" s="323" t="str">
        <f t="shared" si="519"/>
        <v/>
      </c>
      <c r="N928" s="328" t="str">
        <f t="shared" si="520"/>
        <v/>
      </c>
      <c r="O928" s="328" t="str">
        <f t="shared" si="521"/>
        <v/>
      </c>
      <c r="P928" s="332"/>
      <c r="Q928" s="328"/>
      <c r="R928" s="277" t="str">
        <f>IF(H928&gt;0, rate1(1,$L$52,$L$51,$L$54,L928,$L$53,$L$50,P928),"")</f>
        <v/>
      </c>
      <c r="S928" s="323"/>
      <c r="T928" s="323"/>
      <c r="U928" s="328"/>
      <c r="V928" s="336"/>
      <c r="W928" s="328"/>
      <c r="X928" s="328"/>
      <c r="Y928" s="328"/>
      <c r="Z928" s="108" t="str">
        <f>IF(H928&gt;0, rate1(1,$L$52,$L$51,$L$54,U928,$L$53,$L$50,Y928),"")</f>
        <v/>
      </c>
      <c r="AA928" s="336" t="str">
        <f t="shared" si="522"/>
        <v/>
      </c>
      <c r="AB928" s="336" t="str">
        <f t="shared" si="523"/>
        <v/>
      </c>
      <c r="AC928" s="328" t="str">
        <f t="shared" si="524"/>
        <v/>
      </c>
      <c r="AD928" s="328" t="str">
        <f t="shared" si="525"/>
        <v/>
      </c>
      <c r="AE928" s="328" t="str">
        <f t="shared" si="526"/>
        <v/>
      </c>
      <c r="AF928" s="328" t="str">
        <f t="shared" si="527"/>
        <v/>
      </c>
      <c r="AG928" s="328" t="str">
        <f t="shared" si="528"/>
        <v/>
      </c>
      <c r="AH928" s="328" t="str">
        <f t="shared" si="529"/>
        <v/>
      </c>
      <c r="AI928" s="328" t="str">
        <f t="shared" si="530"/>
        <v/>
      </c>
      <c r="AJ928" s="328" t="str">
        <f t="shared" si="531"/>
        <v/>
      </c>
      <c r="AK928" s="337" t="str">
        <f t="shared" si="532"/>
        <v/>
      </c>
      <c r="AL928" s="42" t="str">
        <f t="shared" si="533"/>
        <v/>
      </c>
    </row>
    <row r="929" spans="2:38" ht="15" x14ac:dyDescent="0.15">
      <c r="B929" s="328" t="str">
        <f t="shared" si="511"/>
        <v/>
      </c>
      <c r="C929" s="328" t="str">
        <f t="shared" si="512"/>
        <v/>
      </c>
      <c r="D929" s="328" t="str">
        <f t="shared" si="513"/>
        <v/>
      </c>
      <c r="E929" s="328" t="str">
        <f t="shared" si="510"/>
        <v xml:space="preserve"> </v>
      </c>
      <c r="F929" s="328" t="str">
        <f t="shared" si="514"/>
        <v/>
      </c>
      <c r="G929" s="328" t="str">
        <f t="shared" si="515"/>
        <v/>
      </c>
      <c r="H929" s="313"/>
      <c r="I929" s="328" t="str">
        <f t="shared" si="516"/>
        <v/>
      </c>
      <c r="J929" s="328">
        <f t="shared" si="509"/>
        <v>850</v>
      </c>
      <c r="K929" s="335" t="str">
        <f t="shared" si="517"/>
        <v/>
      </c>
      <c r="L929" s="323" t="str">
        <f t="shared" si="518"/>
        <v/>
      </c>
      <c r="M929" s="323" t="str">
        <f t="shared" si="519"/>
        <v/>
      </c>
      <c r="N929" s="328" t="str">
        <f t="shared" si="520"/>
        <v/>
      </c>
      <c r="O929" s="328" t="str">
        <f t="shared" si="521"/>
        <v/>
      </c>
      <c r="P929" s="332"/>
      <c r="Q929" s="328"/>
      <c r="R929" s="277" t="str">
        <f>IF(H929&gt;0, rate1(1,$L$52,$L$51,$L$54,L929,$L$53,$L$50,P929),"")</f>
        <v/>
      </c>
      <c r="S929" s="323"/>
      <c r="T929" s="323"/>
      <c r="U929" s="328"/>
      <c r="V929" s="336"/>
      <c r="W929" s="328"/>
      <c r="X929" s="328"/>
      <c r="Y929" s="328"/>
      <c r="Z929" s="108" t="str">
        <f>IF(H929&gt;0, rate1(1,$L$52,$L$51,$L$54,U929,$L$53,$L$50,Y929),"")</f>
        <v/>
      </c>
      <c r="AA929" s="336" t="str">
        <f t="shared" si="522"/>
        <v/>
      </c>
      <c r="AB929" s="336" t="str">
        <f t="shared" si="523"/>
        <v/>
      </c>
      <c r="AC929" s="328" t="str">
        <f t="shared" si="524"/>
        <v/>
      </c>
      <c r="AD929" s="328" t="str">
        <f t="shared" si="525"/>
        <v/>
      </c>
      <c r="AE929" s="328" t="str">
        <f t="shared" si="526"/>
        <v/>
      </c>
      <c r="AF929" s="328" t="str">
        <f t="shared" si="527"/>
        <v/>
      </c>
      <c r="AG929" s="328" t="str">
        <f t="shared" si="528"/>
        <v/>
      </c>
      <c r="AH929" s="328" t="str">
        <f t="shared" si="529"/>
        <v/>
      </c>
      <c r="AI929" s="328" t="str">
        <f t="shared" si="530"/>
        <v/>
      </c>
      <c r="AJ929" s="328" t="str">
        <f t="shared" si="531"/>
        <v/>
      </c>
      <c r="AK929" s="337" t="str">
        <f t="shared" si="532"/>
        <v/>
      </c>
      <c r="AL929" s="42" t="str">
        <f t="shared" si="533"/>
        <v/>
      </c>
    </row>
    <row r="930" spans="2:38" ht="15" x14ac:dyDescent="0.15">
      <c r="B930" s="328" t="str">
        <f t="shared" si="511"/>
        <v/>
      </c>
      <c r="C930" s="328" t="str">
        <f t="shared" si="512"/>
        <v/>
      </c>
      <c r="D930" s="328" t="str">
        <f t="shared" si="513"/>
        <v/>
      </c>
      <c r="E930" s="328" t="str">
        <f t="shared" si="510"/>
        <v xml:space="preserve"> </v>
      </c>
      <c r="F930" s="328" t="str">
        <f t="shared" si="514"/>
        <v/>
      </c>
      <c r="G930" s="328" t="str">
        <f t="shared" si="515"/>
        <v/>
      </c>
      <c r="H930" s="313"/>
      <c r="I930" s="328" t="str">
        <f t="shared" si="516"/>
        <v/>
      </c>
      <c r="J930" s="328">
        <f t="shared" si="509"/>
        <v>850</v>
      </c>
      <c r="K930" s="335" t="str">
        <f t="shared" si="517"/>
        <v/>
      </c>
      <c r="L930" s="323" t="str">
        <f t="shared" si="518"/>
        <v/>
      </c>
      <c r="M930" s="323" t="str">
        <f t="shared" si="519"/>
        <v/>
      </c>
      <c r="N930" s="328" t="str">
        <f t="shared" si="520"/>
        <v/>
      </c>
      <c r="O930" s="328" t="str">
        <f t="shared" si="521"/>
        <v/>
      </c>
      <c r="P930" s="332"/>
      <c r="Q930" s="328"/>
      <c r="R930" s="277" t="str">
        <f>IF(H930&gt;0, rate1(1,$L$52,$L$51,$L$54,L930,$L$53,$L$50,P930),"")</f>
        <v/>
      </c>
      <c r="S930" s="323"/>
      <c r="T930" s="323"/>
      <c r="U930" s="328"/>
      <c r="V930" s="336"/>
      <c r="W930" s="328"/>
      <c r="X930" s="328"/>
      <c r="Y930" s="328"/>
      <c r="Z930" s="108" t="str">
        <f>IF(H930&gt;0, rate1(1,$L$52,$L$51,$L$54,U930,$L$53,$L$50,Y930),"")</f>
        <v/>
      </c>
      <c r="AA930" s="336" t="str">
        <f t="shared" si="522"/>
        <v/>
      </c>
      <c r="AB930" s="336" t="str">
        <f t="shared" si="523"/>
        <v/>
      </c>
      <c r="AC930" s="328" t="str">
        <f t="shared" si="524"/>
        <v/>
      </c>
      <c r="AD930" s="328" t="str">
        <f t="shared" si="525"/>
        <v/>
      </c>
      <c r="AE930" s="328" t="str">
        <f t="shared" si="526"/>
        <v/>
      </c>
      <c r="AF930" s="328" t="str">
        <f t="shared" si="527"/>
        <v/>
      </c>
      <c r="AG930" s="328" t="str">
        <f t="shared" si="528"/>
        <v/>
      </c>
      <c r="AH930" s="328" t="str">
        <f t="shared" si="529"/>
        <v/>
      </c>
      <c r="AI930" s="328" t="str">
        <f t="shared" si="530"/>
        <v/>
      </c>
      <c r="AJ930" s="328" t="str">
        <f t="shared" si="531"/>
        <v/>
      </c>
      <c r="AK930" s="337" t="str">
        <f t="shared" si="532"/>
        <v/>
      </c>
      <c r="AL930" s="42" t="str">
        <f t="shared" si="533"/>
        <v/>
      </c>
    </row>
    <row r="931" spans="2:38" ht="15" x14ac:dyDescent="0.15">
      <c r="B931" s="328" t="str">
        <f t="shared" si="511"/>
        <v/>
      </c>
      <c r="C931" s="328" t="str">
        <f t="shared" si="512"/>
        <v/>
      </c>
      <c r="D931" s="328" t="str">
        <f t="shared" si="513"/>
        <v/>
      </c>
      <c r="E931" s="328" t="str">
        <f t="shared" si="510"/>
        <v xml:space="preserve"> </v>
      </c>
      <c r="F931" s="328" t="str">
        <f t="shared" si="514"/>
        <v/>
      </c>
      <c r="G931" s="328" t="str">
        <f t="shared" si="515"/>
        <v/>
      </c>
      <c r="H931" s="313"/>
      <c r="I931" s="328" t="str">
        <f t="shared" si="516"/>
        <v/>
      </c>
      <c r="J931" s="328">
        <f t="shared" si="509"/>
        <v>850</v>
      </c>
      <c r="K931" s="335" t="str">
        <f t="shared" si="517"/>
        <v/>
      </c>
      <c r="L931" s="323" t="str">
        <f t="shared" si="518"/>
        <v/>
      </c>
      <c r="M931" s="323" t="str">
        <f t="shared" si="519"/>
        <v/>
      </c>
      <c r="N931" s="328" t="str">
        <f t="shared" si="520"/>
        <v/>
      </c>
      <c r="O931" s="328" t="str">
        <f t="shared" si="521"/>
        <v/>
      </c>
      <c r="P931" s="332"/>
      <c r="Q931" s="328"/>
      <c r="R931" s="277" t="str">
        <f>IF(H931&gt;0, rate1(1,$L$52,$L$51,$L$54,L931,$L$53,$L$50,P931),"")</f>
        <v/>
      </c>
      <c r="S931" s="323"/>
      <c r="T931" s="323"/>
      <c r="U931" s="328"/>
      <c r="V931" s="336"/>
      <c r="W931" s="328"/>
      <c r="X931" s="328"/>
      <c r="Y931" s="328"/>
      <c r="Z931" s="108" t="str">
        <f>IF(H931&gt;0, rate1(1,$L$52,$L$51,$L$54,U931,$L$53,$L$50,Y931),"")</f>
        <v/>
      </c>
      <c r="AA931" s="336" t="str">
        <f t="shared" si="522"/>
        <v/>
      </c>
      <c r="AB931" s="336" t="str">
        <f t="shared" si="523"/>
        <v/>
      </c>
      <c r="AC931" s="328" t="str">
        <f t="shared" si="524"/>
        <v/>
      </c>
      <c r="AD931" s="328" t="str">
        <f t="shared" si="525"/>
        <v/>
      </c>
      <c r="AE931" s="328" t="str">
        <f t="shared" si="526"/>
        <v/>
      </c>
      <c r="AF931" s="328" t="str">
        <f t="shared" si="527"/>
        <v/>
      </c>
      <c r="AG931" s="328" t="str">
        <f t="shared" si="528"/>
        <v/>
      </c>
      <c r="AH931" s="328" t="str">
        <f t="shared" si="529"/>
        <v/>
      </c>
      <c r="AI931" s="328" t="str">
        <f t="shared" si="530"/>
        <v/>
      </c>
      <c r="AJ931" s="328" t="str">
        <f t="shared" si="531"/>
        <v/>
      </c>
      <c r="AK931" s="337" t="str">
        <f t="shared" si="532"/>
        <v/>
      </c>
      <c r="AL931" s="42" t="str">
        <f t="shared" si="533"/>
        <v/>
      </c>
    </row>
    <row r="932" spans="2:38" ht="15" x14ac:dyDescent="0.15">
      <c r="B932" s="328" t="str">
        <f t="shared" si="511"/>
        <v/>
      </c>
      <c r="C932" s="328" t="str">
        <f t="shared" si="512"/>
        <v/>
      </c>
      <c r="D932" s="328" t="str">
        <f t="shared" si="513"/>
        <v/>
      </c>
      <c r="E932" s="328" t="str">
        <f t="shared" si="510"/>
        <v xml:space="preserve"> </v>
      </c>
      <c r="F932" s="328" t="str">
        <f t="shared" si="514"/>
        <v/>
      </c>
      <c r="G932" s="328" t="str">
        <f t="shared" si="515"/>
        <v/>
      </c>
      <c r="H932" s="313"/>
      <c r="I932" s="328" t="str">
        <f t="shared" si="516"/>
        <v/>
      </c>
      <c r="J932" s="328">
        <f t="shared" si="509"/>
        <v>850</v>
      </c>
      <c r="K932" s="335" t="str">
        <f t="shared" si="517"/>
        <v/>
      </c>
      <c r="L932" s="323" t="str">
        <f t="shared" si="518"/>
        <v/>
      </c>
      <c r="M932" s="323" t="str">
        <f t="shared" si="519"/>
        <v/>
      </c>
      <c r="N932" s="328" t="str">
        <f t="shared" si="520"/>
        <v/>
      </c>
      <c r="O932" s="328" t="str">
        <f t="shared" si="521"/>
        <v/>
      </c>
      <c r="P932" s="332"/>
      <c r="Q932" s="328"/>
      <c r="R932" s="277" t="str">
        <f>IF(H932&gt;0, rate1(1,$L$52,$L$51,$L$54,L932,$L$53,$L$50,P932),"")</f>
        <v/>
      </c>
      <c r="S932" s="323"/>
      <c r="T932" s="323"/>
      <c r="U932" s="328"/>
      <c r="V932" s="336"/>
      <c r="W932" s="328"/>
      <c r="X932" s="328"/>
      <c r="Y932" s="328"/>
      <c r="Z932" s="108" t="str">
        <f>IF(H932&gt;0, rate1(1,$L$52,$L$51,$L$54,U932,$L$53,$L$50,Y932),"")</f>
        <v/>
      </c>
      <c r="AA932" s="336" t="str">
        <f t="shared" si="522"/>
        <v/>
      </c>
      <c r="AB932" s="336" t="str">
        <f t="shared" si="523"/>
        <v/>
      </c>
      <c r="AC932" s="328" t="str">
        <f t="shared" si="524"/>
        <v/>
      </c>
      <c r="AD932" s="328" t="str">
        <f t="shared" si="525"/>
        <v/>
      </c>
      <c r="AE932" s="328" t="str">
        <f t="shared" si="526"/>
        <v/>
      </c>
      <c r="AF932" s="328" t="str">
        <f t="shared" si="527"/>
        <v/>
      </c>
      <c r="AG932" s="328" t="str">
        <f t="shared" si="528"/>
        <v/>
      </c>
      <c r="AH932" s="328" t="str">
        <f t="shared" si="529"/>
        <v/>
      </c>
      <c r="AI932" s="328" t="str">
        <f t="shared" si="530"/>
        <v/>
      </c>
      <c r="AJ932" s="328" t="str">
        <f t="shared" si="531"/>
        <v/>
      </c>
      <c r="AK932" s="337" t="str">
        <f t="shared" si="532"/>
        <v/>
      </c>
      <c r="AL932" s="42" t="str">
        <f t="shared" si="533"/>
        <v/>
      </c>
    </row>
    <row r="933" spans="2:38" ht="15" x14ac:dyDescent="0.15">
      <c r="B933" s="328" t="str">
        <f t="shared" si="511"/>
        <v/>
      </c>
      <c r="C933" s="328" t="str">
        <f t="shared" si="512"/>
        <v/>
      </c>
      <c r="D933" s="328" t="str">
        <f t="shared" si="513"/>
        <v/>
      </c>
      <c r="E933" s="328" t="str">
        <f t="shared" si="510"/>
        <v xml:space="preserve"> </v>
      </c>
      <c r="F933" s="328" t="str">
        <f t="shared" si="514"/>
        <v/>
      </c>
      <c r="G933" s="328" t="str">
        <f t="shared" si="515"/>
        <v/>
      </c>
      <c r="H933" s="313"/>
      <c r="I933" s="328" t="str">
        <f t="shared" si="516"/>
        <v/>
      </c>
      <c r="J933" s="328">
        <f t="shared" si="509"/>
        <v>850</v>
      </c>
      <c r="K933" s="335" t="str">
        <f t="shared" si="517"/>
        <v/>
      </c>
      <c r="L933" s="323" t="str">
        <f t="shared" si="518"/>
        <v/>
      </c>
      <c r="M933" s="323" t="str">
        <f t="shared" si="519"/>
        <v/>
      </c>
      <c r="N933" s="328" t="str">
        <f t="shared" si="520"/>
        <v/>
      </c>
      <c r="O933" s="328" t="str">
        <f t="shared" si="521"/>
        <v/>
      </c>
      <c r="P933" s="332"/>
      <c r="Q933" s="328"/>
      <c r="R933" s="277" t="str">
        <f>IF(H933&gt;0, rate1(1,$L$52,$L$51,$L$54,L933,$L$53,$L$50,P933),"")</f>
        <v/>
      </c>
      <c r="S933" s="323"/>
      <c r="T933" s="323"/>
      <c r="U933" s="328"/>
      <c r="V933" s="336"/>
      <c r="W933" s="328"/>
      <c r="X933" s="328"/>
      <c r="Y933" s="328"/>
      <c r="Z933" s="108" t="str">
        <f>IF(H933&gt;0, rate1(1,$L$52,$L$51,$L$54,U933,$L$53,$L$50,Y933),"")</f>
        <v/>
      </c>
      <c r="AA933" s="336" t="str">
        <f t="shared" si="522"/>
        <v/>
      </c>
      <c r="AB933" s="336" t="str">
        <f t="shared" si="523"/>
        <v/>
      </c>
      <c r="AC933" s="328" t="str">
        <f t="shared" si="524"/>
        <v/>
      </c>
      <c r="AD933" s="328" t="str">
        <f t="shared" si="525"/>
        <v/>
      </c>
      <c r="AE933" s="328" t="str">
        <f t="shared" si="526"/>
        <v/>
      </c>
      <c r="AF933" s="328" t="str">
        <f t="shared" si="527"/>
        <v/>
      </c>
      <c r="AG933" s="328" t="str">
        <f t="shared" si="528"/>
        <v/>
      </c>
      <c r="AH933" s="328" t="str">
        <f t="shared" si="529"/>
        <v/>
      </c>
      <c r="AI933" s="328" t="str">
        <f t="shared" si="530"/>
        <v/>
      </c>
      <c r="AJ933" s="328" t="str">
        <f t="shared" si="531"/>
        <v/>
      </c>
      <c r="AK933" s="337" t="str">
        <f t="shared" si="532"/>
        <v/>
      </c>
      <c r="AL933" s="42" t="str">
        <f t="shared" si="533"/>
        <v/>
      </c>
    </row>
    <row r="934" spans="2:38" ht="15" x14ac:dyDescent="0.15">
      <c r="B934" s="328" t="str">
        <f t="shared" si="511"/>
        <v/>
      </c>
      <c r="C934" s="328" t="str">
        <f t="shared" si="512"/>
        <v/>
      </c>
      <c r="D934" s="328" t="str">
        <f t="shared" si="513"/>
        <v/>
      </c>
      <c r="E934" s="328" t="str">
        <f t="shared" si="510"/>
        <v xml:space="preserve"> </v>
      </c>
      <c r="F934" s="328" t="str">
        <f t="shared" si="514"/>
        <v/>
      </c>
      <c r="G934" s="328" t="str">
        <f t="shared" si="515"/>
        <v/>
      </c>
      <c r="H934" s="313"/>
      <c r="I934" s="328" t="str">
        <f t="shared" si="516"/>
        <v/>
      </c>
      <c r="J934" s="328">
        <f t="shared" si="509"/>
        <v>850</v>
      </c>
      <c r="K934" s="335" t="str">
        <f t="shared" si="517"/>
        <v/>
      </c>
      <c r="L934" s="323" t="str">
        <f t="shared" si="518"/>
        <v/>
      </c>
      <c r="M934" s="323" t="str">
        <f t="shared" si="519"/>
        <v/>
      </c>
      <c r="N934" s="328" t="str">
        <f t="shared" si="520"/>
        <v/>
      </c>
      <c r="O934" s="328" t="str">
        <f t="shared" si="521"/>
        <v/>
      </c>
      <c r="P934" s="332"/>
      <c r="Q934" s="328"/>
      <c r="R934" s="277" t="str">
        <f>IF(H934&gt;0, rate1(1,$L$52,$L$51,$L$54,L934,$L$53,$L$50,P934),"")</f>
        <v/>
      </c>
      <c r="S934" s="323"/>
      <c r="T934" s="323"/>
      <c r="U934" s="328"/>
      <c r="V934" s="336"/>
      <c r="W934" s="328"/>
      <c r="X934" s="328"/>
      <c r="Y934" s="328"/>
      <c r="Z934" s="108" t="str">
        <f>IF(H934&gt;0, rate1(1,$L$52,$L$51,$L$54,U934,$L$53,$L$50,Y934),"")</f>
        <v/>
      </c>
      <c r="AA934" s="336" t="str">
        <f t="shared" si="522"/>
        <v/>
      </c>
      <c r="AB934" s="336" t="str">
        <f t="shared" si="523"/>
        <v/>
      </c>
      <c r="AC934" s="328" t="str">
        <f t="shared" si="524"/>
        <v/>
      </c>
      <c r="AD934" s="328" t="str">
        <f t="shared" si="525"/>
        <v/>
      </c>
      <c r="AE934" s="328" t="str">
        <f t="shared" si="526"/>
        <v/>
      </c>
      <c r="AF934" s="328" t="str">
        <f t="shared" si="527"/>
        <v/>
      </c>
      <c r="AG934" s="328" t="str">
        <f t="shared" si="528"/>
        <v/>
      </c>
      <c r="AH934" s="328" t="str">
        <f t="shared" si="529"/>
        <v/>
      </c>
      <c r="AI934" s="328" t="str">
        <f t="shared" si="530"/>
        <v/>
      </c>
      <c r="AJ934" s="328" t="str">
        <f t="shared" si="531"/>
        <v/>
      </c>
      <c r="AK934" s="337" t="str">
        <f t="shared" si="532"/>
        <v/>
      </c>
      <c r="AL934" s="42" t="str">
        <f t="shared" si="533"/>
        <v/>
      </c>
    </row>
    <row r="935" spans="2:38" ht="15" x14ac:dyDescent="0.15">
      <c r="B935" s="328" t="str">
        <f t="shared" si="511"/>
        <v/>
      </c>
      <c r="C935" s="328" t="str">
        <f t="shared" si="512"/>
        <v/>
      </c>
      <c r="D935" s="328" t="str">
        <f t="shared" si="513"/>
        <v/>
      </c>
      <c r="E935" s="328" t="str">
        <f t="shared" si="510"/>
        <v xml:space="preserve"> </v>
      </c>
      <c r="F935" s="328" t="str">
        <f t="shared" si="514"/>
        <v/>
      </c>
      <c r="G935" s="328" t="str">
        <f t="shared" si="515"/>
        <v/>
      </c>
      <c r="H935" s="313"/>
      <c r="I935" s="328" t="str">
        <f t="shared" si="516"/>
        <v/>
      </c>
      <c r="J935" s="328">
        <f t="shared" si="509"/>
        <v>850</v>
      </c>
      <c r="K935" s="335" t="str">
        <f t="shared" si="517"/>
        <v/>
      </c>
      <c r="L935" s="323" t="str">
        <f t="shared" si="518"/>
        <v/>
      </c>
      <c r="M935" s="323" t="str">
        <f t="shared" si="519"/>
        <v/>
      </c>
      <c r="N935" s="328" t="str">
        <f t="shared" si="520"/>
        <v/>
      </c>
      <c r="O935" s="328" t="str">
        <f t="shared" si="521"/>
        <v/>
      </c>
      <c r="P935" s="332"/>
      <c r="Q935" s="328"/>
      <c r="R935" s="277" t="str">
        <f>IF(H935&gt;0, rate1(1,$L$52,$L$51,$L$54,L935,$L$53,$L$50,P935),"")</f>
        <v/>
      </c>
      <c r="S935" s="323"/>
      <c r="T935" s="323"/>
      <c r="U935" s="328"/>
      <c r="V935" s="336"/>
      <c r="W935" s="328"/>
      <c r="X935" s="328"/>
      <c r="Y935" s="328"/>
      <c r="Z935" s="108" t="str">
        <f>IF(H935&gt;0, rate1(1,$L$52,$L$51,$L$54,U935,$L$53,$L$50,Y935),"")</f>
        <v/>
      </c>
      <c r="AA935" s="336" t="str">
        <f t="shared" si="522"/>
        <v/>
      </c>
      <c r="AB935" s="336" t="str">
        <f t="shared" si="523"/>
        <v/>
      </c>
      <c r="AC935" s="328" t="str">
        <f t="shared" si="524"/>
        <v/>
      </c>
      <c r="AD935" s="328" t="str">
        <f t="shared" si="525"/>
        <v/>
      </c>
      <c r="AE935" s="328" t="str">
        <f t="shared" si="526"/>
        <v/>
      </c>
      <c r="AF935" s="328" t="str">
        <f t="shared" si="527"/>
        <v/>
      </c>
      <c r="AG935" s="328" t="str">
        <f t="shared" si="528"/>
        <v/>
      </c>
      <c r="AH935" s="328" t="str">
        <f t="shared" si="529"/>
        <v/>
      </c>
      <c r="AI935" s="328" t="str">
        <f t="shared" si="530"/>
        <v/>
      </c>
      <c r="AJ935" s="328" t="str">
        <f t="shared" si="531"/>
        <v/>
      </c>
      <c r="AK935" s="337" t="str">
        <f t="shared" si="532"/>
        <v/>
      </c>
      <c r="AL935" s="42" t="str">
        <f t="shared" si="533"/>
        <v/>
      </c>
    </row>
    <row r="936" spans="2:38" ht="15" x14ac:dyDescent="0.15">
      <c r="B936" s="328" t="str">
        <f t="shared" si="511"/>
        <v/>
      </c>
      <c r="C936" s="328" t="str">
        <f t="shared" si="512"/>
        <v/>
      </c>
      <c r="D936" s="328" t="str">
        <f t="shared" si="513"/>
        <v/>
      </c>
      <c r="E936" s="328" t="str">
        <f t="shared" si="510"/>
        <v xml:space="preserve"> </v>
      </c>
      <c r="F936" s="328" t="str">
        <f t="shared" si="514"/>
        <v/>
      </c>
      <c r="G936" s="328" t="str">
        <f t="shared" si="515"/>
        <v/>
      </c>
      <c r="H936" s="313"/>
      <c r="I936" s="328" t="str">
        <f t="shared" si="516"/>
        <v/>
      </c>
      <c r="J936" s="328">
        <f t="shared" si="509"/>
        <v>850</v>
      </c>
      <c r="K936" s="335" t="str">
        <f t="shared" si="517"/>
        <v/>
      </c>
      <c r="L936" s="323" t="str">
        <f t="shared" si="518"/>
        <v/>
      </c>
      <c r="M936" s="323" t="str">
        <f t="shared" si="519"/>
        <v/>
      </c>
      <c r="N936" s="328" t="str">
        <f t="shared" si="520"/>
        <v/>
      </c>
      <c r="O936" s="328" t="str">
        <f t="shared" si="521"/>
        <v/>
      </c>
      <c r="P936" s="332"/>
      <c r="Q936" s="328"/>
      <c r="R936" s="277" t="str">
        <f>IF(H936&gt;0, rate1(1,$L$52,$L$51,$L$54,L936,$L$53,$L$50,P936),"")</f>
        <v/>
      </c>
      <c r="S936" s="323"/>
      <c r="T936" s="323"/>
      <c r="U936" s="328"/>
      <c r="V936" s="336"/>
      <c r="W936" s="328"/>
      <c r="X936" s="328"/>
      <c r="Y936" s="328"/>
      <c r="Z936" s="108" t="str">
        <f>IF(H936&gt;0, rate1(1,$L$52,$L$51,$L$54,U936,$L$53,$L$50,Y936),"")</f>
        <v/>
      </c>
      <c r="AA936" s="336" t="str">
        <f t="shared" si="522"/>
        <v/>
      </c>
      <c r="AB936" s="336" t="str">
        <f t="shared" si="523"/>
        <v/>
      </c>
      <c r="AC936" s="328" t="str">
        <f t="shared" si="524"/>
        <v/>
      </c>
      <c r="AD936" s="328" t="str">
        <f t="shared" si="525"/>
        <v/>
      </c>
      <c r="AE936" s="328" t="str">
        <f t="shared" si="526"/>
        <v/>
      </c>
      <c r="AF936" s="328" t="str">
        <f t="shared" si="527"/>
        <v/>
      </c>
      <c r="AG936" s="328" t="str">
        <f t="shared" si="528"/>
        <v/>
      </c>
      <c r="AH936" s="328" t="str">
        <f t="shared" si="529"/>
        <v/>
      </c>
      <c r="AI936" s="328" t="str">
        <f t="shared" si="530"/>
        <v/>
      </c>
      <c r="AJ936" s="328" t="str">
        <f t="shared" si="531"/>
        <v/>
      </c>
      <c r="AK936" s="337" t="str">
        <f t="shared" si="532"/>
        <v/>
      </c>
      <c r="AL936" s="42" t="str">
        <f t="shared" si="533"/>
        <v/>
      </c>
    </row>
    <row r="937" spans="2:38" ht="15" x14ac:dyDescent="0.15">
      <c r="B937" s="328" t="str">
        <f t="shared" si="511"/>
        <v/>
      </c>
      <c r="C937" s="328" t="str">
        <f t="shared" si="512"/>
        <v/>
      </c>
      <c r="D937" s="328" t="str">
        <f t="shared" si="513"/>
        <v/>
      </c>
      <c r="E937" s="328" t="str">
        <f t="shared" si="510"/>
        <v xml:space="preserve"> </v>
      </c>
      <c r="F937" s="328" t="str">
        <f t="shared" si="514"/>
        <v/>
      </c>
      <c r="G937" s="328" t="str">
        <f t="shared" si="515"/>
        <v/>
      </c>
      <c r="H937" s="313"/>
      <c r="I937" s="328" t="str">
        <f t="shared" si="516"/>
        <v/>
      </c>
      <c r="J937" s="328">
        <f t="shared" si="509"/>
        <v>850</v>
      </c>
      <c r="K937" s="335" t="str">
        <f t="shared" si="517"/>
        <v/>
      </c>
      <c r="L937" s="323" t="str">
        <f t="shared" si="518"/>
        <v/>
      </c>
      <c r="M937" s="323" t="str">
        <f t="shared" si="519"/>
        <v/>
      </c>
      <c r="N937" s="328" t="str">
        <f t="shared" si="520"/>
        <v/>
      </c>
      <c r="O937" s="328" t="str">
        <f t="shared" si="521"/>
        <v/>
      </c>
      <c r="P937" s="332"/>
      <c r="Q937" s="328"/>
      <c r="R937" s="277" t="str">
        <f>IF(H937&gt;0, rate1(1,$L$52,$L$51,$L$54,L937,$L$53,$L$50,P937),"")</f>
        <v/>
      </c>
      <c r="S937" s="323"/>
      <c r="T937" s="323"/>
      <c r="U937" s="328"/>
      <c r="V937" s="336"/>
      <c r="W937" s="328"/>
      <c r="X937" s="328"/>
      <c r="Y937" s="328"/>
      <c r="Z937" s="108" t="str">
        <f>IF(H937&gt;0, rate1(1,$L$52,$L$51,$L$54,U937,$L$53,$L$50,Y937),"")</f>
        <v/>
      </c>
      <c r="AA937" s="336" t="str">
        <f t="shared" si="522"/>
        <v/>
      </c>
      <c r="AB937" s="336" t="str">
        <f t="shared" si="523"/>
        <v/>
      </c>
      <c r="AC937" s="328" t="str">
        <f t="shared" si="524"/>
        <v/>
      </c>
      <c r="AD937" s="328" t="str">
        <f t="shared" si="525"/>
        <v/>
      </c>
      <c r="AE937" s="328" t="str">
        <f t="shared" si="526"/>
        <v/>
      </c>
      <c r="AF937" s="328" t="str">
        <f t="shared" si="527"/>
        <v/>
      </c>
      <c r="AG937" s="328" t="str">
        <f t="shared" si="528"/>
        <v/>
      </c>
      <c r="AH937" s="328" t="str">
        <f t="shared" si="529"/>
        <v/>
      </c>
      <c r="AI937" s="328" t="str">
        <f t="shared" si="530"/>
        <v/>
      </c>
      <c r="AJ937" s="328" t="str">
        <f t="shared" si="531"/>
        <v/>
      </c>
      <c r="AK937" s="337" t="str">
        <f t="shared" si="532"/>
        <v/>
      </c>
      <c r="AL937" s="42" t="str">
        <f t="shared" si="533"/>
        <v/>
      </c>
    </row>
    <row r="938" spans="2:38" ht="15" x14ac:dyDescent="0.15">
      <c r="B938" s="328" t="str">
        <f t="shared" si="511"/>
        <v/>
      </c>
      <c r="C938" s="328" t="str">
        <f t="shared" si="512"/>
        <v/>
      </c>
      <c r="D938" s="328" t="str">
        <f t="shared" si="513"/>
        <v/>
      </c>
      <c r="E938" s="328" t="str">
        <f t="shared" si="510"/>
        <v xml:space="preserve"> </v>
      </c>
      <c r="F938" s="328" t="str">
        <f t="shared" si="514"/>
        <v/>
      </c>
      <c r="G938" s="328" t="str">
        <f t="shared" si="515"/>
        <v/>
      </c>
      <c r="H938" s="313"/>
      <c r="I938" s="328" t="str">
        <f t="shared" si="516"/>
        <v/>
      </c>
      <c r="J938" s="328">
        <f t="shared" si="509"/>
        <v>850</v>
      </c>
      <c r="K938" s="335" t="str">
        <f t="shared" si="517"/>
        <v/>
      </c>
      <c r="L938" s="323" t="str">
        <f t="shared" si="518"/>
        <v/>
      </c>
      <c r="M938" s="323" t="str">
        <f t="shared" si="519"/>
        <v/>
      </c>
      <c r="N938" s="328" t="str">
        <f t="shared" si="520"/>
        <v/>
      </c>
      <c r="O938" s="328" t="str">
        <f t="shared" si="521"/>
        <v/>
      </c>
      <c r="P938" s="332"/>
      <c r="Q938" s="328"/>
      <c r="R938" s="277" t="str">
        <f>IF(H938&gt;0, rate1(1,$L$52,$L$51,$L$54,L938,$L$53,$L$50,P938),"")</f>
        <v/>
      </c>
      <c r="S938" s="323"/>
      <c r="T938" s="323"/>
      <c r="U938" s="328"/>
      <c r="V938" s="336"/>
      <c r="W938" s="328"/>
      <c r="X938" s="328"/>
      <c r="Y938" s="328"/>
      <c r="Z938" s="108" t="str">
        <f>IF(H938&gt;0, rate1(1,$L$52,$L$51,$L$54,U938,$L$53,$L$50,Y938),"")</f>
        <v/>
      </c>
      <c r="AA938" s="336" t="str">
        <f t="shared" si="522"/>
        <v/>
      </c>
      <c r="AB938" s="336" t="str">
        <f t="shared" si="523"/>
        <v/>
      </c>
      <c r="AC938" s="328" t="str">
        <f t="shared" si="524"/>
        <v/>
      </c>
      <c r="AD938" s="328" t="str">
        <f t="shared" si="525"/>
        <v/>
      </c>
      <c r="AE938" s="328" t="str">
        <f t="shared" si="526"/>
        <v/>
      </c>
      <c r="AF938" s="328" t="str">
        <f t="shared" si="527"/>
        <v/>
      </c>
      <c r="AG938" s="328" t="str">
        <f t="shared" si="528"/>
        <v/>
      </c>
      <c r="AH938" s="328" t="str">
        <f t="shared" si="529"/>
        <v/>
      </c>
      <c r="AI938" s="328" t="str">
        <f t="shared" si="530"/>
        <v/>
      </c>
      <c r="AJ938" s="328" t="str">
        <f t="shared" si="531"/>
        <v/>
      </c>
      <c r="AK938" s="337" t="str">
        <f t="shared" si="532"/>
        <v/>
      </c>
      <c r="AL938" s="42" t="str">
        <f t="shared" si="533"/>
        <v/>
      </c>
    </row>
    <row r="939" spans="2:38" ht="15" x14ac:dyDescent="0.15">
      <c r="B939" s="328" t="str">
        <f t="shared" si="511"/>
        <v/>
      </c>
      <c r="C939" s="328" t="str">
        <f t="shared" si="512"/>
        <v/>
      </c>
      <c r="D939" s="328" t="str">
        <f t="shared" si="513"/>
        <v/>
      </c>
      <c r="E939" s="328" t="str">
        <f t="shared" si="510"/>
        <v xml:space="preserve"> </v>
      </c>
      <c r="F939" s="328" t="str">
        <f t="shared" si="514"/>
        <v/>
      </c>
      <c r="G939" s="328" t="str">
        <f t="shared" si="515"/>
        <v/>
      </c>
      <c r="H939" s="313"/>
      <c r="I939" s="328" t="str">
        <f t="shared" si="516"/>
        <v/>
      </c>
      <c r="J939" s="328">
        <f t="shared" si="509"/>
        <v>850</v>
      </c>
      <c r="K939" s="335" t="str">
        <f t="shared" si="517"/>
        <v/>
      </c>
      <c r="L939" s="323" t="str">
        <f t="shared" si="518"/>
        <v/>
      </c>
      <c r="M939" s="323" t="str">
        <f t="shared" si="519"/>
        <v/>
      </c>
      <c r="N939" s="328" t="str">
        <f t="shared" si="520"/>
        <v/>
      </c>
      <c r="O939" s="328" t="str">
        <f t="shared" si="521"/>
        <v/>
      </c>
      <c r="P939" s="332"/>
      <c r="Q939" s="328"/>
      <c r="R939" s="277" t="str">
        <f>IF(H939&gt;0, rate1(1,$L$52,$L$51,$L$54,L939,$L$53,$L$50,P939),"")</f>
        <v/>
      </c>
      <c r="S939" s="323"/>
      <c r="T939" s="323"/>
      <c r="U939" s="328"/>
      <c r="V939" s="336"/>
      <c r="W939" s="328"/>
      <c r="X939" s="328"/>
      <c r="Y939" s="328"/>
      <c r="Z939" s="108" t="str">
        <f>IF(H939&gt;0, rate1(1,$L$52,$L$51,$L$54,U939,$L$53,$L$50,Y939),"")</f>
        <v/>
      </c>
      <c r="AA939" s="336" t="str">
        <f t="shared" si="522"/>
        <v/>
      </c>
      <c r="AB939" s="336" t="str">
        <f t="shared" si="523"/>
        <v/>
      </c>
      <c r="AC939" s="328" t="str">
        <f t="shared" si="524"/>
        <v/>
      </c>
      <c r="AD939" s="328" t="str">
        <f t="shared" si="525"/>
        <v/>
      </c>
      <c r="AE939" s="328" t="str">
        <f t="shared" si="526"/>
        <v/>
      </c>
      <c r="AF939" s="328" t="str">
        <f t="shared" si="527"/>
        <v/>
      </c>
      <c r="AG939" s="328" t="str">
        <f t="shared" si="528"/>
        <v/>
      </c>
      <c r="AH939" s="328" t="str">
        <f t="shared" si="529"/>
        <v/>
      </c>
      <c r="AI939" s="328" t="str">
        <f t="shared" si="530"/>
        <v/>
      </c>
      <c r="AJ939" s="328" t="str">
        <f t="shared" si="531"/>
        <v/>
      </c>
      <c r="AK939" s="337" t="str">
        <f t="shared" si="532"/>
        <v/>
      </c>
      <c r="AL939" s="42" t="str">
        <f t="shared" si="533"/>
        <v/>
      </c>
    </row>
    <row r="940" spans="2:38" ht="15" x14ac:dyDescent="0.15">
      <c r="B940" s="328" t="str">
        <f t="shared" si="511"/>
        <v/>
      </c>
      <c r="C940" s="328" t="str">
        <f t="shared" si="512"/>
        <v/>
      </c>
      <c r="D940" s="328" t="str">
        <f t="shared" si="513"/>
        <v/>
      </c>
      <c r="E940" s="328" t="str">
        <f t="shared" si="510"/>
        <v xml:space="preserve"> </v>
      </c>
      <c r="F940" s="328" t="str">
        <f t="shared" si="514"/>
        <v/>
      </c>
      <c r="G940" s="328" t="str">
        <f t="shared" si="515"/>
        <v/>
      </c>
      <c r="H940" s="313"/>
      <c r="I940" s="328" t="str">
        <f t="shared" si="516"/>
        <v/>
      </c>
      <c r="J940" s="328">
        <f t="shared" si="509"/>
        <v>850</v>
      </c>
      <c r="K940" s="335" t="str">
        <f t="shared" si="517"/>
        <v/>
      </c>
      <c r="L940" s="323" t="str">
        <f t="shared" si="518"/>
        <v/>
      </c>
      <c r="M940" s="323" t="str">
        <f t="shared" si="519"/>
        <v/>
      </c>
      <c r="N940" s="328" t="str">
        <f t="shared" si="520"/>
        <v/>
      </c>
      <c r="O940" s="328" t="str">
        <f t="shared" si="521"/>
        <v/>
      </c>
      <c r="P940" s="332"/>
      <c r="Q940" s="328"/>
      <c r="R940" s="277" t="str">
        <f>IF(H940&gt;0, rate1(1,$L$52,$L$51,$L$54,L940,$L$53,$L$50,P940),"")</f>
        <v/>
      </c>
      <c r="S940" s="323"/>
      <c r="T940" s="323"/>
      <c r="U940" s="328"/>
      <c r="V940" s="336"/>
      <c r="W940" s="328"/>
      <c r="X940" s="328"/>
      <c r="Y940" s="328"/>
      <c r="Z940" s="108" t="str">
        <f>IF(H940&gt;0, rate1(1,$L$52,$L$51,$L$54,U940,$L$53,$L$50,Y940),"")</f>
        <v/>
      </c>
      <c r="AA940" s="336" t="str">
        <f t="shared" si="522"/>
        <v/>
      </c>
      <c r="AB940" s="336" t="str">
        <f t="shared" si="523"/>
        <v/>
      </c>
      <c r="AC940" s="328" t="str">
        <f t="shared" si="524"/>
        <v/>
      </c>
      <c r="AD940" s="328" t="str">
        <f t="shared" si="525"/>
        <v/>
      </c>
      <c r="AE940" s="328" t="str">
        <f t="shared" si="526"/>
        <v/>
      </c>
      <c r="AF940" s="328" t="str">
        <f t="shared" si="527"/>
        <v/>
      </c>
      <c r="AG940" s="328" t="str">
        <f t="shared" si="528"/>
        <v/>
      </c>
      <c r="AH940" s="328" t="str">
        <f t="shared" si="529"/>
        <v/>
      </c>
      <c r="AI940" s="328" t="str">
        <f t="shared" si="530"/>
        <v/>
      </c>
      <c r="AJ940" s="328" t="str">
        <f t="shared" si="531"/>
        <v/>
      </c>
      <c r="AK940" s="337" t="str">
        <f t="shared" si="532"/>
        <v/>
      </c>
      <c r="AL940" s="42" t="str">
        <f t="shared" si="533"/>
        <v/>
      </c>
    </row>
    <row r="941" spans="2:38" ht="15" x14ac:dyDescent="0.15">
      <c r="B941" s="328" t="str">
        <f t="shared" si="511"/>
        <v/>
      </c>
      <c r="C941" s="328" t="str">
        <f t="shared" si="512"/>
        <v/>
      </c>
      <c r="D941" s="328" t="str">
        <f t="shared" si="513"/>
        <v/>
      </c>
      <c r="E941" s="328" t="str">
        <f t="shared" si="510"/>
        <v xml:space="preserve"> </v>
      </c>
      <c r="F941" s="328" t="str">
        <f t="shared" si="514"/>
        <v/>
      </c>
      <c r="G941" s="328" t="str">
        <f t="shared" si="515"/>
        <v/>
      </c>
      <c r="H941" s="313"/>
      <c r="I941" s="328" t="str">
        <f t="shared" si="516"/>
        <v/>
      </c>
      <c r="J941" s="328">
        <f t="shared" si="509"/>
        <v>850</v>
      </c>
      <c r="K941" s="335" t="str">
        <f t="shared" si="517"/>
        <v/>
      </c>
      <c r="L941" s="323" t="str">
        <f t="shared" si="518"/>
        <v/>
      </c>
      <c r="M941" s="323" t="str">
        <f t="shared" si="519"/>
        <v/>
      </c>
      <c r="N941" s="328" t="str">
        <f t="shared" si="520"/>
        <v/>
      </c>
      <c r="O941" s="328" t="str">
        <f t="shared" si="521"/>
        <v/>
      </c>
      <c r="P941" s="332"/>
      <c r="Q941" s="328"/>
      <c r="R941" s="277" t="str">
        <f>IF(H941&gt;0, rate1(1,$L$52,$L$51,$L$54,L941,$L$53,$L$50,P941),"")</f>
        <v/>
      </c>
      <c r="S941" s="323"/>
      <c r="T941" s="323"/>
      <c r="U941" s="328"/>
      <c r="V941" s="336"/>
      <c r="W941" s="328"/>
      <c r="X941" s="328"/>
      <c r="Y941" s="328"/>
      <c r="Z941" s="108" t="str">
        <f>IF(H941&gt;0, rate1(1,$L$52,$L$51,$L$54,U941,$L$53,$L$50,Y941),"")</f>
        <v/>
      </c>
      <c r="AA941" s="336" t="str">
        <f t="shared" si="522"/>
        <v/>
      </c>
      <c r="AB941" s="336" t="str">
        <f t="shared" si="523"/>
        <v/>
      </c>
      <c r="AC941" s="328" t="str">
        <f t="shared" si="524"/>
        <v/>
      </c>
      <c r="AD941" s="328" t="str">
        <f t="shared" si="525"/>
        <v/>
      </c>
      <c r="AE941" s="328" t="str">
        <f t="shared" si="526"/>
        <v/>
      </c>
      <c r="AF941" s="328" t="str">
        <f t="shared" si="527"/>
        <v/>
      </c>
      <c r="AG941" s="328" t="str">
        <f t="shared" si="528"/>
        <v/>
      </c>
      <c r="AH941" s="328" t="str">
        <f t="shared" si="529"/>
        <v/>
      </c>
      <c r="AI941" s="328" t="str">
        <f t="shared" si="530"/>
        <v/>
      </c>
      <c r="AJ941" s="328" t="str">
        <f t="shared" si="531"/>
        <v/>
      </c>
      <c r="AK941" s="337" t="str">
        <f t="shared" si="532"/>
        <v/>
      </c>
      <c r="AL941" s="42" t="str">
        <f t="shared" si="533"/>
        <v/>
      </c>
    </row>
    <row r="942" spans="2:38" ht="15" x14ac:dyDescent="0.15">
      <c r="B942" s="328" t="str">
        <f t="shared" si="511"/>
        <v/>
      </c>
      <c r="C942" s="328" t="str">
        <f t="shared" si="512"/>
        <v/>
      </c>
      <c r="D942" s="328" t="str">
        <f t="shared" si="513"/>
        <v/>
      </c>
      <c r="E942" s="328" t="str">
        <f t="shared" si="510"/>
        <v xml:space="preserve"> </v>
      </c>
      <c r="F942" s="328" t="str">
        <f t="shared" si="514"/>
        <v/>
      </c>
      <c r="G942" s="328" t="str">
        <f t="shared" si="515"/>
        <v/>
      </c>
      <c r="H942" s="313"/>
      <c r="I942" s="328" t="str">
        <f t="shared" si="516"/>
        <v/>
      </c>
      <c r="J942" s="328">
        <f t="shared" si="509"/>
        <v>850</v>
      </c>
      <c r="K942" s="335" t="str">
        <f t="shared" si="517"/>
        <v/>
      </c>
      <c r="L942" s="323" t="str">
        <f t="shared" si="518"/>
        <v/>
      </c>
      <c r="M942" s="323" t="str">
        <f t="shared" si="519"/>
        <v/>
      </c>
      <c r="N942" s="328" t="str">
        <f t="shared" si="520"/>
        <v/>
      </c>
      <c r="O942" s="328" t="str">
        <f t="shared" si="521"/>
        <v/>
      </c>
      <c r="P942" s="332"/>
      <c r="Q942" s="328"/>
      <c r="R942" s="277" t="str">
        <f>IF(H942&gt;0, rate1(1,$L$52,$L$51,$L$54,L942,$L$53,$L$50,P942),"")</f>
        <v/>
      </c>
      <c r="S942" s="323"/>
      <c r="T942" s="323"/>
      <c r="U942" s="328"/>
      <c r="V942" s="336"/>
      <c r="W942" s="328"/>
      <c r="X942" s="328"/>
      <c r="Y942" s="328"/>
      <c r="Z942" s="108" t="str">
        <f>IF(H942&gt;0, rate1(1,$L$52,$L$51,$L$54,U942,$L$53,$L$50,Y942),"")</f>
        <v/>
      </c>
      <c r="AA942" s="336" t="str">
        <f t="shared" si="522"/>
        <v/>
      </c>
      <c r="AB942" s="336" t="str">
        <f t="shared" si="523"/>
        <v/>
      </c>
      <c r="AC942" s="328" t="str">
        <f t="shared" si="524"/>
        <v/>
      </c>
      <c r="AD942" s="328" t="str">
        <f t="shared" si="525"/>
        <v/>
      </c>
      <c r="AE942" s="328" t="str">
        <f t="shared" si="526"/>
        <v/>
      </c>
      <c r="AF942" s="328" t="str">
        <f t="shared" si="527"/>
        <v/>
      </c>
      <c r="AG942" s="328" t="str">
        <f t="shared" si="528"/>
        <v/>
      </c>
      <c r="AH942" s="328" t="str">
        <f t="shared" si="529"/>
        <v/>
      </c>
      <c r="AI942" s="328" t="str">
        <f t="shared" si="530"/>
        <v/>
      </c>
      <c r="AJ942" s="328" t="str">
        <f t="shared" si="531"/>
        <v/>
      </c>
      <c r="AK942" s="337" t="str">
        <f t="shared" si="532"/>
        <v/>
      </c>
      <c r="AL942" s="42" t="str">
        <f t="shared" si="533"/>
        <v/>
      </c>
    </row>
    <row r="943" spans="2:38" ht="15" x14ac:dyDescent="0.15">
      <c r="B943" s="328" t="str">
        <f t="shared" si="511"/>
        <v/>
      </c>
      <c r="C943" s="328" t="str">
        <f t="shared" si="512"/>
        <v/>
      </c>
      <c r="D943" s="328" t="str">
        <f t="shared" si="513"/>
        <v/>
      </c>
      <c r="E943" s="328" t="str">
        <f t="shared" si="510"/>
        <v xml:space="preserve"> </v>
      </c>
      <c r="F943" s="328" t="str">
        <f t="shared" si="514"/>
        <v/>
      </c>
      <c r="G943" s="328" t="str">
        <f t="shared" si="515"/>
        <v/>
      </c>
      <c r="H943" s="313"/>
      <c r="I943" s="328" t="str">
        <f t="shared" si="516"/>
        <v/>
      </c>
      <c r="J943" s="328">
        <f t="shared" si="509"/>
        <v>850</v>
      </c>
      <c r="K943" s="335" t="str">
        <f t="shared" si="517"/>
        <v/>
      </c>
      <c r="L943" s="323" t="str">
        <f t="shared" si="518"/>
        <v/>
      </c>
      <c r="M943" s="323" t="str">
        <f t="shared" si="519"/>
        <v/>
      </c>
      <c r="N943" s="328" t="str">
        <f t="shared" si="520"/>
        <v/>
      </c>
      <c r="O943" s="328" t="str">
        <f t="shared" si="521"/>
        <v/>
      </c>
      <c r="P943" s="332"/>
      <c r="Q943" s="328"/>
      <c r="R943" s="277" t="str">
        <f>IF(H943&gt;0, rate1(1,$L$52,$L$51,$L$54,L943,$L$53,$L$50,P943),"")</f>
        <v/>
      </c>
      <c r="S943" s="323"/>
      <c r="T943" s="323"/>
      <c r="U943" s="328"/>
      <c r="V943" s="336"/>
      <c r="W943" s="328"/>
      <c r="X943" s="328"/>
      <c r="Y943" s="328"/>
      <c r="Z943" s="108" t="str">
        <f>IF(H943&gt;0, rate1(1,$L$52,$L$51,$L$54,U943,$L$53,$L$50,Y943),"")</f>
        <v/>
      </c>
      <c r="AA943" s="336" t="str">
        <f t="shared" si="522"/>
        <v/>
      </c>
      <c r="AB943" s="336" t="str">
        <f t="shared" si="523"/>
        <v/>
      </c>
      <c r="AC943" s="328" t="str">
        <f t="shared" si="524"/>
        <v/>
      </c>
      <c r="AD943" s="328" t="str">
        <f t="shared" si="525"/>
        <v/>
      </c>
      <c r="AE943" s="328" t="str">
        <f t="shared" si="526"/>
        <v/>
      </c>
      <c r="AF943" s="328" t="str">
        <f t="shared" si="527"/>
        <v/>
      </c>
      <c r="AG943" s="328" t="str">
        <f t="shared" si="528"/>
        <v/>
      </c>
      <c r="AH943" s="328" t="str">
        <f t="shared" si="529"/>
        <v/>
      </c>
      <c r="AI943" s="328" t="str">
        <f t="shared" si="530"/>
        <v/>
      </c>
      <c r="AJ943" s="328" t="str">
        <f t="shared" si="531"/>
        <v/>
      </c>
      <c r="AK943" s="337" t="str">
        <f t="shared" si="532"/>
        <v/>
      </c>
      <c r="AL943" s="42" t="str">
        <f t="shared" si="533"/>
        <v/>
      </c>
    </row>
    <row r="944" spans="2:38" ht="15" x14ac:dyDescent="0.15">
      <c r="B944" s="328" t="str">
        <f t="shared" si="511"/>
        <v/>
      </c>
      <c r="C944" s="328" t="str">
        <f t="shared" si="512"/>
        <v/>
      </c>
      <c r="D944" s="328" t="str">
        <f t="shared" si="513"/>
        <v/>
      </c>
      <c r="E944" s="328" t="str">
        <f t="shared" si="510"/>
        <v xml:space="preserve"> </v>
      </c>
      <c r="F944" s="328" t="str">
        <f t="shared" si="514"/>
        <v/>
      </c>
      <c r="G944" s="328" t="str">
        <f t="shared" si="515"/>
        <v/>
      </c>
      <c r="H944" s="313"/>
      <c r="I944" s="328" t="str">
        <f t="shared" si="516"/>
        <v/>
      </c>
      <c r="J944" s="328">
        <f t="shared" si="509"/>
        <v>850</v>
      </c>
      <c r="K944" s="335" t="str">
        <f t="shared" si="517"/>
        <v/>
      </c>
      <c r="L944" s="323" t="str">
        <f t="shared" si="518"/>
        <v/>
      </c>
      <c r="M944" s="323" t="str">
        <f t="shared" si="519"/>
        <v/>
      </c>
      <c r="N944" s="328" t="str">
        <f t="shared" si="520"/>
        <v/>
      </c>
      <c r="O944" s="328" t="str">
        <f t="shared" si="521"/>
        <v/>
      </c>
      <c r="P944" s="332"/>
      <c r="Q944" s="328"/>
      <c r="R944" s="277" t="str">
        <f>IF(H944&gt;0, rate1(1,$L$52,$L$51,$L$54,L944,$L$53,$L$50,P944),"")</f>
        <v/>
      </c>
      <c r="S944" s="323"/>
      <c r="T944" s="323"/>
      <c r="U944" s="328"/>
      <c r="V944" s="336"/>
      <c r="W944" s="328"/>
      <c r="X944" s="328"/>
      <c r="Y944" s="328"/>
      <c r="Z944" s="108" t="str">
        <f>IF(H944&gt;0, rate1(1,$L$52,$L$51,$L$54,U944,$L$53,$L$50,Y944),"")</f>
        <v/>
      </c>
      <c r="AA944" s="336" t="str">
        <f t="shared" si="522"/>
        <v/>
      </c>
      <c r="AB944" s="336" t="str">
        <f t="shared" si="523"/>
        <v/>
      </c>
      <c r="AC944" s="328" t="str">
        <f t="shared" si="524"/>
        <v/>
      </c>
      <c r="AD944" s="328" t="str">
        <f t="shared" si="525"/>
        <v/>
      </c>
      <c r="AE944" s="328" t="str">
        <f t="shared" si="526"/>
        <v/>
      </c>
      <c r="AF944" s="328" t="str">
        <f t="shared" si="527"/>
        <v/>
      </c>
      <c r="AG944" s="328" t="str">
        <f t="shared" si="528"/>
        <v/>
      </c>
      <c r="AH944" s="328" t="str">
        <f t="shared" si="529"/>
        <v/>
      </c>
      <c r="AI944" s="328" t="str">
        <f t="shared" si="530"/>
        <v/>
      </c>
      <c r="AJ944" s="328" t="str">
        <f t="shared" si="531"/>
        <v/>
      </c>
      <c r="AK944" s="337" t="str">
        <f t="shared" si="532"/>
        <v/>
      </c>
      <c r="AL944" s="42" t="str">
        <f t="shared" si="533"/>
        <v/>
      </c>
    </row>
    <row r="945" spans="2:38" ht="15" x14ac:dyDescent="0.15">
      <c r="B945" s="328" t="str">
        <f t="shared" si="511"/>
        <v/>
      </c>
      <c r="C945" s="328" t="str">
        <f t="shared" si="512"/>
        <v/>
      </c>
      <c r="D945" s="328" t="str">
        <f t="shared" si="513"/>
        <v/>
      </c>
      <c r="E945" s="328" t="str">
        <f t="shared" si="510"/>
        <v xml:space="preserve"> </v>
      </c>
      <c r="F945" s="328" t="str">
        <f t="shared" si="514"/>
        <v/>
      </c>
      <c r="G945" s="328" t="str">
        <f t="shared" si="515"/>
        <v/>
      </c>
      <c r="H945" s="313"/>
      <c r="I945" s="328" t="str">
        <f t="shared" si="516"/>
        <v/>
      </c>
      <c r="J945" s="328">
        <f t="shared" si="509"/>
        <v>850</v>
      </c>
      <c r="K945" s="335" t="str">
        <f t="shared" si="517"/>
        <v/>
      </c>
      <c r="L945" s="323" t="str">
        <f t="shared" si="518"/>
        <v/>
      </c>
      <c r="M945" s="323" t="str">
        <f t="shared" si="519"/>
        <v/>
      </c>
      <c r="N945" s="328" t="str">
        <f t="shared" si="520"/>
        <v/>
      </c>
      <c r="O945" s="328" t="str">
        <f t="shared" si="521"/>
        <v/>
      </c>
      <c r="P945" s="332"/>
      <c r="Q945" s="328"/>
      <c r="R945" s="277" t="str">
        <f>IF(H945&gt;0, rate1(1,$L$52,$L$51,$L$54,L945,$L$53,$L$50,P945),"")</f>
        <v/>
      </c>
      <c r="S945" s="323"/>
      <c r="T945" s="323"/>
      <c r="U945" s="328"/>
      <c r="V945" s="336"/>
      <c r="W945" s="328"/>
      <c r="X945" s="328"/>
      <c r="Y945" s="328"/>
      <c r="Z945" s="108" t="str">
        <f>IF(H945&gt;0, rate1(1,$L$52,$L$51,$L$54,U945,$L$53,$L$50,Y945),"")</f>
        <v/>
      </c>
      <c r="AA945" s="336" t="str">
        <f t="shared" si="522"/>
        <v/>
      </c>
      <c r="AB945" s="336" t="str">
        <f t="shared" si="523"/>
        <v/>
      </c>
      <c r="AC945" s="328" t="str">
        <f t="shared" si="524"/>
        <v/>
      </c>
      <c r="AD945" s="328" t="str">
        <f t="shared" si="525"/>
        <v/>
      </c>
      <c r="AE945" s="328" t="str">
        <f t="shared" si="526"/>
        <v/>
      </c>
      <c r="AF945" s="328" t="str">
        <f t="shared" si="527"/>
        <v/>
      </c>
      <c r="AG945" s="328" t="str">
        <f t="shared" si="528"/>
        <v/>
      </c>
      <c r="AH945" s="328" t="str">
        <f t="shared" si="529"/>
        <v/>
      </c>
      <c r="AI945" s="328" t="str">
        <f t="shared" si="530"/>
        <v/>
      </c>
      <c r="AJ945" s="328" t="str">
        <f t="shared" si="531"/>
        <v/>
      </c>
      <c r="AK945" s="337" t="str">
        <f t="shared" si="532"/>
        <v/>
      </c>
      <c r="AL945" s="42" t="str">
        <f t="shared" si="533"/>
        <v/>
      </c>
    </row>
    <row r="946" spans="2:38" ht="15" x14ac:dyDescent="0.15">
      <c r="B946" s="328" t="str">
        <f t="shared" si="511"/>
        <v/>
      </c>
      <c r="C946" s="328" t="str">
        <f t="shared" si="512"/>
        <v/>
      </c>
      <c r="D946" s="328" t="str">
        <f t="shared" si="513"/>
        <v/>
      </c>
      <c r="E946" s="328" t="str">
        <f t="shared" si="510"/>
        <v xml:space="preserve"> </v>
      </c>
      <c r="F946" s="328" t="str">
        <f t="shared" si="514"/>
        <v/>
      </c>
      <c r="G946" s="328" t="str">
        <f t="shared" si="515"/>
        <v/>
      </c>
      <c r="H946" s="313"/>
      <c r="I946" s="328" t="str">
        <f t="shared" si="516"/>
        <v/>
      </c>
      <c r="J946" s="328">
        <f t="shared" si="509"/>
        <v>850</v>
      </c>
      <c r="K946" s="335" t="str">
        <f t="shared" si="517"/>
        <v/>
      </c>
      <c r="L946" s="323" t="str">
        <f t="shared" si="518"/>
        <v/>
      </c>
      <c r="M946" s="323" t="str">
        <f t="shared" si="519"/>
        <v/>
      </c>
      <c r="N946" s="328" t="str">
        <f t="shared" si="520"/>
        <v/>
      </c>
      <c r="O946" s="328" t="str">
        <f t="shared" si="521"/>
        <v/>
      </c>
      <c r="P946" s="332"/>
      <c r="Q946" s="328"/>
      <c r="R946" s="277" t="str">
        <f>IF(H946&gt;0, rate1(1,$L$52,$L$51,$L$54,L946,$L$53,$L$50,P946),"")</f>
        <v/>
      </c>
      <c r="S946" s="323"/>
      <c r="T946" s="323"/>
      <c r="U946" s="328"/>
      <c r="V946" s="336"/>
      <c r="W946" s="328"/>
      <c r="X946" s="328"/>
      <c r="Y946" s="328"/>
      <c r="Z946" s="108" t="str">
        <f>IF(H946&gt;0, rate1(1,$L$52,$L$51,$L$54,U946,$L$53,$L$50,Y946),"")</f>
        <v/>
      </c>
      <c r="AA946" s="336" t="str">
        <f t="shared" si="522"/>
        <v/>
      </c>
      <c r="AB946" s="336" t="str">
        <f t="shared" si="523"/>
        <v/>
      </c>
      <c r="AC946" s="328" t="str">
        <f t="shared" si="524"/>
        <v/>
      </c>
      <c r="AD946" s="328" t="str">
        <f t="shared" si="525"/>
        <v/>
      </c>
      <c r="AE946" s="328" t="str">
        <f t="shared" si="526"/>
        <v/>
      </c>
      <c r="AF946" s="328" t="str">
        <f t="shared" si="527"/>
        <v/>
      </c>
      <c r="AG946" s="328" t="str">
        <f t="shared" si="528"/>
        <v/>
      </c>
      <c r="AH946" s="328" t="str">
        <f t="shared" si="529"/>
        <v/>
      </c>
      <c r="AI946" s="328" t="str">
        <f t="shared" si="530"/>
        <v/>
      </c>
      <c r="AJ946" s="328" t="str">
        <f t="shared" si="531"/>
        <v/>
      </c>
      <c r="AK946" s="337" t="str">
        <f t="shared" si="532"/>
        <v/>
      </c>
      <c r="AL946" s="42" t="str">
        <f t="shared" si="533"/>
        <v/>
      </c>
    </row>
    <row r="947" spans="2:38" ht="15" x14ac:dyDescent="0.15">
      <c r="B947" s="328" t="str">
        <f t="shared" si="511"/>
        <v/>
      </c>
      <c r="C947" s="328" t="str">
        <f t="shared" si="512"/>
        <v/>
      </c>
      <c r="D947" s="328" t="str">
        <f t="shared" si="513"/>
        <v/>
      </c>
      <c r="E947" s="328" t="str">
        <f t="shared" si="510"/>
        <v xml:space="preserve"> </v>
      </c>
      <c r="F947" s="328" t="str">
        <f t="shared" si="514"/>
        <v/>
      </c>
      <c r="G947" s="328" t="str">
        <f t="shared" si="515"/>
        <v/>
      </c>
      <c r="H947" s="313"/>
      <c r="I947" s="328" t="str">
        <f t="shared" si="516"/>
        <v/>
      </c>
      <c r="J947" s="328">
        <f t="shared" si="509"/>
        <v>850</v>
      </c>
      <c r="K947" s="335" t="str">
        <f t="shared" si="517"/>
        <v/>
      </c>
      <c r="L947" s="323" t="str">
        <f t="shared" si="518"/>
        <v/>
      </c>
      <c r="M947" s="323" t="str">
        <f t="shared" si="519"/>
        <v/>
      </c>
      <c r="N947" s="328" t="str">
        <f t="shared" si="520"/>
        <v/>
      </c>
      <c r="O947" s="328" t="str">
        <f t="shared" si="521"/>
        <v/>
      </c>
      <c r="P947" s="332"/>
      <c r="Q947" s="328"/>
      <c r="R947" s="277" t="str">
        <f>IF(H947&gt;0, rate1(1,$L$52,$L$51,$L$54,L947,$L$53,$L$50,P947),"")</f>
        <v/>
      </c>
      <c r="S947" s="323"/>
      <c r="T947" s="323"/>
      <c r="U947" s="328"/>
      <c r="V947" s="336"/>
      <c r="W947" s="328"/>
      <c r="X947" s="328"/>
      <c r="Y947" s="328"/>
      <c r="Z947" s="108" t="str">
        <f>IF(H947&gt;0, rate1(1,$L$52,$L$51,$L$54,U947,$L$53,$L$50,Y947),"")</f>
        <v/>
      </c>
      <c r="AA947" s="336" t="str">
        <f t="shared" si="522"/>
        <v/>
      </c>
      <c r="AB947" s="336" t="str">
        <f t="shared" si="523"/>
        <v/>
      </c>
      <c r="AC947" s="328" t="str">
        <f t="shared" si="524"/>
        <v/>
      </c>
      <c r="AD947" s="328" t="str">
        <f t="shared" si="525"/>
        <v/>
      </c>
      <c r="AE947" s="328" t="str">
        <f t="shared" si="526"/>
        <v/>
      </c>
      <c r="AF947" s="328" t="str">
        <f t="shared" si="527"/>
        <v/>
      </c>
      <c r="AG947" s="328" t="str">
        <f t="shared" si="528"/>
        <v/>
      </c>
      <c r="AH947" s="328" t="str">
        <f t="shared" si="529"/>
        <v/>
      </c>
      <c r="AI947" s="328" t="str">
        <f t="shared" si="530"/>
        <v/>
      </c>
      <c r="AJ947" s="328" t="str">
        <f t="shared" si="531"/>
        <v/>
      </c>
      <c r="AK947" s="337" t="str">
        <f t="shared" si="532"/>
        <v/>
      </c>
      <c r="AL947" s="42" t="str">
        <f t="shared" si="533"/>
        <v/>
      </c>
    </row>
    <row r="948" spans="2:38" ht="15" x14ac:dyDescent="0.15">
      <c r="B948" s="328" t="str">
        <f t="shared" si="511"/>
        <v/>
      </c>
      <c r="C948" s="328" t="str">
        <f t="shared" si="512"/>
        <v/>
      </c>
      <c r="D948" s="328" t="str">
        <f t="shared" si="513"/>
        <v/>
      </c>
      <c r="E948" s="328" t="str">
        <f t="shared" si="510"/>
        <v xml:space="preserve"> </v>
      </c>
      <c r="F948" s="328" t="str">
        <f t="shared" si="514"/>
        <v/>
      </c>
      <c r="G948" s="328" t="str">
        <f t="shared" si="515"/>
        <v/>
      </c>
      <c r="H948" s="313"/>
      <c r="I948" s="328" t="str">
        <f t="shared" si="516"/>
        <v/>
      </c>
      <c r="J948" s="328">
        <f t="shared" si="509"/>
        <v>850</v>
      </c>
      <c r="K948" s="335" t="str">
        <f t="shared" si="517"/>
        <v/>
      </c>
      <c r="L948" s="323" t="str">
        <f t="shared" si="518"/>
        <v/>
      </c>
      <c r="M948" s="323" t="str">
        <f t="shared" si="519"/>
        <v/>
      </c>
      <c r="N948" s="328" t="str">
        <f t="shared" si="520"/>
        <v/>
      </c>
      <c r="O948" s="328" t="str">
        <f t="shared" si="521"/>
        <v/>
      </c>
      <c r="P948" s="332"/>
      <c r="Q948" s="328"/>
      <c r="R948" s="277" t="str">
        <f>IF(H948&gt;0, rate1(1,$L$52,$L$51,$L$54,L948,$L$53,$L$50,P948),"")</f>
        <v/>
      </c>
      <c r="S948" s="323"/>
      <c r="T948" s="323"/>
      <c r="U948" s="328"/>
      <c r="V948" s="336"/>
      <c r="W948" s="328"/>
      <c r="X948" s="328"/>
      <c r="Y948" s="328"/>
      <c r="Z948" s="108" t="str">
        <f>IF(H948&gt;0, rate1(1,$L$52,$L$51,$L$54,U948,$L$53,$L$50,Y948),"")</f>
        <v/>
      </c>
      <c r="AA948" s="336" t="str">
        <f t="shared" si="522"/>
        <v/>
      </c>
      <c r="AB948" s="336" t="str">
        <f t="shared" si="523"/>
        <v/>
      </c>
      <c r="AC948" s="328" t="str">
        <f t="shared" si="524"/>
        <v/>
      </c>
      <c r="AD948" s="328" t="str">
        <f t="shared" si="525"/>
        <v/>
      </c>
      <c r="AE948" s="328" t="str">
        <f t="shared" si="526"/>
        <v/>
      </c>
      <c r="AF948" s="328" t="str">
        <f t="shared" si="527"/>
        <v/>
      </c>
      <c r="AG948" s="328" t="str">
        <f t="shared" si="528"/>
        <v/>
      </c>
      <c r="AH948" s="328" t="str">
        <f t="shared" si="529"/>
        <v/>
      </c>
      <c r="AI948" s="328" t="str">
        <f t="shared" si="530"/>
        <v/>
      </c>
      <c r="AJ948" s="328" t="str">
        <f t="shared" si="531"/>
        <v/>
      </c>
      <c r="AK948" s="337" t="str">
        <f t="shared" si="532"/>
        <v/>
      </c>
      <c r="AL948" s="42" t="str">
        <f t="shared" si="533"/>
        <v/>
      </c>
    </row>
    <row r="949" spans="2:38" ht="15" x14ac:dyDescent="0.15">
      <c r="B949" s="328" t="str">
        <f t="shared" si="511"/>
        <v/>
      </c>
      <c r="C949" s="328" t="str">
        <f t="shared" si="512"/>
        <v/>
      </c>
      <c r="D949" s="328" t="str">
        <f t="shared" si="513"/>
        <v/>
      </c>
      <c r="E949" s="328" t="str">
        <f t="shared" si="510"/>
        <v xml:space="preserve"> </v>
      </c>
      <c r="F949" s="328" t="str">
        <f t="shared" si="514"/>
        <v/>
      </c>
      <c r="G949" s="328" t="str">
        <f t="shared" si="515"/>
        <v/>
      </c>
      <c r="H949" s="313"/>
      <c r="I949" s="328" t="str">
        <f t="shared" si="516"/>
        <v/>
      </c>
      <c r="J949" s="328">
        <f t="shared" si="509"/>
        <v>850</v>
      </c>
      <c r="K949" s="335" t="str">
        <f t="shared" si="517"/>
        <v/>
      </c>
      <c r="L949" s="323" t="str">
        <f t="shared" si="518"/>
        <v/>
      </c>
      <c r="M949" s="323" t="str">
        <f t="shared" si="519"/>
        <v/>
      </c>
      <c r="N949" s="328" t="str">
        <f t="shared" si="520"/>
        <v/>
      </c>
      <c r="O949" s="328" t="str">
        <f t="shared" si="521"/>
        <v/>
      </c>
      <c r="P949" s="332"/>
      <c r="Q949" s="328"/>
      <c r="R949" s="277" t="str">
        <f>IF(H949&gt;0, rate1(1,$L$52,$L$51,$L$54,L949,$L$53,$L$50,P949),"")</f>
        <v/>
      </c>
      <c r="S949" s="323"/>
      <c r="T949" s="323"/>
      <c r="U949" s="328"/>
      <c r="V949" s="336"/>
      <c r="W949" s="328"/>
      <c r="X949" s="328"/>
      <c r="Y949" s="328"/>
      <c r="Z949" s="108" t="str">
        <f>IF(H949&gt;0, rate1(1,$L$52,$L$51,$L$54,U949,$L$53,$L$50,Y949),"")</f>
        <v/>
      </c>
      <c r="AA949" s="336" t="str">
        <f t="shared" si="522"/>
        <v/>
      </c>
      <c r="AB949" s="336" t="str">
        <f t="shared" si="523"/>
        <v/>
      </c>
      <c r="AC949" s="328" t="str">
        <f t="shared" si="524"/>
        <v/>
      </c>
      <c r="AD949" s="328" t="str">
        <f t="shared" si="525"/>
        <v/>
      </c>
      <c r="AE949" s="328" t="str">
        <f t="shared" si="526"/>
        <v/>
      </c>
      <c r="AF949" s="328" t="str">
        <f t="shared" si="527"/>
        <v/>
      </c>
      <c r="AG949" s="328" t="str">
        <f t="shared" si="528"/>
        <v/>
      </c>
      <c r="AH949" s="328" t="str">
        <f t="shared" si="529"/>
        <v/>
      </c>
      <c r="AI949" s="328" t="str">
        <f t="shared" si="530"/>
        <v/>
      </c>
      <c r="AJ949" s="328" t="str">
        <f t="shared" si="531"/>
        <v/>
      </c>
      <c r="AK949" s="337" t="str">
        <f t="shared" si="532"/>
        <v/>
      </c>
      <c r="AL949" s="42" t="str">
        <f t="shared" si="533"/>
        <v/>
      </c>
    </row>
    <row r="950" spans="2:38" ht="15" x14ac:dyDescent="0.15">
      <c r="B950" s="328" t="str">
        <f t="shared" si="511"/>
        <v/>
      </c>
      <c r="C950" s="328" t="str">
        <f t="shared" si="512"/>
        <v/>
      </c>
      <c r="D950" s="328" t="str">
        <f t="shared" si="513"/>
        <v/>
      </c>
      <c r="E950" s="328" t="str">
        <f t="shared" si="510"/>
        <v xml:space="preserve"> </v>
      </c>
      <c r="F950" s="328" t="str">
        <f t="shared" si="514"/>
        <v/>
      </c>
      <c r="G950" s="328" t="str">
        <f t="shared" si="515"/>
        <v/>
      </c>
      <c r="H950" s="313"/>
      <c r="I950" s="328" t="str">
        <f t="shared" si="516"/>
        <v/>
      </c>
      <c r="J950" s="328">
        <f t="shared" si="509"/>
        <v>850</v>
      </c>
      <c r="K950" s="335" t="str">
        <f t="shared" si="517"/>
        <v/>
      </c>
      <c r="L950" s="323" t="str">
        <f t="shared" si="518"/>
        <v/>
      </c>
      <c r="M950" s="323" t="str">
        <f t="shared" si="519"/>
        <v/>
      </c>
      <c r="N950" s="328" t="str">
        <f t="shared" si="520"/>
        <v/>
      </c>
      <c r="O950" s="328" t="str">
        <f t="shared" si="521"/>
        <v/>
      </c>
      <c r="P950" s="332"/>
      <c r="Q950" s="328"/>
      <c r="R950" s="277" t="str">
        <f>IF(H950&gt;0, rate1(1,$L$52,$L$51,$L$54,L950,$L$53,$L$50,P950),"")</f>
        <v/>
      </c>
      <c r="S950" s="323"/>
      <c r="T950" s="323"/>
      <c r="U950" s="328"/>
      <c r="V950" s="336"/>
      <c r="W950" s="328"/>
      <c r="X950" s="328"/>
      <c r="Y950" s="328"/>
      <c r="Z950" s="108" t="str">
        <f>IF(H950&gt;0, rate1(1,$L$52,$L$51,$L$54,U950,$L$53,$L$50,Y950),"")</f>
        <v/>
      </c>
      <c r="AA950" s="336" t="str">
        <f t="shared" si="522"/>
        <v/>
      </c>
      <c r="AB950" s="336" t="str">
        <f t="shared" si="523"/>
        <v/>
      </c>
      <c r="AC950" s="328" t="str">
        <f t="shared" si="524"/>
        <v/>
      </c>
      <c r="AD950" s="328" t="str">
        <f t="shared" si="525"/>
        <v/>
      </c>
      <c r="AE950" s="328" t="str">
        <f t="shared" si="526"/>
        <v/>
      </c>
      <c r="AF950" s="328" t="str">
        <f t="shared" si="527"/>
        <v/>
      </c>
      <c r="AG950" s="328" t="str">
        <f t="shared" si="528"/>
        <v/>
      </c>
      <c r="AH950" s="328" t="str">
        <f t="shared" si="529"/>
        <v/>
      </c>
      <c r="AI950" s="328" t="str">
        <f t="shared" si="530"/>
        <v/>
      </c>
      <c r="AJ950" s="328" t="str">
        <f t="shared" si="531"/>
        <v/>
      </c>
      <c r="AK950" s="337" t="str">
        <f t="shared" si="532"/>
        <v/>
      </c>
      <c r="AL950" s="42" t="str">
        <f t="shared" si="533"/>
        <v/>
      </c>
    </row>
    <row r="951" spans="2:38" ht="15" x14ac:dyDescent="0.15">
      <c r="B951" s="328" t="str">
        <f t="shared" si="511"/>
        <v/>
      </c>
      <c r="C951" s="328" t="str">
        <f t="shared" si="512"/>
        <v/>
      </c>
      <c r="D951" s="328" t="str">
        <f t="shared" si="513"/>
        <v/>
      </c>
      <c r="E951" s="328" t="str">
        <f t="shared" si="510"/>
        <v xml:space="preserve"> </v>
      </c>
      <c r="F951" s="328" t="str">
        <f t="shared" si="514"/>
        <v/>
      </c>
      <c r="G951" s="328" t="str">
        <f t="shared" si="515"/>
        <v/>
      </c>
      <c r="H951" s="313"/>
      <c r="I951" s="328" t="str">
        <f t="shared" si="516"/>
        <v/>
      </c>
      <c r="J951" s="328">
        <f t="shared" si="509"/>
        <v>850</v>
      </c>
      <c r="K951" s="335" t="str">
        <f t="shared" si="517"/>
        <v/>
      </c>
      <c r="L951" s="323" t="str">
        <f t="shared" si="518"/>
        <v/>
      </c>
      <c r="M951" s="323" t="str">
        <f t="shared" si="519"/>
        <v/>
      </c>
      <c r="N951" s="328" t="str">
        <f t="shared" si="520"/>
        <v/>
      </c>
      <c r="O951" s="328" t="str">
        <f t="shared" si="521"/>
        <v/>
      </c>
      <c r="P951" s="332"/>
      <c r="Q951" s="328"/>
      <c r="R951" s="277" t="str">
        <f>IF(H951&gt;0, rate1(1,$L$52,$L$51,$L$54,L951,$L$53,$L$50,P951),"")</f>
        <v/>
      </c>
      <c r="S951" s="323"/>
      <c r="T951" s="323"/>
      <c r="U951" s="328"/>
      <c r="V951" s="336"/>
      <c r="W951" s="328"/>
      <c r="X951" s="328"/>
      <c r="Y951" s="328"/>
      <c r="Z951" s="108" t="str">
        <f>IF(H951&gt;0, rate1(1,$L$52,$L$51,$L$54,U951,$L$53,$L$50,Y951),"")</f>
        <v/>
      </c>
      <c r="AA951" s="336" t="str">
        <f t="shared" si="522"/>
        <v/>
      </c>
      <c r="AB951" s="336" t="str">
        <f t="shared" si="523"/>
        <v/>
      </c>
      <c r="AC951" s="328" t="str">
        <f t="shared" si="524"/>
        <v/>
      </c>
      <c r="AD951" s="328" t="str">
        <f t="shared" si="525"/>
        <v/>
      </c>
      <c r="AE951" s="328" t="str">
        <f t="shared" si="526"/>
        <v/>
      </c>
      <c r="AF951" s="328" t="str">
        <f t="shared" si="527"/>
        <v/>
      </c>
      <c r="AG951" s="328" t="str">
        <f t="shared" si="528"/>
        <v/>
      </c>
      <c r="AH951" s="328" t="str">
        <f t="shared" si="529"/>
        <v/>
      </c>
      <c r="AI951" s="328" t="str">
        <f t="shared" si="530"/>
        <v/>
      </c>
      <c r="AJ951" s="328" t="str">
        <f t="shared" si="531"/>
        <v/>
      </c>
      <c r="AK951" s="337" t="str">
        <f t="shared" si="532"/>
        <v/>
      </c>
      <c r="AL951" s="42" t="str">
        <f t="shared" si="533"/>
        <v/>
      </c>
    </row>
    <row r="952" spans="2:38" ht="15" x14ac:dyDescent="0.15">
      <c r="B952" s="328" t="str">
        <f t="shared" si="511"/>
        <v/>
      </c>
      <c r="C952" s="328" t="str">
        <f t="shared" si="512"/>
        <v/>
      </c>
      <c r="D952" s="328" t="str">
        <f t="shared" si="513"/>
        <v/>
      </c>
      <c r="E952" s="328" t="str">
        <f t="shared" si="510"/>
        <v xml:space="preserve"> </v>
      </c>
      <c r="F952" s="328" t="str">
        <f t="shared" si="514"/>
        <v/>
      </c>
      <c r="G952" s="328" t="str">
        <f t="shared" si="515"/>
        <v/>
      </c>
      <c r="H952" s="313"/>
      <c r="I952" s="328" t="str">
        <f t="shared" si="516"/>
        <v/>
      </c>
      <c r="J952" s="328">
        <f t="shared" si="509"/>
        <v>850</v>
      </c>
      <c r="K952" s="335" t="str">
        <f t="shared" si="517"/>
        <v/>
      </c>
      <c r="L952" s="323" t="str">
        <f t="shared" si="518"/>
        <v/>
      </c>
      <c r="M952" s="323" t="str">
        <f t="shared" si="519"/>
        <v/>
      </c>
      <c r="N952" s="328" t="str">
        <f t="shared" si="520"/>
        <v/>
      </c>
      <c r="O952" s="328" t="str">
        <f t="shared" si="521"/>
        <v/>
      </c>
      <c r="P952" s="332"/>
      <c r="Q952" s="328"/>
      <c r="R952" s="277" t="str">
        <f>IF(H952&gt;0, rate1(1,$L$52,$L$51,$L$54,L952,$L$53,$L$50,P952),"")</f>
        <v/>
      </c>
      <c r="S952" s="323"/>
      <c r="T952" s="323"/>
      <c r="U952" s="328"/>
      <c r="V952" s="336"/>
      <c r="W952" s="328"/>
      <c r="X952" s="328"/>
      <c r="Y952" s="328"/>
      <c r="Z952" s="108" t="str">
        <f>IF(H952&gt;0, rate1(1,$L$52,$L$51,$L$54,U952,$L$53,$L$50,Y952),"")</f>
        <v/>
      </c>
      <c r="AA952" s="336" t="str">
        <f t="shared" si="522"/>
        <v/>
      </c>
      <c r="AB952" s="336" t="str">
        <f t="shared" si="523"/>
        <v/>
      </c>
      <c r="AC952" s="328" t="str">
        <f t="shared" si="524"/>
        <v/>
      </c>
      <c r="AD952" s="328" t="str">
        <f t="shared" si="525"/>
        <v/>
      </c>
      <c r="AE952" s="328" t="str">
        <f t="shared" si="526"/>
        <v/>
      </c>
      <c r="AF952" s="328" t="str">
        <f t="shared" si="527"/>
        <v/>
      </c>
      <c r="AG952" s="328" t="str">
        <f t="shared" si="528"/>
        <v/>
      </c>
      <c r="AH952" s="328" t="str">
        <f t="shared" si="529"/>
        <v/>
      </c>
      <c r="AI952" s="328" t="str">
        <f t="shared" si="530"/>
        <v/>
      </c>
      <c r="AJ952" s="328" t="str">
        <f t="shared" si="531"/>
        <v/>
      </c>
      <c r="AK952" s="337" t="str">
        <f t="shared" si="532"/>
        <v/>
      </c>
      <c r="AL952" s="42" t="str">
        <f t="shared" si="533"/>
        <v/>
      </c>
    </row>
    <row r="953" spans="2:38" ht="15" x14ac:dyDescent="0.15">
      <c r="B953" s="328" t="str">
        <f t="shared" si="511"/>
        <v/>
      </c>
      <c r="C953" s="328" t="str">
        <f t="shared" si="512"/>
        <v/>
      </c>
      <c r="D953" s="328" t="str">
        <f t="shared" si="513"/>
        <v/>
      </c>
      <c r="E953" s="328" t="str">
        <f t="shared" si="510"/>
        <v xml:space="preserve"> </v>
      </c>
      <c r="F953" s="328" t="str">
        <f t="shared" si="514"/>
        <v/>
      </c>
      <c r="G953" s="328" t="str">
        <f t="shared" si="515"/>
        <v/>
      </c>
      <c r="H953" s="313"/>
      <c r="I953" s="328" t="str">
        <f t="shared" si="516"/>
        <v/>
      </c>
      <c r="J953" s="328">
        <f t="shared" si="509"/>
        <v>850</v>
      </c>
      <c r="K953" s="335" t="str">
        <f t="shared" si="517"/>
        <v/>
      </c>
      <c r="L953" s="323" t="str">
        <f t="shared" si="518"/>
        <v/>
      </c>
      <c r="M953" s="323" t="str">
        <f t="shared" si="519"/>
        <v/>
      </c>
      <c r="N953" s="328" t="str">
        <f t="shared" si="520"/>
        <v/>
      </c>
      <c r="O953" s="328" t="str">
        <f t="shared" si="521"/>
        <v/>
      </c>
      <c r="P953" s="332"/>
      <c r="Q953" s="328"/>
      <c r="R953" s="277" t="str">
        <f>IF(H953&gt;0, rate1(1,$L$52,$L$51,$L$54,L953,$L$53,$L$50,P953),"")</f>
        <v/>
      </c>
      <c r="S953" s="323"/>
      <c r="T953" s="323"/>
      <c r="U953" s="328"/>
      <c r="V953" s="336"/>
      <c r="W953" s="328"/>
      <c r="X953" s="328"/>
      <c r="Y953" s="328"/>
      <c r="Z953" s="108" t="str">
        <f>IF(H953&gt;0, rate1(1,$L$52,$L$51,$L$54,U953,$L$53,$L$50,Y953),"")</f>
        <v/>
      </c>
      <c r="AA953" s="336" t="str">
        <f t="shared" si="522"/>
        <v/>
      </c>
      <c r="AB953" s="336" t="str">
        <f t="shared" si="523"/>
        <v/>
      </c>
      <c r="AC953" s="328" t="str">
        <f t="shared" si="524"/>
        <v/>
      </c>
      <c r="AD953" s="328" t="str">
        <f t="shared" si="525"/>
        <v/>
      </c>
      <c r="AE953" s="328" t="str">
        <f t="shared" si="526"/>
        <v/>
      </c>
      <c r="AF953" s="328" t="str">
        <f t="shared" si="527"/>
        <v/>
      </c>
      <c r="AG953" s="328" t="str">
        <f t="shared" si="528"/>
        <v/>
      </c>
      <c r="AH953" s="328" t="str">
        <f t="shared" si="529"/>
        <v/>
      </c>
      <c r="AI953" s="328" t="str">
        <f t="shared" si="530"/>
        <v/>
      </c>
      <c r="AJ953" s="328" t="str">
        <f t="shared" si="531"/>
        <v/>
      </c>
      <c r="AK953" s="337" t="str">
        <f t="shared" si="532"/>
        <v/>
      </c>
      <c r="AL953" s="42" t="str">
        <f t="shared" si="533"/>
        <v/>
      </c>
    </row>
    <row r="954" spans="2:38" ht="15" x14ac:dyDescent="0.15">
      <c r="B954" s="328" t="str">
        <f t="shared" si="511"/>
        <v/>
      </c>
      <c r="C954" s="328" t="str">
        <f t="shared" si="512"/>
        <v/>
      </c>
      <c r="D954" s="328" t="str">
        <f t="shared" si="513"/>
        <v/>
      </c>
      <c r="E954" s="328" t="str">
        <f t="shared" si="510"/>
        <v xml:space="preserve"> </v>
      </c>
      <c r="F954" s="328" t="str">
        <f t="shared" si="514"/>
        <v/>
      </c>
      <c r="G954" s="328" t="str">
        <f t="shared" si="515"/>
        <v/>
      </c>
      <c r="H954" s="313"/>
      <c r="I954" s="328" t="str">
        <f t="shared" si="516"/>
        <v/>
      </c>
      <c r="J954" s="328">
        <f t="shared" si="509"/>
        <v>850</v>
      </c>
      <c r="K954" s="335" t="str">
        <f t="shared" si="517"/>
        <v/>
      </c>
      <c r="L954" s="323" t="str">
        <f t="shared" si="518"/>
        <v/>
      </c>
      <c r="M954" s="323" t="str">
        <f t="shared" si="519"/>
        <v/>
      </c>
      <c r="N954" s="328" t="str">
        <f t="shared" si="520"/>
        <v/>
      </c>
      <c r="O954" s="328" t="str">
        <f t="shared" si="521"/>
        <v/>
      </c>
      <c r="P954" s="332"/>
      <c r="Q954" s="328"/>
      <c r="R954" s="277" t="str">
        <f>IF(H954&gt;0, rate1(1,$L$52,$L$51,$L$54,L954,$L$53,$L$50,P954),"")</f>
        <v/>
      </c>
      <c r="S954" s="323"/>
      <c r="T954" s="323"/>
      <c r="U954" s="328"/>
      <c r="V954" s="336"/>
      <c r="W954" s="328"/>
      <c r="X954" s="328"/>
      <c r="Y954" s="328"/>
      <c r="Z954" s="108" t="str">
        <f>IF(H954&gt;0, rate1(1,$L$52,$L$51,$L$54,U954,$L$53,$L$50,Y954),"")</f>
        <v/>
      </c>
      <c r="AA954" s="336" t="str">
        <f t="shared" si="522"/>
        <v/>
      </c>
      <c r="AB954" s="336" t="str">
        <f t="shared" si="523"/>
        <v/>
      </c>
      <c r="AC954" s="328" t="str">
        <f t="shared" si="524"/>
        <v/>
      </c>
      <c r="AD954" s="328" t="str">
        <f t="shared" si="525"/>
        <v/>
      </c>
      <c r="AE954" s="328" t="str">
        <f t="shared" si="526"/>
        <v/>
      </c>
      <c r="AF954" s="328" t="str">
        <f t="shared" si="527"/>
        <v/>
      </c>
      <c r="AG954" s="328" t="str">
        <f t="shared" si="528"/>
        <v/>
      </c>
      <c r="AH954" s="328" t="str">
        <f t="shared" si="529"/>
        <v/>
      </c>
      <c r="AI954" s="328" t="str">
        <f t="shared" si="530"/>
        <v/>
      </c>
      <c r="AJ954" s="328" t="str">
        <f t="shared" si="531"/>
        <v/>
      </c>
      <c r="AK954" s="337" t="str">
        <f t="shared" si="532"/>
        <v/>
      </c>
      <c r="AL954" s="42" t="str">
        <f t="shared" si="533"/>
        <v/>
      </c>
    </row>
    <row r="955" spans="2:38" ht="15" x14ac:dyDescent="0.15">
      <c r="B955" s="328" t="str">
        <f t="shared" si="511"/>
        <v/>
      </c>
      <c r="C955" s="328" t="str">
        <f t="shared" si="512"/>
        <v/>
      </c>
      <c r="D955" s="328" t="str">
        <f t="shared" si="513"/>
        <v/>
      </c>
      <c r="E955" s="328" t="str">
        <f t="shared" si="510"/>
        <v xml:space="preserve"> </v>
      </c>
      <c r="F955" s="328" t="str">
        <f t="shared" si="514"/>
        <v/>
      </c>
      <c r="G955" s="328" t="str">
        <f t="shared" si="515"/>
        <v/>
      </c>
      <c r="H955" s="313"/>
      <c r="I955" s="328" t="str">
        <f t="shared" si="516"/>
        <v/>
      </c>
      <c r="J955" s="328">
        <f t="shared" si="509"/>
        <v>850</v>
      </c>
      <c r="K955" s="335" t="str">
        <f t="shared" si="517"/>
        <v/>
      </c>
      <c r="L955" s="323" t="str">
        <f t="shared" si="518"/>
        <v/>
      </c>
      <c r="M955" s="323" t="str">
        <f t="shared" si="519"/>
        <v/>
      </c>
      <c r="N955" s="328" t="str">
        <f t="shared" si="520"/>
        <v/>
      </c>
      <c r="O955" s="328" t="str">
        <f t="shared" si="521"/>
        <v/>
      </c>
      <c r="P955" s="332"/>
      <c r="Q955" s="328"/>
      <c r="R955" s="277" t="str">
        <f>IF(H955&gt;0, rate1(1,$L$52,$L$51,$L$54,L955,$L$53,$L$50,P955),"")</f>
        <v/>
      </c>
      <c r="S955" s="323"/>
      <c r="T955" s="323"/>
      <c r="U955" s="328"/>
      <c r="V955" s="336"/>
      <c r="W955" s="328"/>
      <c r="X955" s="328"/>
      <c r="Y955" s="328"/>
      <c r="Z955" s="108" t="str">
        <f>IF(H955&gt;0, rate1(1,$L$52,$L$51,$L$54,U955,$L$53,$L$50,Y955),"")</f>
        <v/>
      </c>
      <c r="AA955" s="336" t="str">
        <f t="shared" si="522"/>
        <v/>
      </c>
      <c r="AB955" s="336" t="str">
        <f t="shared" si="523"/>
        <v/>
      </c>
      <c r="AC955" s="328" t="str">
        <f t="shared" si="524"/>
        <v/>
      </c>
      <c r="AD955" s="328" t="str">
        <f t="shared" si="525"/>
        <v/>
      </c>
      <c r="AE955" s="328" t="str">
        <f t="shared" si="526"/>
        <v/>
      </c>
      <c r="AF955" s="328" t="str">
        <f t="shared" si="527"/>
        <v/>
      </c>
      <c r="AG955" s="328" t="str">
        <f t="shared" si="528"/>
        <v/>
      </c>
      <c r="AH955" s="328" t="str">
        <f t="shared" si="529"/>
        <v/>
      </c>
      <c r="AI955" s="328" t="str">
        <f t="shared" si="530"/>
        <v/>
      </c>
      <c r="AJ955" s="328" t="str">
        <f t="shared" si="531"/>
        <v/>
      </c>
      <c r="AK955" s="337" t="str">
        <f t="shared" si="532"/>
        <v/>
      </c>
      <c r="AL955" s="42" t="str">
        <f t="shared" si="533"/>
        <v/>
      </c>
    </row>
    <row r="956" spans="2:38" ht="15" x14ac:dyDescent="0.15">
      <c r="B956" s="328" t="str">
        <f t="shared" si="511"/>
        <v/>
      </c>
      <c r="C956" s="328" t="str">
        <f t="shared" si="512"/>
        <v/>
      </c>
      <c r="D956" s="328" t="str">
        <f t="shared" si="513"/>
        <v/>
      </c>
      <c r="E956" s="328" t="str">
        <f t="shared" si="510"/>
        <v xml:space="preserve"> </v>
      </c>
      <c r="F956" s="328" t="str">
        <f t="shared" si="514"/>
        <v/>
      </c>
      <c r="G956" s="328" t="str">
        <f t="shared" si="515"/>
        <v/>
      </c>
      <c r="H956" s="313"/>
      <c r="I956" s="328" t="str">
        <f t="shared" si="516"/>
        <v/>
      </c>
      <c r="J956" s="328">
        <f t="shared" si="509"/>
        <v>850</v>
      </c>
      <c r="K956" s="335" t="str">
        <f t="shared" si="517"/>
        <v/>
      </c>
      <c r="L956" s="323" t="str">
        <f t="shared" si="518"/>
        <v/>
      </c>
      <c r="M956" s="323" t="str">
        <f t="shared" si="519"/>
        <v/>
      </c>
      <c r="N956" s="328" t="str">
        <f t="shared" si="520"/>
        <v/>
      </c>
      <c r="O956" s="328" t="str">
        <f t="shared" si="521"/>
        <v/>
      </c>
      <c r="P956" s="332"/>
      <c r="Q956" s="328"/>
      <c r="R956" s="277" t="str">
        <f>IF(H956&gt;0, rate1(1,$L$52,$L$51,$L$54,L956,$L$53,$L$50,P956),"")</f>
        <v/>
      </c>
      <c r="S956" s="323"/>
      <c r="T956" s="323"/>
      <c r="U956" s="328"/>
      <c r="V956" s="336"/>
      <c r="W956" s="328"/>
      <c r="X956" s="328"/>
      <c r="Y956" s="328"/>
      <c r="Z956" s="108" t="str">
        <f>IF(H956&gt;0, rate1(1,$L$52,$L$51,$L$54,U956,$L$53,$L$50,Y956),"")</f>
        <v/>
      </c>
      <c r="AA956" s="336" t="str">
        <f t="shared" si="522"/>
        <v/>
      </c>
      <c r="AB956" s="336" t="str">
        <f t="shared" si="523"/>
        <v/>
      </c>
      <c r="AC956" s="328" t="str">
        <f t="shared" si="524"/>
        <v/>
      </c>
      <c r="AD956" s="328" t="str">
        <f t="shared" si="525"/>
        <v/>
      </c>
      <c r="AE956" s="328" t="str">
        <f t="shared" si="526"/>
        <v/>
      </c>
      <c r="AF956" s="328" t="str">
        <f t="shared" si="527"/>
        <v/>
      </c>
      <c r="AG956" s="328" t="str">
        <f t="shared" si="528"/>
        <v/>
      </c>
      <c r="AH956" s="328" t="str">
        <f t="shared" si="529"/>
        <v/>
      </c>
      <c r="AI956" s="328" t="str">
        <f t="shared" si="530"/>
        <v/>
      </c>
      <c r="AJ956" s="328" t="str">
        <f t="shared" si="531"/>
        <v/>
      </c>
      <c r="AK956" s="337" t="str">
        <f t="shared" si="532"/>
        <v/>
      </c>
      <c r="AL956" s="42" t="str">
        <f t="shared" si="533"/>
        <v/>
      </c>
    </row>
    <row r="957" spans="2:38" ht="15" x14ac:dyDescent="0.15">
      <c r="B957" s="328" t="str">
        <f t="shared" si="511"/>
        <v/>
      </c>
      <c r="C957" s="328" t="str">
        <f t="shared" si="512"/>
        <v/>
      </c>
      <c r="D957" s="328" t="str">
        <f t="shared" si="513"/>
        <v/>
      </c>
      <c r="E957" s="328" t="str">
        <f t="shared" si="510"/>
        <v xml:space="preserve"> </v>
      </c>
      <c r="F957" s="328" t="str">
        <f t="shared" si="514"/>
        <v/>
      </c>
      <c r="G957" s="328" t="str">
        <f t="shared" si="515"/>
        <v/>
      </c>
      <c r="H957" s="313"/>
      <c r="I957" s="328" t="str">
        <f t="shared" si="516"/>
        <v/>
      </c>
      <c r="J957" s="328">
        <f t="shared" si="509"/>
        <v>850</v>
      </c>
      <c r="K957" s="335" t="str">
        <f t="shared" si="517"/>
        <v/>
      </c>
      <c r="L957" s="323" t="str">
        <f t="shared" si="518"/>
        <v/>
      </c>
      <c r="M957" s="323" t="str">
        <f t="shared" si="519"/>
        <v/>
      </c>
      <c r="N957" s="328" t="str">
        <f t="shared" si="520"/>
        <v/>
      </c>
      <c r="O957" s="328" t="str">
        <f t="shared" si="521"/>
        <v/>
      </c>
      <c r="P957" s="332"/>
      <c r="Q957" s="328"/>
      <c r="R957" s="277" t="str">
        <f>IF(H957&gt;0, rate1(1,$L$52,$L$51,$L$54,L957,$L$53,$L$50,P957),"")</f>
        <v/>
      </c>
      <c r="S957" s="323"/>
      <c r="T957" s="323"/>
      <c r="U957" s="328"/>
      <c r="V957" s="336"/>
      <c r="W957" s="328"/>
      <c r="X957" s="328"/>
      <c r="Y957" s="328"/>
      <c r="Z957" s="108" t="str">
        <f>IF(H957&gt;0, rate1(1,$L$52,$L$51,$L$54,U957,$L$53,$L$50,Y957),"")</f>
        <v/>
      </c>
      <c r="AA957" s="336" t="str">
        <f t="shared" si="522"/>
        <v/>
      </c>
      <c r="AB957" s="336" t="str">
        <f t="shared" si="523"/>
        <v/>
      </c>
      <c r="AC957" s="328" t="str">
        <f t="shared" si="524"/>
        <v/>
      </c>
      <c r="AD957" s="328" t="str">
        <f t="shared" si="525"/>
        <v/>
      </c>
      <c r="AE957" s="328" t="str">
        <f t="shared" si="526"/>
        <v/>
      </c>
      <c r="AF957" s="328" t="str">
        <f t="shared" si="527"/>
        <v/>
      </c>
      <c r="AG957" s="328" t="str">
        <f t="shared" si="528"/>
        <v/>
      </c>
      <c r="AH957" s="328" t="str">
        <f t="shared" si="529"/>
        <v/>
      </c>
      <c r="AI957" s="328" t="str">
        <f t="shared" si="530"/>
        <v/>
      </c>
      <c r="AJ957" s="328" t="str">
        <f t="shared" si="531"/>
        <v/>
      </c>
      <c r="AK957" s="337" t="str">
        <f t="shared" si="532"/>
        <v/>
      </c>
      <c r="AL957" s="42" t="str">
        <f t="shared" si="533"/>
        <v/>
      </c>
    </row>
    <row r="958" spans="2:38" ht="15" x14ac:dyDescent="0.15">
      <c r="B958" s="328" t="str">
        <f t="shared" si="511"/>
        <v/>
      </c>
      <c r="C958" s="328" t="str">
        <f t="shared" si="512"/>
        <v/>
      </c>
      <c r="D958" s="328" t="str">
        <f t="shared" si="513"/>
        <v/>
      </c>
      <c r="E958" s="328" t="str">
        <f t="shared" si="510"/>
        <v xml:space="preserve"> </v>
      </c>
      <c r="F958" s="328" t="str">
        <f t="shared" si="514"/>
        <v/>
      </c>
      <c r="G958" s="328" t="str">
        <f t="shared" si="515"/>
        <v/>
      </c>
      <c r="H958" s="313"/>
      <c r="I958" s="328" t="str">
        <f t="shared" si="516"/>
        <v/>
      </c>
      <c r="J958" s="328">
        <f t="shared" ref="J958:J1000" si="534">$B$7</f>
        <v>850</v>
      </c>
      <c r="K958" s="335" t="str">
        <f t="shared" si="517"/>
        <v/>
      </c>
      <c r="L958" s="323" t="str">
        <f t="shared" si="518"/>
        <v/>
      </c>
      <c r="M958" s="323" t="str">
        <f t="shared" si="519"/>
        <v/>
      </c>
      <c r="N958" s="328" t="str">
        <f t="shared" si="520"/>
        <v/>
      </c>
      <c r="O958" s="328" t="str">
        <f t="shared" si="521"/>
        <v/>
      </c>
      <c r="P958" s="332"/>
      <c r="Q958" s="328"/>
      <c r="R958" s="277" t="str">
        <f>IF(H958&gt;0, rate1(1,$L$52,$L$51,$L$54,L958,$L$53,$L$50,P958),"")</f>
        <v/>
      </c>
      <c r="S958" s="323"/>
      <c r="T958" s="323"/>
      <c r="U958" s="328"/>
      <c r="V958" s="336"/>
      <c r="W958" s="328"/>
      <c r="X958" s="328"/>
      <c r="Y958" s="328"/>
      <c r="Z958" s="108" t="str">
        <f>IF(H958&gt;0, rate1(1,$L$52,$L$51,$L$54,U958,$L$53,$L$50,Y958),"")</f>
        <v/>
      </c>
      <c r="AA958" s="336" t="str">
        <f t="shared" si="522"/>
        <v/>
      </c>
      <c r="AB958" s="336" t="str">
        <f t="shared" si="523"/>
        <v/>
      </c>
      <c r="AC958" s="328" t="str">
        <f t="shared" si="524"/>
        <v/>
      </c>
      <c r="AD958" s="328" t="str">
        <f t="shared" si="525"/>
        <v/>
      </c>
      <c r="AE958" s="328" t="str">
        <f t="shared" si="526"/>
        <v/>
      </c>
      <c r="AF958" s="328" t="str">
        <f t="shared" si="527"/>
        <v/>
      </c>
      <c r="AG958" s="328" t="str">
        <f t="shared" si="528"/>
        <v/>
      </c>
      <c r="AH958" s="328" t="str">
        <f t="shared" si="529"/>
        <v/>
      </c>
      <c r="AI958" s="328" t="str">
        <f t="shared" si="530"/>
        <v/>
      </c>
      <c r="AJ958" s="328" t="str">
        <f t="shared" si="531"/>
        <v/>
      </c>
      <c r="AK958" s="337" t="str">
        <f t="shared" si="532"/>
        <v/>
      </c>
      <c r="AL958" s="42" t="str">
        <f t="shared" si="533"/>
        <v/>
      </c>
    </row>
    <row r="959" spans="2:38" ht="15" x14ac:dyDescent="0.15">
      <c r="B959" s="328" t="str">
        <f t="shared" si="511"/>
        <v/>
      </c>
      <c r="C959" s="328" t="str">
        <f t="shared" si="512"/>
        <v/>
      </c>
      <c r="D959" s="328" t="str">
        <f t="shared" si="513"/>
        <v/>
      </c>
      <c r="E959" s="328" t="str">
        <f t="shared" ref="E959:E1000" si="535">IF(H959&gt;0,IF(AND(C959&lt;$B$6,C959&gt;$K$12),bb2wang($B$6,$K$12,C959,$H$8,$H$9,I959,$H$10,$H$11,$K$10,$K$11,$H$13),E958)," ")</f>
        <v xml:space="preserve"> </v>
      </c>
      <c r="F959" s="328" t="str">
        <f t="shared" si="514"/>
        <v/>
      </c>
      <c r="G959" s="328" t="str">
        <f t="shared" si="515"/>
        <v/>
      </c>
      <c r="H959" s="313"/>
      <c r="I959" s="328" t="str">
        <f t="shared" si="516"/>
        <v/>
      </c>
      <c r="J959" s="328">
        <f t="shared" si="534"/>
        <v>850</v>
      </c>
      <c r="K959" s="335" t="str">
        <f t="shared" si="517"/>
        <v/>
      </c>
      <c r="L959" s="323" t="str">
        <f t="shared" si="518"/>
        <v/>
      </c>
      <c r="M959" s="323" t="str">
        <f t="shared" si="519"/>
        <v/>
      </c>
      <c r="N959" s="328" t="str">
        <f t="shared" si="520"/>
        <v/>
      </c>
      <c r="O959" s="328" t="str">
        <f t="shared" si="521"/>
        <v/>
      </c>
      <c r="P959" s="332"/>
      <c r="Q959" s="328"/>
      <c r="R959" s="277" t="str">
        <f>IF(H959&gt;0, rate1(1,$L$52,$L$51,$L$54,L959,$L$53,$L$50,P959),"")</f>
        <v/>
      </c>
      <c r="S959" s="323"/>
      <c r="T959" s="323"/>
      <c r="U959" s="328"/>
      <c r="V959" s="336"/>
      <c r="W959" s="328"/>
      <c r="X959" s="328"/>
      <c r="Y959" s="328"/>
      <c r="Z959" s="108" t="str">
        <f>IF(H959&gt;0, rate1(1,$L$52,$L$51,$L$54,U959,$L$53,$L$50,Y959),"")</f>
        <v/>
      </c>
      <c r="AA959" s="336" t="str">
        <f t="shared" si="522"/>
        <v/>
      </c>
      <c r="AB959" s="336" t="str">
        <f t="shared" si="523"/>
        <v/>
      </c>
      <c r="AC959" s="328" t="str">
        <f t="shared" si="524"/>
        <v/>
      </c>
      <c r="AD959" s="328" t="str">
        <f t="shared" si="525"/>
        <v/>
      </c>
      <c r="AE959" s="328" t="str">
        <f t="shared" si="526"/>
        <v/>
      </c>
      <c r="AF959" s="328" t="str">
        <f t="shared" si="527"/>
        <v/>
      </c>
      <c r="AG959" s="328" t="str">
        <f t="shared" si="528"/>
        <v/>
      </c>
      <c r="AH959" s="328" t="str">
        <f t="shared" si="529"/>
        <v/>
      </c>
      <c r="AI959" s="328" t="str">
        <f t="shared" si="530"/>
        <v/>
      </c>
      <c r="AJ959" s="328" t="str">
        <f t="shared" si="531"/>
        <v/>
      </c>
      <c r="AK959" s="337" t="str">
        <f t="shared" si="532"/>
        <v/>
      </c>
      <c r="AL959" s="42" t="str">
        <f t="shared" si="533"/>
        <v/>
      </c>
    </row>
    <row r="960" spans="2:38" ht="15" x14ac:dyDescent="0.15">
      <c r="B960" s="328" t="str">
        <f t="shared" ref="B960:B1000" si="536">IF(H960&gt;0, AF959,"")</f>
        <v/>
      </c>
      <c r="C960" s="328" t="str">
        <f t="shared" ref="C960:C1000" si="537">IF(H960&gt;0, AG959,"")</f>
        <v/>
      </c>
      <c r="D960" s="328" t="str">
        <f t="shared" ref="D960:D1000" si="538">IF(H960&gt;0, AH959,"")</f>
        <v/>
      </c>
      <c r="E960" s="328" t="str">
        <f t="shared" si="535"/>
        <v xml:space="preserve"> </v>
      </c>
      <c r="F960" s="328" t="str">
        <f t="shared" ref="F960:F1000" si="539">IF(H960&gt;0, (E960+E959)/2,"")</f>
        <v/>
      </c>
      <c r="G960" s="328" t="str">
        <f t="shared" ref="G960:G1000" si="540">IF(H960&gt;0, F960*$S$53*$C$55*(B960-C960+N960)^1.5,"")</f>
        <v/>
      </c>
      <c r="H960" s="313"/>
      <c r="I960" s="328" t="str">
        <f t="shared" ref="I960:I1000" si="541">IF(H960&gt;0, (B960-C960)*B$19,"")</f>
        <v/>
      </c>
      <c r="J960" s="328">
        <f t="shared" si="534"/>
        <v>850</v>
      </c>
      <c r="K960" s="335" t="str">
        <f t="shared" ref="K960:K1000" si="542">IF(H960&gt;0, IF((1-S959-0.015)&gt;0,1,-1),"")</f>
        <v/>
      </c>
      <c r="L960" s="323" t="str">
        <f t="shared" ref="L960:L1000" si="543">IF(H960&gt;0, D960+K960*H960,"")</f>
        <v/>
      </c>
      <c r="M960" s="323" t="str">
        <f t="shared" ref="M960:M1000" si="544">IF(H960&gt;0, (D960+L960)/2,"")</f>
        <v/>
      </c>
      <c r="N960" s="328" t="str">
        <f t="shared" ref="N960:N1000" si="545">IF(H960&gt;0, 2*($P$53*M960/$S$52/$S$51)^2-(B960-C960)*2,"")</f>
        <v/>
      </c>
      <c r="O960" s="328" t="str">
        <f t="shared" ref="O960:O1000" si="546">IF(H960&gt;0, wh(B960,$F$51,$F$52,$F$53),"")</f>
        <v/>
      </c>
      <c r="P960" s="332"/>
      <c r="Q960" s="328"/>
      <c r="R960" s="277" t="str">
        <f>IF(H960&gt;0, rate1(1,$L$52,$L$51,$L$54,L960,$L$53,$L$50,P960),"")</f>
        <v/>
      </c>
      <c r="S960" s="323"/>
      <c r="T960" s="323"/>
      <c r="U960" s="328"/>
      <c r="V960" s="336"/>
      <c r="W960" s="328"/>
      <c r="X960" s="328"/>
      <c r="Y960" s="328"/>
      <c r="Z960" s="108" t="str">
        <f>IF(H960&gt;0, rate1(1,$L$52,$L$51,$L$54,U960,$L$53,$L$50,Y960),"")</f>
        <v/>
      </c>
      <c r="AA960" s="336" t="str">
        <f t="shared" ref="AA960:AA1000" si="547">IF(H960&gt;0, X960/O960/Z960,"")</f>
        <v/>
      </c>
      <c r="AB960" s="336" t="str">
        <f t="shared" ref="AB960:AB1000" si="548">IF(H960&gt;0, W960/(1-AA960),"")</f>
        <v/>
      </c>
      <c r="AC960" s="328" t="str">
        <f t="shared" ref="AC960:AC1000" si="549">IF(H960&gt;0, delta_z(N960,S960,H960,AE959,AB960),"")</f>
        <v/>
      </c>
      <c r="AD960" s="328" t="str">
        <f t="shared" ref="AD960:AD1000" si="550">IF(H960&gt;0, H960/AC960*K960,"")</f>
        <v/>
      </c>
      <c r="AE960" s="328" t="str">
        <f t="shared" ref="AE960:AE1000" si="551">IF(H960&gt;0, (AD960-AD959)/(AC960+AC959)*2,"")</f>
        <v/>
      </c>
      <c r="AF960" s="328" t="str">
        <f t="shared" ref="AF960:AF1000" si="552">IF(H960&gt;0, B960-(AC960-N960),"")</f>
        <v/>
      </c>
      <c r="AG960" s="328" t="str">
        <f t="shared" ref="AG960:AG1000" si="553">IF(H960&gt;0, C960-AC960,"")</f>
        <v/>
      </c>
      <c r="AH960" s="328" t="str">
        <f t="shared" ref="AH960:AH1000" si="554">IF(H960&gt;0, $S$54*$S$53*$C$55*SQRT(AF960-AG960),"")</f>
        <v/>
      </c>
      <c r="AI960" s="328" t="str">
        <f t="shared" ref="AI960:AI1000" si="555">IF(H960&gt;0, AC960/R960*1000000,"")</f>
        <v/>
      </c>
      <c r="AJ960" s="328" t="str">
        <f t="shared" ref="AJ960:AJ1000" si="556">IF(H960&gt;0, AJ959+AI960/3600,"")</f>
        <v/>
      </c>
      <c r="AK960" s="337" t="str">
        <f t="shared" ref="AK960:AK1000" si="557">IF(H960&gt;0, AK959+AI959*G959/1000000,"")</f>
        <v/>
      </c>
      <c r="AL960" s="42" t="str">
        <f t="shared" ref="AL960:AL1000" si="558">IF(H960&gt;0, AL959+AI959*J959/1000000,"")</f>
        <v/>
      </c>
    </row>
    <row r="961" spans="2:38" ht="15" x14ac:dyDescent="0.15">
      <c r="B961" s="328" t="str">
        <f t="shared" si="536"/>
        <v/>
      </c>
      <c r="C961" s="328" t="str">
        <f t="shared" si="537"/>
        <v/>
      </c>
      <c r="D961" s="328" t="str">
        <f t="shared" si="538"/>
        <v/>
      </c>
      <c r="E961" s="328" t="str">
        <f t="shared" si="535"/>
        <v xml:space="preserve"> </v>
      </c>
      <c r="F961" s="328" t="str">
        <f t="shared" si="539"/>
        <v/>
      </c>
      <c r="G961" s="328" t="str">
        <f t="shared" si="540"/>
        <v/>
      </c>
      <c r="H961" s="313"/>
      <c r="I961" s="328" t="str">
        <f t="shared" si="541"/>
        <v/>
      </c>
      <c r="J961" s="328">
        <f t="shared" si="534"/>
        <v>850</v>
      </c>
      <c r="K961" s="335" t="str">
        <f t="shared" si="542"/>
        <v/>
      </c>
      <c r="L961" s="323" t="str">
        <f t="shared" si="543"/>
        <v/>
      </c>
      <c r="M961" s="323" t="str">
        <f t="shared" si="544"/>
        <v/>
      </c>
      <c r="N961" s="328" t="str">
        <f t="shared" si="545"/>
        <v/>
      </c>
      <c r="O961" s="328" t="str">
        <f t="shared" si="546"/>
        <v/>
      </c>
      <c r="P961" s="332"/>
      <c r="Q961" s="328"/>
      <c r="R961" s="277" t="str">
        <f>IF(H961&gt;0, rate1(1,$L$52,$L$51,$L$54,L961,$L$53,$L$50,P961),"")</f>
        <v/>
      </c>
      <c r="S961" s="323"/>
      <c r="T961" s="323"/>
      <c r="U961" s="328"/>
      <c r="V961" s="336"/>
      <c r="W961" s="328"/>
      <c r="X961" s="328"/>
      <c r="Y961" s="328"/>
      <c r="Z961" s="108" t="str">
        <f>IF(H961&gt;0, rate1(1,$L$52,$L$51,$L$54,U961,$L$53,$L$50,Y961),"")</f>
        <v/>
      </c>
      <c r="AA961" s="336" t="str">
        <f t="shared" si="547"/>
        <v/>
      </c>
      <c r="AB961" s="336" t="str">
        <f t="shared" si="548"/>
        <v/>
      </c>
      <c r="AC961" s="328" t="str">
        <f t="shared" si="549"/>
        <v/>
      </c>
      <c r="AD961" s="328" t="str">
        <f t="shared" si="550"/>
        <v/>
      </c>
      <c r="AE961" s="328" t="str">
        <f t="shared" si="551"/>
        <v/>
      </c>
      <c r="AF961" s="328" t="str">
        <f t="shared" si="552"/>
        <v/>
      </c>
      <c r="AG961" s="328" t="str">
        <f t="shared" si="553"/>
        <v/>
      </c>
      <c r="AH961" s="328" t="str">
        <f t="shared" si="554"/>
        <v/>
      </c>
      <c r="AI961" s="328" t="str">
        <f t="shared" si="555"/>
        <v/>
      </c>
      <c r="AJ961" s="328" t="str">
        <f t="shared" si="556"/>
        <v/>
      </c>
      <c r="AK961" s="337" t="str">
        <f t="shared" si="557"/>
        <v/>
      </c>
      <c r="AL961" s="42" t="str">
        <f t="shared" si="558"/>
        <v/>
      </c>
    </row>
    <row r="962" spans="2:38" ht="15" x14ac:dyDescent="0.15">
      <c r="B962" s="328" t="str">
        <f t="shared" si="536"/>
        <v/>
      </c>
      <c r="C962" s="328" t="str">
        <f t="shared" si="537"/>
        <v/>
      </c>
      <c r="D962" s="328" t="str">
        <f t="shared" si="538"/>
        <v/>
      </c>
      <c r="E962" s="328" t="str">
        <f t="shared" si="535"/>
        <v xml:space="preserve"> </v>
      </c>
      <c r="F962" s="328" t="str">
        <f t="shared" si="539"/>
        <v/>
      </c>
      <c r="G962" s="328" t="str">
        <f t="shared" si="540"/>
        <v/>
      </c>
      <c r="H962" s="313"/>
      <c r="I962" s="328" t="str">
        <f t="shared" si="541"/>
        <v/>
      </c>
      <c r="J962" s="328">
        <f t="shared" si="534"/>
        <v>850</v>
      </c>
      <c r="K962" s="335" t="str">
        <f t="shared" si="542"/>
        <v/>
      </c>
      <c r="L962" s="323" t="str">
        <f t="shared" si="543"/>
        <v/>
      </c>
      <c r="M962" s="323" t="str">
        <f t="shared" si="544"/>
        <v/>
      </c>
      <c r="N962" s="328" t="str">
        <f t="shared" si="545"/>
        <v/>
      </c>
      <c r="O962" s="328" t="str">
        <f t="shared" si="546"/>
        <v/>
      </c>
      <c r="P962" s="332"/>
      <c r="Q962" s="328"/>
      <c r="R962" s="277" t="str">
        <f>IF(H962&gt;0, rate1(1,$L$52,$L$51,$L$54,L962,$L$53,$L$50,P962),"")</f>
        <v/>
      </c>
      <c r="S962" s="323"/>
      <c r="T962" s="323"/>
      <c r="U962" s="328"/>
      <c r="V962" s="336"/>
      <c r="W962" s="328"/>
      <c r="X962" s="328"/>
      <c r="Y962" s="328"/>
      <c r="Z962" s="108" t="str">
        <f>IF(H962&gt;0, rate1(1,$L$52,$L$51,$L$54,U962,$L$53,$L$50,Y962),"")</f>
        <v/>
      </c>
      <c r="AA962" s="336" t="str">
        <f t="shared" si="547"/>
        <v/>
      </c>
      <c r="AB962" s="336" t="str">
        <f t="shared" si="548"/>
        <v/>
      </c>
      <c r="AC962" s="328" t="str">
        <f t="shared" si="549"/>
        <v/>
      </c>
      <c r="AD962" s="328" t="str">
        <f t="shared" si="550"/>
        <v/>
      </c>
      <c r="AE962" s="328" t="str">
        <f t="shared" si="551"/>
        <v/>
      </c>
      <c r="AF962" s="328" t="str">
        <f t="shared" si="552"/>
        <v/>
      </c>
      <c r="AG962" s="328" t="str">
        <f t="shared" si="553"/>
        <v/>
      </c>
      <c r="AH962" s="328" t="str">
        <f t="shared" si="554"/>
        <v/>
      </c>
      <c r="AI962" s="328" t="str">
        <f t="shared" si="555"/>
        <v/>
      </c>
      <c r="AJ962" s="328" t="str">
        <f t="shared" si="556"/>
        <v/>
      </c>
      <c r="AK962" s="337" t="str">
        <f t="shared" si="557"/>
        <v/>
      </c>
      <c r="AL962" s="42" t="str">
        <f t="shared" si="558"/>
        <v/>
      </c>
    </row>
    <row r="963" spans="2:38" ht="15" x14ac:dyDescent="0.15">
      <c r="B963" s="328" t="str">
        <f t="shared" si="536"/>
        <v/>
      </c>
      <c r="C963" s="328" t="str">
        <f t="shared" si="537"/>
        <v/>
      </c>
      <c r="D963" s="328" t="str">
        <f t="shared" si="538"/>
        <v/>
      </c>
      <c r="E963" s="328" t="str">
        <f t="shared" si="535"/>
        <v xml:space="preserve"> </v>
      </c>
      <c r="F963" s="328" t="str">
        <f t="shared" si="539"/>
        <v/>
      </c>
      <c r="G963" s="328" t="str">
        <f t="shared" si="540"/>
        <v/>
      </c>
      <c r="H963" s="313"/>
      <c r="I963" s="328" t="str">
        <f t="shared" si="541"/>
        <v/>
      </c>
      <c r="J963" s="328">
        <f t="shared" si="534"/>
        <v>850</v>
      </c>
      <c r="K963" s="335" t="str">
        <f t="shared" si="542"/>
        <v/>
      </c>
      <c r="L963" s="323" t="str">
        <f t="shared" si="543"/>
        <v/>
      </c>
      <c r="M963" s="323" t="str">
        <f t="shared" si="544"/>
        <v/>
      </c>
      <c r="N963" s="328" t="str">
        <f t="shared" si="545"/>
        <v/>
      </c>
      <c r="O963" s="328" t="str">
        <f t="shared" si="546"/>
        <v/>
      </c>
      <c r="P963" s="332"/>
      <c r="Q963" s="328"/>
      <c r="R963" s="277" t="str">
        <f>IF(H963&gt;0, rate1(1,$L$52,$L$51,$L$54,L963,$L$53,$L$50,P963),"")</f>
        <v/>
      </c>
      <c r="S963" s="323"/>
      <c r="T963" s="323"/>
      <c r="U963" s="328"/>
      <c r="V963" s="336"/>
      <c r="W963" s="328"/>
      <c r="X963" s="328"/>
      <c r="Y963" s="328"/>
      <c r="Z963" s="108" t="str">
        <f>IF(H963&gt;0, rate1(1,$L$52,$L$51,$L$54,U963,$L$53,$L$50,Y963),"")</f>
        <v/>
      </c>
      <c r="AA963" s="336" t="str">
        <f t="shared" si="547"/>
        <v/>
      </c>
      <c r="AB963" s="336" t="str">
        <f t="shared" si="548"/>
        <v/>
      </c>
      <c r="AC963" s="328" t="str">
        <f t="shared" si="549"/>
        <v/>
      </c>
      <c r="AD963" s="328" t="str">
        <f t="shared" si="550"/>
        <v/>
      </c>
      <c r="AE963" s="328" t="str">
        <f t="shared" si="551"/>
        <v/>
      </c>
      <c r="AF963" s="328" t="str">
        <f t="shared" si="552"/>
        <v/>
      </c>
      <c r="AG963" s="328" t="str">
        <f t="shared" si="553"/>
        <v/>
      </c>
      <c r="AH963" s="328" t="str">
        <f t="shared" si="554"/>
        <v/>
      </c>
      <c r="AI963" s="328" t="str">
        <f t="shared" si="555"/>
        <v/>
      </c>
      <c r="AJ963" s="328" t="str">
        <f t="shared" si="556"/>
        <v/>
      </c>
      <c r="AK963" s="337" t="str">
        <f t="shared" si="557"/>
        <v/>
      </c>
      <c r="AL963" s="42" t="str">
        <f t="shared" si="558"/>
        <v/>
      </c>
    </row>
    <row r="964" spans="2:38" ht="15" x14ac:dyDescent="0.15">
      <c r="B964" s="328" t="str">
        <f t="shared" si="536"/>
        <v/>
      </c>
      <c r="C964" s="328" t="str">
        <f t="shared" si="537"/>
        <v/>
      </c>
      <c r="D964" s="328" t="str">
        <f t="shared" si="538"/>
        <v/>
      </c>
      <c r="E964" s="328" t="str">
        <f t="shared" si="535"/>
        <v xml:space="preserve"> </v>
      </c>
      <c r="F964" s="328" t="str">
        <f t="shared" si="539"/>
        <v/>
      </c>
      <c r="G964" s="328" t="str">
        <f t="shared" si="540"/>
        <v/>
      </c>
      <c r="H964" s="313"/>
      <c r="I964" s="328" t="str">
        <f t="shared" si="541"/>
        <v/>
      </c>
      <c r="J964" s="328">
        <f t="shared" si="534"/>
        <v>850</v>
      </c>
      <c r="K964" s="335" t="str">
        <f t="shared" si="542"/>
        <v/>
      </c>
      <c r="L964" s="323" t="str">
        <f t="shared" si="543"/>
        <v/>
      </c>
      <c r="M964" s="323" t="str">
        <f t="shared" si="544"/>
        <v/>
      </c>
      <c r="N964" s="328" t="str">
        <f t="shared" si="545"/>
        <v/>
      </c>
      <c r="O964" s="328" t="str">
        <f t="shared" si="546"/>
        <v/>
      </c>
      <c r="P964" s="332"/>
      <c r="Q964" s="328"/>
      <c r="R964" s="277" t="str">
        <f>IF(H964&gt;0, rate1(1,$L$52,$L$51,$L$54,L964,$L$53,$L$50,P964),"")</f>
        <v/>
      </c>
      <c r="S964" s="323"/>
      <c r="T964" s="323"/>
      <c r="U964" s="328"/>
      <c r="V964" s="336"/>
      <c r="W964" s="328"/>
      <c r="X964" s="328"/>
      <c r="Y964" s="328"/>
      <c r="Z964" s="108" t="str">
        <f>IF(H964&gt;0, rate1(1,$L$52,$L$51,$L$54,U964,$L$53,$L$50,Y964),"")</f>
        <v/>
      </c>
      <c r="AA964" s="336" t="str">
        <f t="shared" si="547"/>
        <v/>
      </c>
      <c r="AB964" s="336" t="str">
        <f t="shared" si="548"/>
        <v/>
      </c>
      <c r="AC964" s="328" t="str">
        <f t="shared" si="549"/>
        <v/>
      </c>
      <c r="AD964" s="328" t="str">
        <f t="shared" si="550"/>
        <v/>
      </c>
      <c r="AE964" s="328" t="str">
        <f t="shared" si="551"/>
        <v/>
      </c>
      <c r="AF964" s="328" t="str">
        <f t="shared" si="552"/>
        <v/>
      </c>
      <c r="AG964" s="328" t="str">
        <f t="shared" si="553"/>
        <v/>
      </c>
      <c r="AH964" s="328" t="str">
        <f t="shared" si="554"/>
        <v/>
      </c>
      <c r="AI964" s="328" t="str">
        <f t="shared" si="555"/>
        <v/>
      </c>
      <c r="AJ964" s="328" t="str">
        <f t="shared" si="556"/>
        <v/>
      </c>
      <c r="AK964" s="337" t="str">
        <f t="shared" si="557"/>
        <v/>
      </c>
      <c r="AL964" s="42" t="str">
        <f t="shared" si="558"/>
        <v/>
      </c>
    </row>
    <row r="965" spans="2:38" ht="15" x14ac:dyDescent="0.15">
      <c r="B965" s="328" t="str">
        <f t="shared" si="536"/>
        <v/>
      </c>
      <c r="C965" s="328" t="str">
        <f t="shared" si="537"/>
        <v/>
      </c>
      <c r="D965" s="328" t="str">
        <f t="shared" si="538"/>
        <v/>
      </c>
      <c r="E965" s="328" t="str">
        <f t="shared" si="535"/>
        <v xml:space="preserve"> </v>
      </c>
      <c r="F965" s="328" t="str">
        <f t="shared" si="539"/>
        <v/>
      </c>
      <c r="G965" s="328" t="str">
        <f t="shared" si="540"/>
        <v/>
      </c>
      <c r="H965" s="313"/>
      <c r="I965" s="328" t="str">
        <f t="shared" si="541"/>
        <v/>
      </c>
      <c r="J965" s="328">
        <f t="shared" si="534"/>
        <v>850</v>
      </c>
      <c r="K965" s="335" t="str">
        <f t="shared" si="542"/>
        <v/>
      </c>
      <c r="L965" s="323" t="str">
        <f t="shared" si="543"/>
        <v/>
      </c>
      <c r="M965" s="323" t="str">
        <f t="shared" si="544"/>
        <v/>
      </c>
      <c r="N965" s="328" t="str">
        <f t="shared" si="545"/>
        <v/>
      </c>
      <c r="O965" s="328" t="str">
        <f t="shared" si="546"/>
        <v/>
      </c>
      <c r="P965" s="332"/>
      <c r="Q965" s="328"/>
      <c r="R965" s="277" t="str">
        <f>IF(H965&gt;0, rate1(1,$L$52,$L$51,$L$54,L965,$L$53,$L$50,P965),"")</f>
        <v/>
      </c>
      <c r="S965" s="323"/>
      <c r="T965" s="323"/>
      <c r="U965" s="328"/>
      <c r="V965" s="336"/>
      <c r="W965" s="328"/>
      <c r="X965" s="328"/>
      <c r="Y965" s="328"/>
      <c r="Z965" s="108" t="str">
        <f>IF(H965&gt;0, rate1(1,$L$52,$L$51,$L$54,U965,$L$53,$L$50,Y965),"")</f>
        <v/>
      </c>
      <c r="AA965" s="336" t="str">
        <f t="shared" si="547"/>
        <v/>
      </c>
      <c r="AB965" s="336" t="str">
        <f t="shared" si="548"/>
        <v/>
      </c>
      <c r="AC965" s="328" t="str">
        <f t="shared" si="549"/>
        <v/>
      </c>
      <c r="AD965" s="328" t="str">
        <f t="shared" si="550"/>
        <v/>
      </c>
      <c r="AE965" s="328" t="str">
        <f t="shared" si="551"/>
        <v/>
      </c>
      <c r="AF965" s="328" t="str">
        <f t="shared" si="552"/>
        <v/>
      </c>
      <c r="AG965" s="328" t="str">
        <f t="shared" si="553"/>
        <v/>
      </c>
      <c r="AH965" s="328" t="str">
        <f t="shared" si="554"/>
        <v/>
      </c>
      <c r="AI965" s="328" t="str">
        <f t="shared" si="555"/>
        <v/>
      </c>
      <c r="AJ965" s="328" t="str">
        <f t="shared" si="556"/>
        <v/>
      </c>
      <c r="AK965" s="337" t="str">
        <f t="shared" si="557"/>
        <v/>
      </c>
      <c r="AL965" s="42" t="str">
        <f t="shared" si="558"/>
        <v/>
      </c>
    </row>
    <row r="966" spans="2:38" ht="15" x14ac:dyDescent="0.15">
      <c r="B966" s="328" t="str">
        <f t="shared" si="536"/>
        <v/>
      </c>
      <c r="C966" s="328" t="str">
        <f t="shared" si="537"/>
        <v/>
      </c>
      <c r="D966" s="328" t="str">
        <f t="shared" si="538"/>
        <v/>
      </c>
      <c r="E966" s="328" t="str">
        <f t="shared" si="535"/>
        <v xml:space="preserve"> </v>
      </c>
      <c r="F966" s="328" t="str">
        <f t="shared" si="539"/>
        <v/>
      </c>
      <c r="G966" s="328" t="str">
        <f t="shared" si="540"/>
        <v/>
      </c>
      <c r="H966" s="313"/>
      <c r="I966" s="328" t="str">
        <f t="shared" si="541"/>
        <v/>
      </c>
      <c r="J966" s="328">
        <f t="shared" si="534"/>
        <v>850</v>
      </c>
      <c r="K966" s="335" t="str">
        <f t="shared" si="542"/>
        <v/>
      </c>
      <c r="L966" s="323" t="str">
        <f t="shared" si="543"/>
        <v/>
      </c>
      <c r="M966" s="323" t="str">
        <f t="shared" si="544"/>
        <v/>
      </c>
      <c r="N966" s="328" t="str">
        <f t="shared" si="545"/>
        <v/>
      </c>
      <c r="O966" s="328" t="str">
        <f t="shared" si="546"/>
        <v/>
      </c>
      <c r="P966" s="332"/>
      <c r="Q966" s="328"/>
      <c r="R966" s="277" t="str">
        <f>IF(H966&gt;0, rate1(1,$L$52,$L$51,$L$54,L966,$L$53,$L$50,P966),"")</f>
        <v/>
      </c>
      <c r="S966" s="323"/>
      <c r="T966" s="323"/>
      <c r="U966" s="328"/>
      <c r="V966" s="336"/>
      <c r="W966" s="328"/>
      <c r="X966" s="328"/>
      <c r="Y966" s="328"/>
      <c r="Z966" s="108" t="str">
        <f>IF(H966&gt;0, rate1(1,$L$52,$L$51,$L$54,U966,$L$53,$L$50,Y966),"")</f>
        <v/>
      </c>
      <c r="AA966" s="336" t="str">
        <f t="shared" si="547"/>
        <v/>
      </c>
      <c r="AB966" s="336" t="str">
        <f t="shared" si="548"/>
        <v/>
      </c>
      <c r="AC966" s="328" t="str">
        <f t="shared" si="549"/>
        <v/>
      </c>
      <c r="AD966" s="328" t="str">
        <f t="shared" si="550"/>
        <v/>
      </c>
      <c r="AE966" s="328" t="str">
        <f t="shared" si="551"/>
        <v/>
      </c>
      <c r="AF966" s="328" t="str">
        <f t="shared" si="552"/>
        <v/>
      </c>
      <c r="AG966" s="328" t="str">
        <f t="shared" si="553"/>
        <v/>
      </c>
      <c r="AH966" s="328" t="str">
        <f t="shared" si="554"/>
        <v/>
      </c>
      <c r="AI966" s="328" t="str">
        <f t="shared" si="555"/>
        <v/>
      </c>
      <c r="AJ966" s="328" t="str">
        <f t="shared" si="556"/>
        <v/>
      </c>
      <c r="AK966" s="337" t="str">
        <f t="shared" si="557"/>
        <v/>
      </c>
      <c r="AL966" s="42" t="str">
        <f t="shared" si="558"/>
        <v/>
      </c>
    </row>
    <row r="967" spans="2:38" ht="15" x14ac:dyDescent="0.15">
      <c r="B967" s="328" t="str">
        <f t="shared" si="536"/>
        <v/>
      </c>
      <c r="C967" s="328" t="str">
        <f t="shared" si="537"/>
        <v/>
      </c>
      <c r="D967" s="328" t="str">
        <f t="shared" si="538"/>
        <v/>
      </c>
      <c r="E967" s="328" t="str">
        <f t="shared" si="535"/>
        <v xml:space="preserve"> </v>
      </c>
      <c r="F967" s="328" t="str">
        <f t="shared" si="539"/>
        <v/>
      </c>
      <c r="G967" s="328" t="str">
        <f t="shared" si="540"/>
        <v/>
      </c>
      <c r="H967" s="313"/>
      <c r="I967" s="328" t="str">
        <f t="shared" si="541"/>
        <v/>
      </c>
      <c r="J967" s="328">
        <f t="shared" si="534"/>
        <v>850</v>
      </c>
      <c r="K967" s="335" t="str">
        <f t="shared" si="542"/>
        <v/>
      </c>
      <c r="L967" s="323" t="str">
        <f t="shared" si="543"/>
        <v/>
      </c>
      <c r="M967" s="323" t="str">
        <f t="shared" si="544"/>
        <v/>
      </c>
      <c r="N967" s="328" t="str">
        <f t="shared" si="545"/>
        <v/>
      </c>
      <c r="O967" s="328" t="str">
        <f t="shared" si="546"/>
        <v/>
      </c>
      <c r="P967" s="332"/>
      <c r="Q967" s="328"/>
      <c r="R967" s="277" t="str">
        <f>IF(H967&gt;0, rate1(1,$L$52,$L$51,$L$54,L967,$L$53,$L$50,P967),"")</f>
        <v/>
      </c>
      <c r="S967" s="323"/>
      <c r="T967" s="323"/>
      <c r="U967" s="328"/>
      <c r="V967" s="336"/>
      <c r="W967" s="328"/>
      <c r="X967" s="328"/>
      <c r="Y967" s="328"/>
      <c r="Z967" s="108" t="str">
        <f>IF(H967&gt;0, rate1(1,$L$52,$L$51,$L$54,U967,$L$53,$L$50,Y967),"")</f>
        <v/>
      </c>
      <c r="AA967" s="336" t="str">
        <f t="shared" si="547"/>
        <v/>
      </c>
      <c r="AB967" s="336" t="str">
        <f t="shared" si="548"/>
        <v/>
      </c>
      <c r="AC967" s="328" t="str">
        <f t="shared" si="549"/>
        <v/>
      </c>
      <c r="AD967" s="328" t="str">
        <f t="shared" si="550"/>
        <v/>
      </c>
      <c r="AE967" s="328" t="str">
        <f t="shared" si="551"/>
        <v/>
      </c>
      <c r="AF967" s="328" t="str">
        <f t="shared" si="552"/>
        <v/>
      </c>
      <c r="AG967" s="328" t="str">
        <f t="shared" si="553"/>
        <v/>
      </c>
      <c r="AH967" s="328" t="str">
        <f t="shared" si="554"/>
        <v/>
      </c>
      <c r="AI967" s="328" t="str">
        <f t="shared" si="555"/>
        <v/>
      </c>
      <c r="AJ967" s="328" t="str">
        <f t="shared" si="556"/>
        <v/>
      </c>
      <c r="AK967" s="337" t="str">
        <f t="shared" si="557"/>
        <v/>
      </c>
      <c r="AL967" s="42" t="str">
        <f t="shared" si="558"/>
        <v/>
      </c>
    </row>
    <row r="968" spans="2:38" ht="15" x14ac:dyDescent="0.15">
      <c r="B968" s="328" t="str">
        <f t="shared" si="536"/>
        <v/>
      </c>
      <c r="C968" s="328" t="str">
        <f t="shared" si="537"/>
        <v/>
      </c>
      <c r="D968" s="328" t="str">
        <f t="shared" si="538"/>
        <v/>
      </c>
      <c r="E968" s="328" t="str">
        <f t="shared" si="535"/>
        <v xml:space="preserve"> </v>
      </c>
      <c r="F968" s="328" t="str">
        <f t="shared" si="539"/>
        <v/>
      </c>
      <c r="G968" s="328" t="str">
        <f t="shared" si="540"/>
        <v/>
      </c>
      <c r="H968" s="313"/>
      <c r="I968" s="328" t="str">
        <f t="shared" si="541"/>
        <v/>
      </c>
      <c r="J968" s="328">
        <f t="shared" si="534"/>
        <v>850</v>
      </c>
      <c r="K968" s="335" t="str">
        <f t="shared" si="542"/>
        <v/>
      </c>
      <c r="L968" s="323" t="str">
        <f t="shared" si="543"/>
        <v/>
      </c>
      <c r="M968" s="323" t="str">
        <f t="shared" si="544"/>
        <v/>
      </c>
      <c r="N968" s="328" t="str">
        <f t="shared" si="545"/>
        <v/>
      </c>
      <c r="O968" s="328" t="str">
        <f t="shared" si="546"/>
        <v/>
      </c>
      <c r="P968" s="332"/>
      <c r="Q968" s="328"/>
      <c r="R968" s="277" t="str">
        <f>IF(H968&gt;0, rate1(1,$L$52,$L$51,$L$54,L968,$L$53,$L$50,P968),"")</f>
        <v/>
      </c>
      <c r="S968" s="323"/>
      <c r="T968" s="323"/>
      <c r="U968" s="328"/>
      <c r="V968" s="336"/>
      <c r="W968" s="328"/>
      <c r="X968" s="328"/>
      <c r="Y968" s="328"/>
      <c r="Z968" s="108" t="str">
        <f>IF(H968&gt;0, rate1(1,$L$52,$L$51,$L$54,U968,$L$53,$L$50,Y968),"")</f>
        <v/>
      </c>
      <c r="AA968" s="336" t="str">
        <f t="shared" si="547"/>
        <v/>
      </c>
      <c r="AB968" s="336" t="str">
        <f t="shared" si="548"/>
        <v/>
      </c>
      <c r="AC968" s="328" t="str">
        <f t="shared" si="549"/>
        <v/>
      </c>
      <c r="AD968" s="328" t="str">
        <f t="shared" si="550"/>
        <v/>
      </c>
      <c r="AE968" s="328" t="str">
        <f t="shared" si="551"/>
        <v/>
      </c>
      <c r="AF968" s="328" t="str">
        <f t="shared" si="552"/>
        <v/>
      </c>
      <c r="AG968" s="328" t="str">
        <f t="shared" si="553"/>
        <v/>
      </c>
      <c r="AH968" s="328" t="str">
        <f t="shared" si="554"/>
        <v/>
      </c>
      <c r="AI968" s="328" t="str">
        <f t="shared" si="555"/>
        <v/>
      </c>
      <c r="AJ968" s="328" t="str">
        <f t="shared" si="556"/>
        <v/>
      </c>
      <c r="AK968" s="337" t="str">
        <f t="shared" si="557"/>
        <v/>
      </c>
      <c r="AL968" s="42" t="str">
        <f t="shared" si="558"/>
        <v/>
      </c>
    </row>
    <row r="969" spans="2:38" ht="15" x14ac:dyDescent="0.15">
      <c r="B969" s="328" t="str">
        <f t="shared" si="536"/>
        <v/>
      </c>
      <c r="C969" s="328" t="str">
        <f t="shared" si="537"/>
        <v/>
      </c>
      <c r="D969" s="328" t="str">
        <f t="shared" si="538"/>
        <v/>
      </c>
      <c r="E969" s="328" t="str">
        <f t="shared" si="535"/>
        <v xml:space="preserve"> </v>
      </c>
      <c r="F969" s="328" t="str">
        <f t="shared" si="539"/>
        <v/>
      </c>
      <c r="G969" s="328" t="str">
        <f t="shared" si="540"/>
        <v/>
      </c>
      <c r="H969" s="313"/>
      <c r="I969" s="328" t="str">
        <f t="shared" si="541"/>
        <v/>
      </c>
      <c r="J969" s="328">
        <f t="shared" si="534"/>
        <v>850</v>
      </c>
      <c r="K969" s="335" t="str">
        <f t="shared" si="542"/>
        <v/>
      </c>
      <c r="L969" s="323" t="str">
        <f t="shared" si="543"/>
        <v/>
      </c>
      <c r="M969" s="323" t="str">
        <f t="shared" si="544"/>
        <v/>
      </c>
      <c r="N969" s="328" t="str">
        <f t="shared" si="545"/>
        <v/>
      </c>
      <c r="O969" s="328" t="str">
        <f t="shared" si="546"/>
        <v/>
      </c>
      <c r="P969" s="332"/>
      <c r="Q969" s="328"/>
      <c r="R969" s="277" t="str">
        <f>IF(H969&gt;0, rate1(1,$L$52,$L$51,$L$54,L969,$L$53,$L$50,P969),"")</f>
        <v/>
      </c>
      <c r="S969" s="323"/>
      <c r="T969" s="323"/>
      <c r="U969" s="328"/>
      <c r="V969" s="336"/>
      <c r="W969" s="328"/>
      <c r="X969" s="328"/>
      <c r="Y969" s="328"/>
      <c r="Z969" s="108" t="str">
        <f>IF(H969&gt;0, rate1(1,$L$52,$L$51,$L$54,U969,$L$53,$L$50,Y969),"")</f>
        <v/>
      </c>
      <c r="AA969" s="336" t="str">
        <f t="shared" si="547"/>
        <v/>
      </c>
      <c r="AB969" s="336" t="str">
        <f t="shared" si="548"/>
        <v/>
      </c>
      <c r="AC969" s="328" t="str">
        <f t="shared" si="549"/>
        <v/>
      </c>
      <c r="AD969" s="328" t="str">
        <f t="shared" si="550"/>
        <v/>
      </c>
      <c r="AE969" s="328" t="str">
        <f t="shared" si="551"/>
        <v/>
      </c>
      <c r="AF969" s="328" t="str">
        <f t="shared" si="552"/>
        <v/>
      </c>
      <c r="AG969" s="328" t="str">
        <f t="shared" si="553"/>
        <v/>
      </c>
      <c r="AH969" s="328" t="str">
        <f t="shared" si="554"/>
        <v/>
      </c>
      <c r="AI969" s="328" t="str">
        <f t="shared" si="555"/>
        <v/>
      </c>
      <c r="AJ969" s="328" t="str">
        <f t="shared" si="556"/>
        <v/>
      </c>
      <c r="AK969" s="337" t="str">
        <f t="shared" si="557"/>
        <v/>
      </c>
      <c r="AL969" s="42" t="str">
        <f t="shared" si="558"/>
        <v/>
      </c>
    </row>
    <row r="970" spans="2:38" ht="15" x14ac:dyDescent="0.15">
      <c r="B970" s="328" t="str">
        <f t="shared" si="536"/>
        <v/>
      </c>
      <c r="C970" s="328" t="str">
        <f t="shared" si="537"/>
        <v/>
      </c>
      <c r="D970" s="328" t="str">
        <f t="shared" si="538"/>
        <v/>
      </c>
      <c r="E970" s="328" t="str">
        <f t="shared" si="535"/>
        <v xml:space="preserve"> </v>
      </c>
      <c r="F970" s="328" t="str">
        <f t="shared" si="539"/>
        <v/>
      </c>
      <c r="G970" s="328" t="str">
        <f t="shared" si="540"/>
        <v/>
      </c>
      <c r="H970" s="313"/>
      <c r="I970" s="328" t="str">
        <f t="shared" si="541"/>
        <v/>
      </c>
      <c r="J970" s="328">
        <f t="shared" si="534"/>
        <v>850</v>
      </c>
      <c r="K970" s="335" t="str">
        <f t="shared" si="542"/>
        <v/>
      </c>
      <c r="L970" s="323" t="str">
        <f t="shared" si="543"/>
        <v/>
      </c>
      <c r="M970" s="323" t="str">
        <f t="shared" si="544"/>
        <v/>
      </c>
      <c r="N970" s="328" t="str">
        <f t="shared" si="545"/>
        <v/>
      </c>
      <c r="O970" s="328" t="str">
        <f t="shared" si="546"/>
        <v/>
      </c>
      <c r="P970" s="332"/>
      <c r="Q970" s="328"/>
      <c r="R970" s="277" t="str">
        <f>IF(H970&gt;0, rate1(1,$L$52,$L$51,$L$54,L970,$L$53,$L$50,P970),"")</f>
        <v/>
      </c>
      <c r="S970" s="323"/>
      <c r="T970" s="323"/>
      <c r="U970" s="328"/>
      <c r="V970" s="336"/>
      <c r="W970" s="328"/>
      <c r="X970" s="328"/>
      <c r="Y970" s="328"/>
      <c r="Z970" s="108" t="str">
        <f>IF(H970&gt;0, rate1(1,$L$52,$L$51,$L$54,U970,$L$53,$L$50,Y970),"")</f>
        <v/>
      </c>
      <c r="AA970" s="336" t="str">
        <f t="shared" si="547"/>
        <v/>
      </c>
      <c r="AB970" s="336" t="str">
        <f t="shared" si="548"/>
        <v/>
      </c>
      <c r="AC970" s="328" t="str">
        <f t="shared" si="549"/>
        <v/>
      </c>
      <c r="AD970" s="328" t="str">
        <f t="shared" si="550"/>
        <v/>
      </c>
      <c r="AE970" s="328" t="str">
        <f t="shared" si="551"/>
        <v/>
      </c>
      <c r="AF970" s="328" t="str">
        <f t="shared" si="552"/>
        <v/>
      </c>
      <c r="AG970" s="328" t="str">
        <f t="shared" si="553"/>
        <v/>
      </c>
      <c r="AH970" s="328" t="str">
        <f t="shared" si="554"/>
        <v/>
      </c>
      <c r="AI970" s="328" t="str">
        <f t="shared" si="555"/>
        <v/>
      </c>
      <c r="AJ970" s="328" t="str">
        <f t="shared" si="556"/>
        <v/>
      </c>
      <c r="AK970" s="337" t="str">
        <f t="shared" si="557"/>
        <v/>
      </c>
      <c r="AL970" s="42" t="str">
        <f t="shared" si="558"/>
        <v/>
      </c>
    </row>
    <row r="971" spans="2:38" ht="15" x14ac:dyDescent="0.15">
      <c r="B971" s="328" t="str">
        <f t="shared" si="536"/>
        <v/>
      </c>
      <c r="C971" s="328" t="str">
        <f t="shared" si="537"/>
        <v/>
      </c>
      <c r="D971" s="328" t="str">
        <f t="shared" si="538"/>
        <v/>
      </c>
      <c r="E971" s="328" t="str">
        <f t="shared" si="535"/>
        <v xml:space="preserve"> </v>
      </c>
      <c r="F971" s="328" t="str">
        <f t="shared" si="539"/>
        <v/>
      </c>
      <c r="G971" s="328" t="str">
        <f t="shared" si="540"/>
        <v/>
      </c>
      <c r="H971" s="313"/>
      <c r="I971" s="328" t="str">
        <f t="shared" si="541"/>
        <v/>
      </c>
      <c r="J971" s="328">
        <f t="shared" si="534"/>
        <v>850</v>
      </c>
      <c r="K971" s="335" t="str">
        <f t="shared" si="542"/>
        <v/>
      </c>
      <c r="L971" s="323" t="str">
        <f t="shared" si="543"/>
        <v/>
      </c>
      <c r="M971" s="323" t="str">
        <f t="shared" si="544"/>
        <v/>
      </c>
      <c r="N971" s="328" t="str">
        <f t="shared" si="545"/>
        <v/>
      </c>
      <c r="O971" s="328" t="str">
        <f t="shared" si="546"/>
        <v/>
      </c>
      <c r="P971" s="332"/>
      <c r="Q971" s="328"/>
      <c r="R971" s="277" t="str">
        <f>IF(H971&gt;0, rate1(1,$L$52,$L$51,$L$54,L971,$L$53,$L$50,P971),"")</f>
        <v/>
      </c>
      <c r="S971" s="323"/>
      <c r="T971" s="323"/>
      <c r="U971" s="328"/>
      <c r="V971" s="336"/>
      <c r="W971" s="328"/>
      <c r="X971" s="328"/>
      <c r="Y971" s="328"/>
      <c r="Z971" s="108" t="str">
        <f>IF(H971&gt;0, rate1(1,$L$52,$L$51,$L$54,U971,$L$53,$L$50,Y971),"")</f>
        <v/>
      </c>
      <c r="AA971" s="336" t="str">
        <f t="shared" si="547"/>
        <v/>
      </c>
      <c r="AB971" s="336" t="str">
        <f t="shared" si="548"/>
        <v/>
      </c>
      <c r="AC971" s="328" t="str">
        <f t="shared" si="549"/>
        <v/>
      </c>
      <c r="AD971" s="328" t="str">
        <f t="shared" si="550"/>
        <v/>
      </c>
      <c r="AE971" s="328" t="str">
        <f t="shared" si="551"/>
        <v/>
      </c>
      <c r="AF971" s="328" t="str">
        <f t="shared" si="552"/>
        <v/>
      </c>
      <c r="AG971" s="328" t="str">
        <f t="shared" si="553"/>
        <v/>
      </c>
      <c r="AH971" s="328" t="str">
        <f t="shared" si="554"/>
        <v/>
      </c>
      <c r="AI971" s="328" t="str">
        <f t="shared" si="555"/>
        <v/>
      </c>
      <c r="AJ971" s="328" t="str">
        <f t="shared" si="556"/>
        <v/>
      </c>
      <c r="AK971" s="337" t="str">
        <f t="shared" si="557"/>
        <v/>
      </c>
      <c r="AL971" s="42" t="str">
        <f t="shared" si="558"/>
        <v/>
      </c>
    </row>
    <row r="972" spans="2:38" ht="15" x14ac:dyDescent="0.15">
      <c r="B972" s="328" t="str">
        <f t="shared" si="536"/>
        <v/>
      </c>
      <c r="C972" s="328" t="str">
        <f t="shared" si="537"/>
        <v/>
      </c>
      <c r="D972" s="328" t="str">
        <f t="shared" si="538"/>
        <v/>
      </c>
      <c r="E972" s="328" t="str">
        <f t="shared" si="535"/>
        <v xml:space="preserve"> </v>
      </c>
      <c r="F972" s="328" t="str">
        <f t="shared" si="539"/>
        <v/>
      </c>
      <c r="G972" s="328" t="str">
        <f t="shared" si="540"/>
        <v/>
      </c>
      <c r="H972" s="313"/>
      <c r="I972" s="328" t="str">
        <f t="shared" si="541"/>
        <v/>
      </c>
      <c r="J972" s="328">
        <f t="shared" si="534"/>
        <v>850</v>
      </c>
      <c r="K972" s="335" t="str">
        <f t="shared" si="542"/>
        <v/>
      </c>
      <c r="L972" s="323" t="str">
        <f t="shared" si="543"/>
        <v/>
      </c>
      <c r="M972" s="323" t="str">
        <f t="shared" si="544"/>
        <v/>
      </c>
      <c r="N972" s="328" t="str">
        <f t="shared" si="545"/>
        <v/>
      </c>
      <c r="O972" s="328" t="str">
        <f t="shared" si="546"/>
        <v/>
      </c>
      <c r="P972" s="332"/>
      <c r="Q972" s="328"/>
      <c r="R972" s="277" t="str">
        <f>IF(H972&gt;0, rate1(1,$L$52,$L$51,$L$54,L972,$L$53,$L$50,P972),"")</f>
        <v/>
      </c>
      <c r="S972" s="323"/>
      <c r="T972" s="323"/>
      <c r="U972" s="328"/>
      <c r="V972" s="336"/>
      <c r="W972" s="328"/>
      <c r="X972" s="328"/>
      <c r="Y972" s="328"/>
      <c r="Z972" s="108" t="str">
        <f>IF(H972&gt;0, rate1(1,$L$52,$L$51,$L$54,U972,$L$53,$L$50,Y972),"")</f>
        <v/>
      </c>
      <c r="AA972" s="336" t="str">
        <f t="shared" si="547"/>
        <v/>
      </c>
      <c r="AB972" s="336" t="str">
        <f t="shared" si="548"/>
        <v/>
      </c>
      <c r="AC972" s="328" t="str">
        <f t="shared" si="549"/>
        <v/>
      </c>
      <c r="AD972" s="328" t="str">
        <f t="shared" si="550"/>
        <v/>
      </c>
      <c r="AE972" s="328" t="str">
        <f t="shared" si="551"/>
        <v/>
      </c>
      <c r="AF972" s="328" t="str">
        <f t="shared" si="552"/>
        <v/>
      </c>
      <c r="AG972" s="328" t="str">
        <f t="shared" si="553"/>
        <v/>
      </c>
      <c r="AH972" s="328" t="str">
        <f t="shared" si="554"/>
        <v/>
      </c>
      <c r="AI972" s="328" t="str">
        <f t="shared" si="555"/>
        <v/>
      </c>
      <c r="AJ972" s="328" t="str">
        <f t="shared" si="556"/>
        <v/>
      </c>
      <c r="AK972" s="337" t="str">
        <f t="shared" si="557"/>
        <v/>
      </c>
      <c r="AL972" s="42" t="str">
        <f t="shared" si="558"/>
        <v/>
      </c>
    </row>
    <row r="973" spans="2:38" ht="15" x14ac:dyDescent="0.15">
      <c r="B973" s="328" t="str">
        <f t="shared" si="536"/>
        <v/>
      </c>
      <c r="C973" s="328" t="str">
        <f t="shared" si="537"/>
        <v/>
      </c>
      <c r="D973" s="328" t="str">
        <f t="shared" si="538"/>
        <v/>
      </c>
      <c r="E973" s="328" t="str">
        <f t="shared" si="535"/>
        <v xml:space="preserve"> </v>
      </c>
      <c r="F973" s="328" t="str">
        <f t="shared" si="539"/>
        <v/>
      </c>
      <c r="G973" s="328" t="str">
        <f t="shared" si="540"/>
        <v/>
      </c>
      <c r="H973" s="313"/>
      <c r="I973" s="328" t="str">
        <f t="shared" si="541"/>
        <v/>
      </c>
      <c r="J973" s="328">
        <f t="shared" si="534"/>
        <v>850</v>
      </c>
      <c r="K973" s="335" t="str">
        <f t="shared" si="542"/>
        <v/>
      </c>
      <c r="L973" s="323" t="str">
        <f t="shared" si="543"/>
        <v/>
      </c>
      <c r="M973" s="323" t="str">
        <f t="shared" si="544"/>
        <v/>
      </c>
      <c r="N973" s="328" t="str">
        <f t="shared" si="545"/>
        <v/>
      </c>
      <c r="O973" s="328" t="str">
        <f t="shared" si="546"/>
        <v/>
      </c>
      <c r="P973" s="332"/>
      <c r="Q973" s="328"/>
      <c r="R973" s="277" t="str">
        <f>IF(H973&gt;0, rate1(1,$L$52,$L$51,$L$54,L973,$L$53,$L$50,P973),"")</f>
        <v/>
      </c>
      <c r="S973" s="323"/>
      <c r="T973" s="323"/>
      <c r="U973" s="328"/>
      <c r="V973" s="336"/>
      <c r="W973" s="328"/>
      <c r="X973" s="328"/>
      <c r="Y973" s="328"/>
      <c r="Z973" s="108" t="str">
        <f>IF(H973&gt;0, rate1(1,$L$52,$L$51,$L$54,U973,$L$53,$L$50,Y973),"")</f>
        <v/>
      </c>
      <c r="AA973" s="336" t="str">
        <f t="shared" si="547"/>
        <v/>
      </c>
      <c r="AB973" s="336" t="str">
        <f t="shared" si="548"/>
        <v/>
      </c>
      <c r="AC973" s="328" t="str">
        <f t="shared" si="549"/>
        <v/>
      </c>
      <c r="AD973" s="328" t="str">
        <f t="shared" si="550"/>
        <v/>
      </c>
      <c r="AE973" s="328" t="str">
        <f t="shared" si="551"/>
        <v/>
      </c>
      <c r="AF973" s="328" t="str">
        <f t="shared" si="552"/>
        <v/>
      </c>
      <c r="AG973" s="328" t="str">
        <f t="shared" si="553"/>
        <v/>
      </c>
      <c r="AH973" s="328" t="str">
        <f t="shared" si="554"/>
        <v/>
      </c>
      <c r="AI973" s="328" t="str">
        <f t="shared" si="555"/>
        <v/>
      </c>
      <c r="AJ973" s="328" t="str">
        <f t="shared" si="556"/>
        <v/>
      </c>
      <c r="AK973" s="337" t="str">
        <f t="shared" si="557"/>
        <v/>
      </c>
      <c r="AL973" s="42" t="str">
        <f t="shared" si="558"/>
        <v/>
      </c>
    </row>
    <row r="974" spans="2:38" ht="15" x14ac:dyDescent="0.15">
      <c r="B974" s="328" t="str">
        <f t="shared" si="536"/>
        <v/>
      </c>
      <c r="C974" s="328" t="str">
        <f t="shared" si="537"/>
        <v/>
      </c>
      <c r="D974" s="328" t="str">
        <f t="shared" si="538"/>
        <v/>
      </c>
      <c r="E974" s="328" t="str">
        <f t="shared" si="535"/>
        <v xml:space="preserve"> </v>
      </c>
      <c r="F974" s="328" t="str">
        <f t="shared" si="539"/>
        <v/>
      </c>
      <c r="G974" s="328" t="str">
        <f t="shared" si="540"/>
        <v/>
      </c>
      <c r="H974" s="313"/>
      <c r="I974" s="328" t="str">
        <f t="shared" si="541"/>
        <v/>
      </c>
      <c r="J974" s="328">
        <f t="shared" si="534"/>
        <v>850</v>
      </c>
      <c r="K974" s="335" t="str">
        <f t="shared" si="542"/>
        <v/>
      </c>
      <c r="L974" s="323" t="str">
        <f t="shared" si="543"/>
        <v/>
      </c>
      <c r="M974" s="323" t="str">
        <f t="shared" si="544"/>
        <v/>
      </c>
      <c r="N974" s="328" t="str">
        <f t="shared" si="545"/>
        <v/>
      </c>
      <c r="O974" s="328" t="str">
        <f t="shared" si="546"/>
        <v/>
      </c>
      <c r="P974" s="332"/>
      <c r="Q974" s="328"/>
      <c r="R974" s="277" t="str">
        <f>IF(H974&gt;0, rate1(1,$L$52,$L$51,$L$54,L974,$L$53,$L$50,P974),"")</f>
        <v/>
      </c>
      <c r="S974" s="323"/>
      <c r="T974" s="323"/>
      <c r="U974" s="328"/>
      <c r="V974" s="336"/>
      <c r="W974" s="328"/>
      <c r="X974" s="328"/>
      <c r="Y974" s="328"/>
      <c r="Z974" s="108" t="str">
        <f>IF(H974&gt;0, rate1(1,$L$52,$L$51,$L$54,U974,$L$53,$L$50,Y974),"")</f>
        <v/>
      </c>
      <c r="AA974" s="336" t="str">
        <f t="shared" si="547"/>
        <v/>
      </c>
      <c r="AB974" s="336" t="str">
        <f t="shared" si="548"/>
        <v/>
      </c>
      <c r="AC974" s="328" t="str">
        <f t="shared" si="549"/>
        <v/>
      </c>
      <c r="AD974" s="328" t="str">
        <f t="shared" si="550"/>
        <v/>
      </c>
      <c r="AE974" s="328" t="str">
        <f t="shared" si="551"/>
        <v/>
      </c>
      <c r="AF974" s="328" t="str">
        <f t="shared" si="552"/>
        <v/>
      </c>
      <c r="AG974" s="328" t="str">
        <f t="shared" si="553"/>
        <v/>
      </c>
      <c r="AH974" s="328" t="str">
        <f t="shared" si="554"/>
        <v/>
      </c>
      <c r="AI974" s="328" t="str">
        <f t="shared" si="555"/>
        <v/>
      </c>
      <c r="AJ974" s="328" t="str">
        <f t="shared" si="556"/>
        <v/>
      </c>
      <c r="AK974" s="337" t="str">
        <f t="shared" si="557"/>
        <v/>
      </c>
      <c r="AL974" s="42" t="str">
        <f t="shared" si="558"/>
        <v/>
      </c>
    </row>
    <row r="975" spans="2:38" ht="15" x14ac:dyDescent="0.15">
      <c r="B975" s="328" t="str">
        <f t="shared" si="536"/>
        <v/>
      </c>
      <c r="C975" s="328" t="str">
        <f t="shared" si="537"/>
        <v/>
      </c>
      <c r="D975" s="328" t="str">
        <f t="shared" si="538"/>
        <v/>
      </c>
      <c r="E975" s="328" t="str">
        <f t="shared" si="535"/>
        <v xml:space="preserve"> </v>
      </c>
      <c r="F975" s="328" t="str">
        <f t="shared" si="539"/>
        <v/>
      </c>
      <c r="G975" s="328" t="str">
        <f t="shared" si="540"/>
        <v/>
      </c>
      <c r="H975" s="313"/>
      <c r="I975" s="328" t="str">
        <f t="shared" si="541"/>
        <v/>
      </c>
      <c r="J975" s="328">
        <f t="shared" si="534"/>
        <v>850</v>
      </c>
      <c r="K975" s="335" t="str">
        <f t="shared" si="542"/>
        <v/>
      </c>
      <c r="L975" s="323" t="str">
        <f t="shared" si="543"/>
        <v/>
      </c>
      <c r="M975" s="323" t="str">
        <f t="shared" si="544"/>
        <v/>
      </c>
      <c r="N975" s="328" t="str">
        <f t="shared" si="545"/>
        <v/>
      </c>
      <c r="O975" s="328" t="str">
        <f t="shared" si="546"/>
        <v/>
      </c>
      <c r="P975" s="332"/>
      <c r="Q975" s="328"/>
      <c r="R975" s="277" t="str">
        <f>IF(H975&gt;0, rate1(1,$L$52,$L$51,$L$54,L975,$L$53,$L$50,P975),"")</f>
        <v/>
      </c>
      <c r="S975" s="323"/>
      <c r="T975" s="323"/>
      <c r="U975" s="328"/>
      <c r="V975" s="336"/>
      <c r="W975" s="328"/>
      <c r="X975" s="328"/>
      <c r="Y975" s="328"/>
      <c r="Z975" s="108" t="str">
        <f>IF(H975&gt;0, rate1(1,$L$52,$L$51,$L$54,U975,$L$53,$L$50,Y975),"")</f>
        <v/>
      </c>
      <c r="AA975" s="336" t="str">
        <f t="shared" si="547"/>
        <v/>
      </c>
      <c r="AB975" s="336" t="str">
        <f t="shared" si="548"/>
        <v/>
      </c>
      <c r="AC975" s="328" t="str">
        <f t="shared" si="549"/>
        <v/>
      </c>
      <c r="AD975" s="328" t="str">
        <f t="shared" si="550"/>
        <v/>
      </c>
      <c r="AE975" s="328" t="str">
        <f t="shared" si="551"/>
        <v/>
      </c>
      <c r="AF975" s="328" t="str">
        <f t="shared" si="552"/>
        <v/>
      </c>
      <c r="AG975" s="328" t="str">
        <f t="shared" si="553"/>
        <v/>
      </c>
      <c r="AH975" s="328" t="str">
        <f t="shared" si="554"/>
        <v/>
      </c>
      <c r="AI975" s="328" t="str">
        <f t="shared" si="555"/>
        <v/>
      </c>
      <c r="AJ975" s="328" t="str">
        <f t="shared" si="556"/>
        <v/>
      </c>
      <c r="AK975" s="337" t="str">
        <f t="shared" si="557"/>
        <v/>
      </c>
      <c r="AL975" s="42" t="str">
        <f t="shared" si="558"/>
        <v/>
      </c>
    </row>
    <row r="976" spans="2:38" ht="15" x14ac:dyDescent="0.15">
      <c r="B976" s="328" t="str">
        <f t="shared" si="536"/>
        <v/>
      </c>
      <c r="C976" s="328" t="str">
        <f t="shared" si="537"/>
        <v/>
      </c>
      <c r="D976" s="328" t="str">
        <f t="shared" si="538"/>
        <v/>
      </c>
      <c r="E976" s="328" t="str">
        <f t="shared" si="535"/>
        <v xml:space="preserve"> </v>
      </c>
      <c r="F976" s="328" t="str">
        <f t="shared" si="539"/>
        <v/>
      </c>
      <c r="G976" s="328" t="str">
        <f t="shared" si="540"/>
        <v/>
      </c>
      <c r="H976" s="313"/>
      <c r="I976" s="328" t="str">
        <f t="shared" si="541"/>
        <v/>
      </c>
      <c r="J976" s="328">
        <f t="shared" si="534"/>
        <v>850</v>
      </c>
      <c r="K976" s="335" t="str">
        <f t="shared" si="542"/>
        <v/>
      </c>
      <c r="L976" s="323" t="str">
        <f t="shared" si="543"/>
        <v/>
      </c>
      <c r="M976" s="323" t="str">
        <f t="shared" si="544"/>
        <v/>
      </c>
      <c r="N976" s="328" t="str">
        <f t="shared" si="545"/>
        <v/>
      </c>
      <c r="O976" s="328" t="str">
        <f t="shared" si="546"/>
        <v/>
      </c>
      <c r="P976" s="332"/>
      <c r="Q976" s="328"/>
      <c r="R976" s="277" t="str">
        <f>IF(H976&gt;0, rate1(1,$L$52,$L$51,$L$54,L976,$L$53,$L$50,P976),"")</f>
        <v/>
      </c>
      <c r="S976" s="323"/>
      <c r="T976" s="323"/>
      <c r="U976" s="328"/>
      <c r="V976" s="336"/>
      <c r="W976" s="328"/>
      <c r="X976" s="328"/>
      <c r="Y976" s="328"/>
      <c r="Z976" s="108" t="str">
        <f>IF(H976&gt;0, rate1(1,$L$52,$L$51,$L$54,U976,$L$53,$L$50,Y976),"")</f>
        <v/>
      </c>
      <c r="AA976" s="336" t="str">
        <f t="shared" si="547"/>
        <v/>
      </c>
      <c r="AB976" s="336" t="str">
        <f t="shared" si="548"/>
        <v/>
      </c>
      <c r="AC976" s="328" t="str">
        <f t="shared" si="549"/>
        <v/>
      </c>
      <c r="AD976" s="328" t="str">
        <f t="shared" si="550"/>
        <v/>
      </c>
      <c r="AE976" s="328" t="str">
        <f t="shared" si="551"/>
        <v/>
      </c>
      <c r="AF976" s="328" t="str">
        <f t="shared" si="552"/>
        <v/>
      </c>
      <c r="AG976" s="328" t="str">
        <f t="shared" si="553"/>
        <v/>
      </c>
      <c r="AH976" s="328" t="str">
        <f t="shared" si="554"/>
        <v/>
      </c>
      <c r="AI976" s="328" t="str">
        <f t="shared" si="555"/>
        <v/>
      </c>
      <c r="AJ976" s="328" t="str">
        <f t="shared" si="556"/>
        <v/>
      </c>
      <c r="AK976" s="337" t="str">
        <f t="shared" si="557"/>
        <v/>
      </c>
      <c r="AL976" s="42" t="str">
        <f t="shared" si="558"/>
        <v/>
      </c>
    </row>
    <row r="977" spans="2:38" ht="15" x14ac:dyDescent="0.15">
      <c r="B977" s="328" t="str">
        <f t="shared" si="536"/>
        <v/>
      </c>
      <c r="C977" s="328" t="str">
        <f t="shared" si="537"/>
        <v/>
      </c>
      <c r="D977" s="328" t="str">
        <f t="shared" si="538"/>
        <v/>
      </c>
      <c r="E977" s="328" t="str">
        <f t="shared" si="535"/>
        <v xml:space="preserve"> </v>
      </c>
      <c r="F977" s="328" t="str">
        <f t="shared" si="539"/>
        <v/>
      </c>
      <c r="G977" s="328" t="str">
        <f t="shared" si="540"/>
        <v/>
      </c>
      <c r="H977" s="313"/>
      <c r="I977" s="328" t="str">
        <f t="shared" si="541"/>
        <v/>
      </c>
      <c r="J977" s="328">
        <f t="shared" si="534"/>
        <v>850</v>
      </c>
      <c r="K977" s="335" t="str">
        <f t="shared" si="542"/>
        <v/>
      </c>
      <c r="L977" s="323" t="str">
        <f t="shared" si="543"/>
        <v/>
      </c>
      <c r="M977" s="323" t="str">
        <f t="shared" si="544"/>
        <v/>
      </c>
      <c r="N977" s="328" t="str">
        <f t="shared" si="545"/>
        <v/>
      </c>
      <c r="O977" s="328" t="str">
        <f t="shared" si="546"/>
        <v/>
      </c>
      <c r="P977" s="332"/>
      <c r="Q977" s="328"/>
      <c r="R977" s="277" t="str">
        <f>IF(H977&gt;0, rate1(1,$L$52,$L$51,$L$54,L977,$L$53,$L$50,P977),"")</f>
        <v/>
      </c>
      <c r="S977" s="323"/>
      <c r="T977" s="323"/>
      <c r="U977" s="328"/>
      <c r="V977" s="336"/>
      <c r="W977" s="328"/>
      <c r="X977" s="328"/>
      <c r="Y977" s="328"/>
      <c r="Z977" s="108" t="str">
        <f>IF(H977&gt;0, rate1(1,$L$52,$L$51,$L$54,U977,$L$53,$L$50,Y977),"")</f>
        <v/>
      </c>
      <c r="AA977" s="336" t="str">
        <f t="shared" si="547"/>
        <v/>
      </c>
      <c r="AB977" s="336" t="str">
        <f t="shared" si="548"/>
        <v/>
      </c>
      <c r="AC977" s="328" t="str">
        <f t="shared" si="549"/>
        <v/>
      </c>
      <c r="AD977" s="328" t="str">
        <f t="shared" si="550"/>
        <v/>
      </c>
      <c r="AE977" s="328" t="str">
        <f t="shared" si="551"/>
        <v/>
      </c>
      <c r="AF977" s="328" t="str">
        <f t="shared" si="552"/>
        <v/>
      </c>
      <c r="AG977" s="328" t="str">
        <f t="shared" si="553"/>
        <v/>
      </c>
      <c r="AH977" s="328" t="str">
        <f t="shared" si="554"/>
        <v/>
      </c>
      <c r="AI977" s="328" t="str">
        <f t="shared" si="555"/>
        <v/>
      </c>
      <c r="AJ977" s="328" t="str">
        <f t="shared" si="556"/>
        <v/>
      </c>
      <c r="AK977" s="337" t="str">
        <f t="shared" si="557"/>
        <v/>
      </c>
      <c r="AL977" s="42" t="str">
        <f t="shared" si="558"/>
        <v/>
      </c>
    </row>
    <row r="978" spans="2:38" ht="15" x14ac:dyDescent="0.15">
      <c r="B978" s="328" t="str">
        <f t="shared" si="536"/>
        <v/>
      </c>
      <c r="C978" s="328" t="str">
        <f t="shared" si="537"/>
        <v/>
      </c>
      <c r="D978" s="328" t="str">
        <f t="shared" si="538"/>
        <v/>
      </c>
      <c r="E978" s="328" t="str">
        <f t="shared" si="535"/>
        <v xml:space="preserve"> </v>
      </c>
      <c r="F978" s="328" t="str">
        <f t="shared" si="539"/>
        <v/>
      </c>
      <c r="G978" s="328" t="str">
        <f t="shared" si="540"/>
        <v/>
      </c>
      <c r="H978" s="313"/>
      <c r="I978" s="328" t="str">
        <f t="shared" si="541"/>
        <v/>
      </c>
      <c r="J978" s="328">
        <f t="shared" si="534"/>
        <v>850</v>
      </c>
      <c r="K978" s="335" t="str">
        <f t="shared" si="542"/>
        <v/>
      </c>
      <c r="L978" s="323" t="str">
        <f t="shared" si="543"/>
        <v/>
      </c>
      <c r="M978" s="323" t="str">
        <f t="shared" si="544"/>
        <v/>
      </c>
      <c r="N978" s="328" t="str">
        <f t="shared" si="545"/>
        <v/>
      </c>
      <c r="O978" s="328" t="str">
        <f t="shared" si="546"/>
        <v/>
      </c>
      <c r="P978" s="332"/>
      <c r="Q978" s="328"/>
      <c r="R978" s="277" t="str">
        <f>IF(H978&gt;0, rate1(1,$L$52,$L$51,$L$54,L978,$L$53,$L$50,P978),"")</f>
        <v/>
      </c>
      <c r="S978" s="323"/>
      <c r="T978" s="323"/>
      <c r="U978" s="328"/>
      <c r="V978" s="336"/>
      <c r="W978" s="328"/>
      <c r="X978" s="328"/>
      <c r="Y978" s="328"/>
      <c r="Z978" s="108" t="str">
        <f>IF(H978&gt;0, rate1(1,$L$52,$L$51,$L$54,U978,$L$53,$L$50,Y978),"")</f>
        <v/>
      </c>
      <c r="AA978" s="336" t="str">
        <f t="shared" si="547"/>
        <v/>
      </c>
      <c r="AB978" s="336" t="str">
        <f t="shared" si="548"/>
        <v/>
      </c>
      <c r="AC978" s="328" t="str">
        <f t="shared" si="549"/>
        <v/>
      </c>
      <c r="AD978" s="328" t="str">
        <f t="shared" si="550"/>
        <v/>
      </c>
      <c r="AE978" s="328" t="str">
        <f t="shared" si="551"/>
        <v/>
      </c>
      <c r="AF978" s="328" t="str">
        <f t="shared" si="552"/>
        <v/>
      </c>
      <c r="AG978" s="328" t="str">
        <f t="shared" si="553"/>
        <v/>
      </c>
      <c r="AH978" s="328" t="str">
        <f t="shared" si="554"/>
        <v/>
      </c>
      <c r="AI978" s="328" t="str">
        <f t="shared" si="555"/>
        <v/>
      </c>
      <c r="AJ978" s="328" t="str">
        <f t="shared" si="556"/>
        <v/>
      </c>
      <c r="AK978" s="337" t="str">
        <f t="shared" si="557"/>
        <v/>
      </c>
      <c r="AL978" s="42" t="str">
        <f t="shared" si="558"/>
        <v/>
      </c>
    </row>
    <row r="979" spans="2:38" ht="15" x14ac:dyDescent="0.15">
      <c r="B979" s="328" t="str">
        <f t="shared" si="536"/>
        <v/>
      </c>
      <c r="C979" s="328" t="str">
        <f t="shared" si="537"/>
        <v/>
      </c>
      <c r="D979" s="328" t="str">
        <f t="shared" si="538"/>
        <v/>
      </c>
      <c r="E979" s="328" t="str">
        <f t="shared" si="535"/>
        <v xml:space="preserve"> </v>
      </c>
      <c r="F979" s="328" t="str">
        <f t="shared" si="539"/>
        <v/>
      </c>
      <c r="G979" s="328" t="str">
        <f t="shared" si="540"/>
        <v/>
      </c>
      <c r="H979" s="313"/>
      <c r="I979" s="328" t="str">
        <f t="shared" si="541"/>
        <v/>
      </c>
      <c r="J979" s="328">
        <f t="shared" si="534"/>
        <v>850</v>
      </c>
      <c r="K979" s="335" t="str">
        <f t="shared" si="542"/>
        <v/>
      </c>
      <c r="L979" s="323" t="str">
        <f t="shared" si="543"/>
        <v/>
      </c>
      <c r="M979" s="323" t="str">
        <f t="shared" si="544"/>
        <v/>
      </c>
      <c r="N979" s="328" t="str">
        <f t="shared" si="545"/>
        <v/>
      </c>
      <c r="O979" s="328" t="str">
        <f t="shared" si="546"/>
        <v/>
      </c>
      <c r="P979" s="332"/>
      <c r="Q979" s="328"/>
      <c r="R979" s="277" t="str">
        <f>IF(H979&gt;0, rate1(1,$L$52,$L$51,$L$54,L979,$L$53,$L$50,P979),"")</f>
        <v/>
      </c>
      <c r="S979" s="323"/>
      <c r="T979" s="323"/>
      <c r="U979" s="328"/>
      <c r="V979" s="336"/>
      <c r="W979" s="328"/>
      <c r="X979" s="328"/>
      <c r="Y979" s="328"/>
      <c r="Z979" s="108" t="str">
        <f>IF(H979&gt;0, rate1(1,$L$52,$L$51,$L$54,U979,$L$53,$L$50,Y979),"")</f>
        <v/>
      </c>
      <c r="AA979" s="336" t="str">
        <f t="shared" si="547"/>
        <v/>
      </c>
      <c r="AB979" s="336" t="str">
        <f t="shared" si="548"/>
        <v/>
      </c>
      <c r="AC979" s="328" t="str">
        <f t="shared" si="549"/>
        <v/>
      </c>
      <c r="AD979" s="328" t="str">
        <f t="shared" si="550"/>
        <v/>
      </c>
      <c r="AE979" s="328" t="str">
        <f t="shared" si="551"/>
        <v/>
      </c>
      <c r="AF979" s="328" t="str">
        <f t="shared" si="552"/>
        <v/>
      </c>
      <c r="AG979" s="328" t="str">
        <f t="shared" si="553"/>
        <v/>
      </c>
      <c r="AH979" s="328" t="str">
        <f t="shared" si="554"/>
        <v/>
      </c>
      <c r="AI979" s="328" t="str">
        <f t="shared" si="555"/>
        <v/>
      </c>
      <c r="AJ979" s="328" t="str">
        <f t="shared" si="556"/>
        <v/>
      </c>
      <c r="AK979" s="337" t="str">
        <f t="shared" si="557"/>
        <v/>
      </c>
      <c r="AL979" s="42" t="str">
        <f t="shared" si="558"/>
        <v/>
      </c>
    </row>
    <row r="980" spans="2:38" ht="15" x14ac:dyDescent="0.15">
      <c r="B980" s="328" t="str">
        <f t="shared" si="536"/>
        <v/>
      </c>
      <c r="C980" s="328" t="str">
        <f t="shared" si="537"/>
        <v/>
      </c>
      <c r="D980" s="328" t="str">
        <f t="shared" si="538"/>
        <v/>
      </c>
      <c r="E980" s="328" t="str">
        <f t="shared" si="535"/>
        <v xml:space="preserve"> </v>
      </c>
      <c r="F980" s="328" t="str">
        <f t="shared" si="539"/>
        <v/>
      </c>
      <c r="G980" s="328" t="str">
        <f t="shared" si="540"/>
        <v/>
      </c>
      <c r="H980" s="313"/>
      <c r="I980" s="328" t="str">
        <f t="shared" si="541"/>
        <v/>
      </c>
      <c r="J980" s="328">
        <f t="shared" si="534"/>
        <v>850</v>
      </c>
      <c r="K980" s="335" t="str">
        <f t="shared" si="542"/>
        <v/>
      </c>
      <c r="L980" s="323" t="str">
        <f t="shared" si="543"/>
        <v/>
      </c>
      <c r="M980" s="323" t="str">
        <f t="shared" si="544"/>
        <v/>
      </c>
      <c r="N980" s="328" t="str">
        <f t="shared" si="545"/>
        <v/>
      </c>
      <c r="O980" s="328" t="str">
        <f t="shared" si="546"/>
        <v/>
      </c>
      <c r="P980" s="332"/>
      <c r="Q980" s="328"/>
      <c r="R980" s="277" t="str">
        <f>IF(H980&gt;0, rate1(1,$L$52,$L$51,$L$54,L980,$L$53,$L$50,P980),"")</f>
        <v/>
      </c>
      <c r="S980" s="323"/>
      <c r="T980" s="323"/>
      <c r="U980" s="328"/>
      <c r="V980" s="336"/>
      <c r="W980" s="328"/>
      <c r="X980" s="328"/>
      <c r="Y980" s="328"/>
      <c r="Z980" s="108" t="str">
        <f>IF(H980&gt;0, rate1(1,$L$52,$L$51,$L$54,U980,$L$53,$L$50,Y980),"")</f>
        <v/>
      </c>
      <c r="AA980" s="336" t="str">
        <f t="shared" si="547"/>
        <v/>
      </c>
      <c r="AB980" s="336" t="str">
        <f t="shared" si="548"/>
        <v/>
      </c>
      <c r="AC980" s="328" t="str">
        <f t="shared" si="549"/>
        <v/>
      </c>
      <c r="AD980" s="328" t="str">
        <f t="shared" si="550"/>
        <v/>
      </c>
      <c r="AE980" s="328" t="str">
        <f t="shared" si="551"/>
        <v/>
      </c>
      <c r="AF980" s="328" t="str">
        <f t="shared" si="552"/>
        <v/>
      </c>
      <c r="AG980" s="328" t="str">
        <f t="shared" si="553"/>
        <v/>
      </c>
      <c r="AH980" s="328" t="str">
        <f t="shared" si="554"/>
        <v/>
      </c>
      <c r="AI980" s="328" t="str">
        <f t="shared" si="555"/>
        <v/>
      </c>
      <c r="AJ980" s="328" t="str">
        <f t="shared" si="556"/>
        <v/>
      </c>
      <c r="AK980" s="337" t="str">
        <f t="shared" si="557"/>
        <v/>
      </c>
      <c r="AL980" s="42" t="str">
        <f t="shared" si="558"/>
        <v/>
      </c>
    </row>
    <row r="981" spans="2:38" ht="15" x14ac:dyDescent="0.15">
      <c r="B981" s="328" t="str">
        <f t="shared" si="536"/>
        <v/>
      </c>
      <c r="C981" s="328" t="str">
        <f t="shared" si="537"/>
        <v/>
      </c>
      <c r="D981" s="328" t="str">
        <f t="shared" si="538"/>
        <v/>
      </c>
      <c r="E981" s="328" t="str">
        <f t="shared" si="535"/>
        <v xml:space="preserve"> </v>
      </c>
      <c r="F981" s="328" t="str">
        <f t="shared" si="539"/>
        <v/>
      </c>
      <c r="G981" s="328" t="str">
        <f t="shared" si="540"/>
        <v/>
      </c>
      <c r="H981" s="313"/>
      <c r="I981" s="328" t="str">
        <f t="shared" si="541"/>
        <v/>
      </c>
      <c r="J981" s="328">
        <f t="shared" si="534"/>
        <v>850</v>
      </c>
      <c r="K981" s="335" t="str">
        <f t="shared" si="542"/>
        <v/>
      </c>
      <c r="L981" s="323" t="str">
        <f t="shared" si="543"/>
        <v/>
      </c>
      <c r="M981" s="323" t="str">
        <f t="shared" si="544"/>
        <v/>
      </c>
      <c r="N981" s="328" t="str">
        <f t="shared" si="545"/>
        <v/>
      </c>
      <c r="O981" s="328" t="str">
        <f t="shared" si="546"/>
        <v/>
      </c>
      <c r="P981" s="332"/>
      <c r="Q981" s="328"/>
      <c r="R981" s="277" t="str">
        <f>IF(H981&gt;0, rate1(1,$L$52,$L$51,$L$54,L981,$L$53,$L$50,P981),"")</f>
        <v/>
      </c>
      <c r="S981" s="323"/>
      <c r="T981" s="323"/>
      <c r="U981" s="328"/>
      <c r="V981" s="336"/>
      <c r="W981" s="328"/>
      <c r="X981" s="328"/>
      <c r="Y981" s="328"/>
      <c r="Z981" s="108" t="str">
        <f>IF(H981&gt;0, rate1(1,$L$52,$L$51,$L$54,U981,$L$53,$L$50,Y981),"")</f>
        <v/>
      </c>
      <c r="AA981" s="336" t="str">
        <f t="shared" si="547"/>
        <v/>
      </c>
      <c r="AB981" s="336" t="str">
        <f t="shared" si="548"/>
        <v/>
      </c>
      <c r="AC981" s="328" t="str">
        <f t="shared" si="549"/>
        <v/>
      </c>
      <c r="AD981" s="328" t="str">
        <f t="shared" si="550"/>
        <v/>
      </c>
      <c r="AE981" s="328" t="str">
        <f t="shared" si="551"/>
        <v/>
      </c>
      <c r="AF981" s="328" t="str">
        <f t="shared" si="552"/>
        <v/>
      </c>
      <c r="AG981" s="328" t="str">
        <f t="shared" si="553"/>
        <v/>
      </c>
      <c r="AH981" s="328" t="str">
        <f t="shared" si="554"/>
        <v/>
      </c>
      <c r="AI981" s="328" t="str">
        <f t="shared" si="555"/>
        <v/>
      </c>
      <c r="AJ981" s="328" t="str">
        <f t="shared" si="556"/>
        <v/>
      </c>
      <c r="AK981" s="337" t="str">
        <f t="shared" si="557"/>
        <v/>
      </c>
      <c r="AL981" s="42" t="str">
        <f t="shared" si="558"/>
        <v/>
      </c>
    </row>
    <row r="982" spans="2:38" ht="15" x14ac:dyDescent="0.15">
      <c r="B982" s="328" t="str">
        <f t="shared" si="536"/>
        <v/>
      </c>
      <c r="C982" s="328" t="str">
        <f t="shared" si="537"/>
        <v/>
      </c>
      <c r="D982" s="328" t="str">
        <f t="shared" si="538"/>
        <v/>
      </c>
      <c r="E982" s="328" t="str">
        <f t="shared" si="535"/>
        <v xml:space="preserve"> </v>
      </c>
      <c r="F982" s="328" t="str">
        <f t="shared" si="539"/>
        <v/>
      </c>
      <c r="G982" s="328" t="str">
        <f t="shared" si="540"/>
        <v/>
      </c>
      <c r="H982" s="313"/>
      <c r="I982" s="328" t="str">
        <f t="shared" si="541"/>
        <v/>
      </c>
      <c r="J982" s="328">
        <f t="shared" si="534"/>
        <v>850</v>
      </c>
      <c r="K982" s="335" t="str">
        <f t="shared" si="542"/>
        <v/>
      </c>
      <c r="L982" s="323" t="str">
        <f t="shared" si="543"/>
        <v/>
      </c>
      <c r="M982" s="323" t="str">
        <f t="shared" si="544"/>
        <v/>
      </c>
      <c r="N982" s="328" t="str">
        <f t="shared" si="545"/>
        <v/>
      </c>
      <c r="O982" s="328" t="str">
        <f t="shared" si="546"/>
        <v/>
      </c>
      <c r="P982" s="332"/>
      <c r="Q982" s="328"/>
      <c r="R982" s="277" t="str">
        <f>IF(H982&gt;0, rate1(1,$L$52,$L$51,$L$54,L982,$L$53,$L$50,P982),"")</f>
        <v/>
      </c>
      <c r="S982" s="323"/>
      <c r="T982" s="323"/>
      <c r="U982" s="328"/>
      <c r="V982" s="336"/>
      <c r="W982" s="328"/>
      <c r="X982" s="328"/>
      <c r="Y982" s="328"/>
      <c r="Z982" s="108" t="str">
        <f>IF(H982&gt;0, rate1(1,$L$52,$L$51,$L$54,U982,$L$53,$L$50,Y982),"")</f>
        <v/>
      </c>
      <c r="AA982" s="336" t="str">
        <f t="shared" si="547"/>
        <v/>
      </c>
      <c r="AB982" s="336" t="str">
        <f t="shared" si="548"/>
        <v/>
      </c>
      <c r="AC982" s="328" t="str">
        <f t="shared" si="549"/>
        <v/>
      </c>
      <c r="AD982" s="328" t="str">
        <f t="shared" si="550"/>
        <v/>
      </c>
      <c r="AE982" s="328" t="str">
        <f t="shared" si="551"/>
        <v/>
      </c>
      <c r="AF982" s="328" t="str">
        <f t="shared" si="552"/>
        <v/>
      </c>
      <c r="AG982" s="328" t="str">
        <f t="shared" si="553"/>
        <v/>
      </c>
      <c r="AH982" s="328" t="str">
        <f t="shared" si="554"/>
        <v/>
      </c>
      <c r="AI982" s="328" t="str">
        <f t="shared" si="555"/>
        <v/>
      </c>
      <c r="AJ982" s="328" t="str">
        <f t="shared" si="556"/>
        <v/>
      </c>
      <c r="AK982" s="337" t="str">
        <f t="shared" si="557"/>
        <v/>
      </c>
      <c r="AL982" s="42" t="str">
        <f t="shared" si="558"/>
        <v/>
      </c>
    </row>
    <row r="983" spans="2:38" ht="15" x14ac:dyDescent="0.15">
      <c r="B983" s="328" t="str">
        <f t="shared" si="536"/>
        <v/>
      </c>
      <c r="C983" s="328" t="str">
        <f t="shared" si="537"/>
        <v/>
      </c>
      <c r="D983" s="328" t="str">
        <f t="shared" si="538"/>
        <v/>
      </c>
      <c r="E983" s="328" t="str">
        <f t="shared" si="535"/>
        <v xml:space="preserve"> </v>
      </c>
      <c r="F983" s="328" t="str">
        <f t="shared" si="539"/>
        <v/>
      </c>
      <c r="G983" s="328" t="str">
        <f t="shared" si="540"/>
        <v/>
      </c>
      <c r="H983" s="313"/>
      <c r="I983" s="328" t="str">
        <f t="shared" si="541"/>
        <v/>
      </c>
      <c r="J983" s="328">
        <f t="shared" si="534"/>
        <v>850</v>
      </c>
      <c r="K983" s="335" t="str">
        <f t="shared" si="542"/>
        <v/>
      </c>
      <c r="L983" s="323" t="str">
        <f t="shared" si="543"/>
        <v/>
      </c>
      <c r="M983" s="323" t="str">
        <f t="shared" si="544"/>
        <v/>
      </c>
      <c r="N983" s="328" t="str">
        <f t="shared" si="545"/>
        <v/>
      </c>
      <c r="O983" s="328" t="str">
        <f t="shared" si="546"/>
        <v/>
      </c>
      <c r="P983" s="332"/>
      <c r="Q983" s="328"/>
      <c r="R983" s="277" t="str">
        <f>IF(H983&gt;0, rate1(1,$L$52,$L$51,$L$54,L983,$L$53,$L$50,P983),"")</f>
        <v/>
      </c>
      <c r="S983" s="323"/>
      <c r="T983" s="323"/>
      <c r="U983" s="328"/>
      <c r="V983" s="336"/>
      <c r="W983" s="328"/>
      <c r="X983" s="328"/>
      <c r="Y983" s="328"/>
      <c r="Z983" s="108" t="str">
        <f>IF(H983&gt;0, rate1(1,$L$52,$L$51,$L$54,U983,$L$53,$L$50,Y983),"")</f>
        <v/>
      </c>
      <c r="AA983" s="336" t="str">
        <f t="shared" si="547"/>
        <v/>
      </c>
      <c r="AB983" s="336" t="str">
        <f t="shared" si="548"/>
        <v/>
      </c>
      <c r="AC983" s="328" t="str">
        <f t="shared" si="549"/>
        <v/>
      </c>
      <c r="AD983" s="328" t="str">
        <f t="shared" si="550"/>
        <v/>
      </c>
      <c r="AE983" s="328" t="str">
        <f t="shared" si="551"/>
        <v/>
      </c>
      <c r="AF983" s="328" t="str">
        <f t="shared" si="552"/>
        <v/>
      </c>
      <c r="AG983" s="328" t="str">
        <f t="shared" si="553"/>
        <v/>
      </c>
      <c r="AH983" s="328" t="str">
        <f t="shared" si="554"/>
        <v/>
      </c>
      <c r="AI983" s="328" t="str">
        <f t="shared" si="555"/>
        <v/>
      </c>
      <c r="AJ983" s="328" t="str">
        <f t="shared" si="556"/>
        <v/>
      </c>
      <c r="AK983" s="337" t="str">
        <f t="shared" si="557"/>
        <v/>
      </c>
      <c r="AL983" s="42" t="str">
        <f t="shared" si="558"/>
        <v/>
      </c>
    </row>
    <row r="984" spans="2:38" ht="15" x14ac:dyDescent="0.15">
      <c r="B984" s="328" t="str">
        <f t="shared" si="536"/>
        <v/>
      </c>
      <c r="C984" s="328" t="str">
        <f t="shared" si="537"/>
        <v/>
      </c>
      <c r="D984" s="328" t="str">
        <f t="shared" si="538"/>
        <v/>
      </c>
      <c r="E984" s="328" t="str">
        <f t="shared" si="535"/>
        <v xml:space="preserve"> </v>
      </c>
      <c r="F984" s="328" t="str">
        <f t="shared" si="539"/>
        <v/>
      </c>
      <c r="G984" s="328" t="str">
        <f t="shared" si="540"/>
        <v/>
      </c>
      <c r="H984" s="313"/>
      <c r="I984" s="328" t="str">
        <f t="shared" si="541"/>
        <v/>
      </c>
      <c r="J984" s="328">
        <f t="shared" si="534"/>
        <v>850</v>
      </c>
      <c r="K984" s="335" t="str">
        <f t="shared" si="542"/>
        <v/>
      </c>
      <c r="L984" s="323" t="str">
        <f t="shared" si="543"/>
        <v/>
      </c>
      <c r="M984" s="323" t="str">
        <f t="shared" si="544"/>
        <v/>
      </c>
      <c r="N984" s="328" t="str">
        <f t="shared" si="545"/>
        <v/>
      </c>
      <c r="O984" s="328" t="str">
        <f t="shared" si="546"/>
        <v/>
      </c>
      <c r="P984" s="332"/>
      <c r="Q984" s="328"/>
      <c r="R984" s="277" t="str">
        <f>IF(H984&gt;0, rate1(1,$L$52,$L$51,$L$54,L984,$L$53,$L$50,P984),"")</f>
        <v/>
      </c>
      <c r="S984" s="323"/>
      <c r="T984" s="323"/>
      <c r="U984" s="328"/>
      <c r="V984" s="336"/>
      <c r="W984" s="328"/>
      <c r="X984" s="328"/>
      <c r="Y984" s="328"/>
      <c r="Z984" s="108" t="str">
        <f>IF(H984&gt;0, rate1(1,$L$52,$L$51,$L$54,U984,$L$53,$L$50,Y984),"")</f>
        <v/>
      </c>
      <c r="AA984" s="336" t="str">
        <f t="shared" si="547"/>
        <v/>
      </c>
      <c r="AB984" s="336" t="str">
        <f t="shared" si="548"/>
        <v/>
      </c>
      <c r="AC984" s="328" t="str">
        <f t="shared" si="549"/>
        <v/>
      </c>
      <c r="AD984" s="328" t="str">
        <f t="shared" si="550"/>
        <v/>
      </c>
      <c r="AE984" s="328" t="str">
        <f t="shared" si="551"/>
        <v/>
      </c>
      <c r="AF984" s="328" t="str">
        <f t="shared" si="552"/>
        <v/>
      </c>
      <c r="AG984" s="328" t="str">
        <f t="shared" si="553"/>
        <v/>
      </c>
      <c r="AH984" s="328" t="str">
        <f t="shared" si="554"/>
        <v/>
      </c>
      <c r="AI984" s="328" t="str">
        <f t="shared" si="555"/>
        <v/>
      </c>
      <c r="AJ984" s="328" t="str">
        <f t="shared" si="556"/>
        <v/>
      </c>
      <c r="AK984" s="337" t="str">
        <f t="shared" si="557"/>
        <v/>
      </c>
      <c r="AL984" s="42" t="str">
        <f t="shared" si="558"/>
        <v/>
      </c>
    </row>
    <row r="985" spans="2:38" ht="15" x14ac:dyDescent="0.15">
      <c r="B985" s="328" t="str">
        <f t="shared" si="536"/>
        <v/>
      </c>
      <c r="C985" s="328" t="str">
        <f t="shared" si="537"/>
        <v/>
      </c>
      <c r="D985" s="328" t="str">
        <f t="shared" si="538"/>
        <v/>
      </c>
      <c r="E985" s="328" t="str">
        <f t="shared" si="535"/>
        <v xml:space="preserve"> </v>
      </c>
      <c r="F985" s="328" t="str">
        <f t="shared" si="539"/>
        <v/>
      </c>
      <c r="G985" s="328" t="str">
        <f t="shared" si="540"/>
        <v/>
      </c>
      <c r="H985" s="313"/>
      <c r="I985" s="328" t="str">
        <f t="shared" si="541"/>
        <v/>
      </c>
      <c r="J985" s="328">
        <f t="shared" si="534"/>
        <v>850</v>
      </c>
      <c r="K985" s="335" t="str">
        <f t="shared" si="542"/>
        <v/>
      </c>
      <c r="L985" s="323" t="str">
        <f t="shared" si="543"/>
        <v/>
      </c>
      <c r="M985" s="323" t="str">
        <f t="shared" si="544"/>
        <v/>
      </c>
      <c r="N985" s="328" t="str">
        <f t="shared" si="545"/>
        <v/>
      </c>
      <c r="O985" s="328" t="str">
        <f t="shared" si="546"/>
        <v/>
      </c>
      <c r="P985" s="332"/>
      <c r="Q985" s="328"/>
      <c r="R985" s="277" t="str">
        <f>IF(H985&gt;0, rate1(1,$L$52,$L$51,$L$54,L985,$L$53,$L$50,P985),"")</f>
        <v/>
      </c>
      <c r="S985" s="323"/>
      <c r="T985" s="323"/>
      <c r="U985" s="328"/>
      <c r="V985" s="336"/>
      <c r="W985" s="328"/>
      <c r="X985" s="328"/>
      <c r="Y985" s="328"/>
      <c r="Z985" s="108" t="str">
        <f>IF(H985&gt;0, rate1(1,$L$52,$L$51,$L$54,U985,$L$53,$L$50,Y985),"")</f>
        <v/>
      </c>
      <c r="AA985" s="336" t="str">
        <f t="shared" si="547"/>
        <v/>
      </c>
      <c r="AB985" s="336" t="str">
        <f t="shared" si="548"/>
        <v/>
      </c>
      <c r="AC985" s="328" t="str">
        <f t="shared" si="549"/>
        <v/>
      </c>
      <c r="AD985" s="328" t="str">
        <f t="shared" si="550"/>
        <v/>
      </c>
      <c r="AE985" s="328" t="str">
        <f t="shared" si="551"/>
        <v/>
      </c>
      <c r="AF985" s="328" t="str">
        <f t="shared" si="552"/>
        <v/>
      </c>
      <c r="AG985" s="328" t="str">
        <f t="shared" si="553"/>
        <v/>
      </c>
      <c r="AH985" s="328" t="str">
        <f t="shared" si="554"/>
        <v/>
      </c>
      <c r="AI985" s="328" t="str">
        <f t="shared" si="555"/>
        <v/>
      </c>
      <c r="AJ985" s="328" t="str">
        <f t="shared" si="556"/>
        <v/>
      </c>
      <c r="AK985" s="337" t="str">
        <f t="shared" si="557"/>
        <v/>
      </c>
      <c r="AL985" s="42" t="str">
        <f t="shared" si="558"/>
        <v/>
      </c>
    </row>
    <row r="986" spans="2:38" ht="15" x14ac:dyDescent="0.15">
      <c r="B986" s="328" t="str">
        <f t="shared" si="536"/>
        <v/>
      </c>
      <c r="C986" s="328" t="str">
        <f t="shared" si="537"/>
        <v/>
      </c>
      <c r="D986" s="328" t="str">
        <f t="shared" si="538"/>
        <v/>
      </c>
      <c r="E986" s="328" t="str">
        <f t="shared" si="535"/>
        <v xml:space="preserve"> </v>
      </c>
      <c r="F986" s="328" t="str">
        <f t="shared" si="539"/>
        <v/>
      </c>
      <c r="G986" s="328" t="str">
        <f t="shared" si="540"/>
        <v/>
      </c>
      <c r="H986" s="313"/>
      <c r="I986" s="328" t="str">
        <f t="shared" si="541"/>
        <v/>
      </c>
      <c r="J986" s="328">
        <f t="shared" si="534"/>
        <v>850</v>
      </c>
      <c r="K986" s="335" t="str">
        <f t="shared" si="542"/>
        <v/>
      </c>
      <c r="L986" s="323" t="str">
        <f t="shared" si="543"/>
        <v/>
      </c>
      <c r="M986" s="323" t="str">
        <f t="shared" si="544"/>
        <v/>
      </c>
      <c r="N986" s="328" t="str">
        <f t="shared" si="545"/>
        <v/>
      </c>
      <c r="O986" s="328" t="str">
        <f t="shared" si="546"/>
        <v/>
      </c>
      <c r="P986" s="332"/>
      <c r="Q986" s="328"/>
      <c r="R986" s="277" t="str">
        <f>IF(H986&gt;0, rate1(1,$L$52,$L$51,$L$54,L986,$L$53,$L$50,P986),"")</f>
        <v/>
      </c>
      <c r="S986" s="323"/>
      <c r="T986" s="323"/>
      <c r="U986" s="328"/>
      <c r="V986" s="336"/>
      <c r="W986" s="328"/>
      <c r="X986" s="328"/>
      <c r="Y986" s="328"/>
      <c r="Z986" s="108" t="str">
        <f>IF(H986&gt;0, rate1(1,$L$52,$L$51,$L$54,U986,$L$53,$L$50,Y986),"")</f>
        <v/>
      </c>
      <c r="AA986" s="336" t="str">
        <f t="shared" si="547"/>
        <v/>
      </c>
      <c r="AB986" s="336" t="str">
        <f t="shared" si="548"/>
        <v/>
      </c>
      <c r="AC986" s="328" t="str">
        <f t="shared" si="549"/>
        <v/>
      </c>
      <c r="AD986" s="328" t="str">
        <f t="shared" si="550"/>
        <v/>
      </c>
      <c r="AE986" s="328" t="str">
        <f t="shared" si="551"/>
        <v/>
      </c>
      <c r="AF986" s="328" t="str">
        <f t="shared" si="552"/>
        <v/>
      </c>
      <c r="AG986" s="328" t="str">
        <f t="shared" si="553"/>
        <v/>
      </c>
      <c r="AH986" s="328" t="str">
        <f t="shared" si="554"/>
        <v/>
      </c>
      <c r="AI986" s="328" t="str">
        <f t="shared" si="555"/>
        <v/>
      </c>
      <c r="AJ986" s="328" t="str">
        <f t="shared" si="556"/>
        <v/>
      </c>
      <c r="AK986" s="337" t="str">
        <f t="shared" si="557"/>
        <v/>
      </c>
      <c r="AL986" s="42" t="str">
        <f t="shared" si="558"/>
        <v/>
      </c>
    </row>
    <row r="987" spans="2:38" ht="15" x14ac:dyDescent="0.15">
      <c r="B987" s="328" t="str">
        <f t="shared" si="536"/>
        <v/>
      </c>
      <c r="C987" s="328" t="str">
        <f t="shared" si="537"/>
        <v/>
      </c>
      <c r="D987" s="328" t="str">
        <f t="shared" si="538"/>
        <v/>
      </c>
      <c r="E987" s="328" t="str">
        <f t="shared" si="535"/>
        <v xml:space="preserve"> </v>
      </c>
      <c r="F987" s="328" t="str">
        <f t="shared" si="539"/>
        <v/>
      </c>
      <c r="G987" s="328" t="str">
        <f t="shared" si="540"/>
        <v/>
      </c>
      <c r="H987" s="313"/>
      <c r="I987" s="328" t="str">
        <f t="shared" si="541"/>
        <v/>
      </c>
      <c r="J987" s="328">
        <f t="shared" si="534"/>
        <v>850</v>
      </c>
      <c r="K987" s="335" t="str">
        <f t="shared" si="542"/>
        <v/>
      </c>
      <c r="L987" s="323" t="str">
        <f t="shared" si="543"/>
        <v/>
      </c>
      <c r="M987" s="323" t="str">
        <f t="shared" si="544"/>
        <v/>
      </c>
      <c r="N987" s="328" t="str">
        <f t="shared" si="545"/>
        <v/>
      </c>
      <c r="O987" s="328" t="str">
        <f t="shared" si="546"/>
        <v/>
      </c>
      <c r="P987" s="332"/>
      <c r="Q987" s="328"/>
      <c r="R987" s="277" t="str">
        <f>IF(H987&gt;0, rate1(1,$L$52,$L$51,$L$54,L987,$L$53,$L$50,P987),"")</f>
        <v/>
      </c>
      <c r="S987" s="323"/>
      <c r="T987" s="323"/>
      <c r="U987" s="328"/>
      <c r="V987" s="336"/>
      <c r="W987" s="328"/>
      <c r="X987" s="328"/>
      <c r="Y987" s="328"/>
      <c r="Z987" s="108" t="str">
        <f>IF(H987&gt;0, rate1(1,$L$52,$L$51,$L$54,U987,$L$53,$L$50,Y987),"")</f>
        <v/>
      </c>
      <c r="AA987" s="336" t="str">
        <f t="shared" si="547"/>
        <v/>
      </c>
      <c r="AB987" s="336" t="str">
        <f t="shared" si="548"/>
        <v/>
      </c>
      <c r="AC987" s="328" t="str">
        <f t="shared" si="549"/>
        <v/>
      </c>
      <c r="AD987" s="328" t="str">
        <f t="shared" si="550"/>
        <v/>
      </c>
      <c r="AE987" s="328" t="str">
        <f t="shared" si="551"/>
        <v/>
      </c>
      <c r="AF987" s="328" t="str">
        <f t="shared" si="552"/>
        <v/>
      </c>
      <c r="AG987" s="328" t="str">
        <f t="shared" si="553"/>
        <v/>
      </c>
      <c r="AH987" s="328" t="str">
        <f t="shared" si="554"/>
        <v/>
      </c>
      <c r="AI987" s="328" t="str">
        <f t="shared" si="555"/>
        <v/>
      </c>
      <c r="AJ987" s="328" t="str">
        <f t="shared" si="556"/>
        <v/>
      </c>
      <c r="AK987" s="337" t="str">
        <f t="shared" si="557"/>
        <v/>
      </c>
      <c r="AL987" s="42" t="str">
        <f t="shared" si="558"/>
        <v/>
      </c>
    </row>
    <row r="988" spans="2:38" ht="15" x14ac:dyDescent="0.15">
      <c r="B988" s="328" t="str">
        <f t="shared" si="536"/>
        <v/>
      </c>
      <c r="C988" s="328" t="str">
        <f t="shared" si="537"/>
        <v/>
      </c>
      <c r="D988" s="328" t="str">
        <f t="shared" si="538"/>
        <v/>
      </c>
      <c r="E988" s="328" t="str">
        <f t="shared" si="535"/>
        <v xml:space="preserve"> </v>
      </c>
      <c r="F988" s="328" t="str">
        <f t="shared" si="539"/>
        <v/>
      </c>
      <c r="G988" s="328" t="str">
        <f t="shared" si="540"/>
        <v/>
      </c>
      <c r="H988" s="313"/>
      <c r="I988" s="328" t="str">
        <f t="shared" si="541"/>
        <v/>
      </c>
      <c r="J988" s="328">
        <f t="shared" si="534"/>
        <v>850</v>
      </c>
      <c r="K988" s="335" t="str">
        <f t="shared" si="542"/>
        <v/>
      </c>
      <c r="L988" s="323" t="str">
        <f t="shared" si="543"/>
        <v/>
      </c>
      <c r="M988" s="323" t="str">
        <f t="shared" si="544"/>
        <v/>
      </c>
      <c r="N988" s="328" t="str">
        <f t="shared" si="545"/>
        <v/>
      </c>
      <c r="O988" s="328" t="str">
        <f t="shared" si="546"/>
        <v/>
      </c>
      <c r="P988" s="332"/>
      <c r="Q988" s="328"/>
      <c r="R988" s="277" t="str">
        <f>IF(H988&gt;0, rate1(1,$L$52,$L$51,$L$54,L988,$L$53,$L$50,P988),"")</f>
        <v/>
      </c>
      <c r="S988" s="323"/>
      <c r="T988" s="323"/>
      <c r="U988" s="328"/>
      <c r="V988" s="336"/>
      <c r="W988" s="328"/>
      <c r="X988" s="328"/>
      <c r="Y988" s="328"/>
      <c r="Z988" s="108" t="str">
        <f>IF(H988&gt;0, rate1(1,$L$52,$L$51,$L$54,U988,$L$53,$L$50,Y988),"")</f>
        <v/>
      </c>
      <c r="AA988" s="336" t="str">
        <f t="shared" si="547"/>
        <v/>
      </c>
      <c r="AB988" s="336" t="str">
        <f t="shared" si="548"/>
        <v/>
      </c>
      <c r="AC988" s="328" t="str">
        <f t="shared" si="549"/>
        <v/>
      </c>
      <c r="AD988" s="328" t="str">
        <f t="shared" si="550"/>
        <v/>
      </c>
      <c r="AE988" s="328" t="str">
        <f t="shared" si="551"/>
        <v/>
      </c>
      <c r="AF988" s="328" t="str">
        <f t="shared" si="552"/>
        <v/>
      </c>
      <c r="AG988" s="328" t="str">
        <f t="shared" si="553"/>
        <v/>
      </c>
      <c r="AH988" s="328" t="str">
        <f t="shared" si="554"/>
        <v/>
      </c>
      <c r="AI988" s="328" t="str">
        <f t="shared" si="555"/>
        <v/>
      </c>
      <c r="AJ988" s="328" t="str">
        <f t="shared" si="556"/>
        <v/>
      </c>
      <c r="AK988" s="337" t="str">
        <f t="shared" si="557"/>
        <v/>
      </c>
      <c r="AL988" s="42" t="str">
        <f t="shared" si="558"/>
        <v/>
      </c>
    </row>
    <row r="989" spans="2:38" ht="15" x14ac:dyDescent="0.15">
      <c r="B989" s="328" t="str">
        <f t="shared" si="536"/>
        <v/>
      </c>
      <c r="C989" s="328" t="str">
        <f t="shared" si="537"/>
        <v/>
      </c>
      <c r="D989" s="328" t="str">
        <f t="shared" si="538"/>
        <v/>
      </c>
      <c r="E989" s="328" t="str">
        <f t="shared" si="535"/>
        <v xml:space="preserve"> </v>
      </c>
      <c r="F989" s="328" t="str">
        <f t="shared" si="539"/>
        <v/>
      </c>
      <c r="G989" s="328" t="str">
        <f t="shared" si="540"/>
        <v/>
      </c>
      <c r="H989" s="313"/>
      <c r="I989" s="328" t="str">
        <f t="shared" si="541"/>
        <v/>
      </c>
      <c r="J989" s="328">
        <f t="shared" si="534"/>
        <v>850</v>
      </c>
      <c r="K989" s="335" t="str">
        <f t="shared" si="542"/>
        <v/>
      </c>
      <c r="L989" s="323" t="str">
        <f t="shared" si="543"/>
        <v/>
      </c>
      <c r="M989" s="323" t="str">
        <f t="shared" si="544"/>
        <v/>
      </c>
      <c r="N989" s="328" t="str">
        <f t="shared" si="545"/>
        <v/>
      </c>
      <c r="O989" s="328" t="str">
        <f t="shared" si="546"/>
        <v/>
      </c>
      <c r="P989" s="332"/>
      <c r="Q989" s="328"/>
      <c r="R989" s="277" t="str">
        <f>IF(H989&gt;0, rate1(1,$L$52,$L$51,$L$54,L989,$L$53,$L$50,P989),"")</f>
        <v/>
      </c>
      <c r="S989" s="323"/>
      <c r="T989" s="323"/>
      <c r="U989" s="328"/>
      <c r="V989" s="336"/>
      <c r="W989" s="328"/>
      <c r="X989" s="328"/>
      <c r="Y989" s="328"/>
      <c r="Z989" s="108" t="str">
        <f>IF(H989&gt;0, rate1(1,$L$52,$L$51,$L$54,U989,$L$53,$L$50,Y989),"")</f>
        <v/>
      </c>
      <c r="AA989" s="336" t="str">
        <f t="shared" si="547"/>
        <v/>
      </c>
      <c r="AB989" s="336" t="str">
        <f t="shared" si="548"/>
        <v/>
      </c>
      <c r="AC989" s="328" t="str">
        <f t="shared" si="549"/>
        <v/>
      </c>
      <c r="AD989" s="328" t="str">
        <f t="shared" si="550"/>
        <v/>
      </c>
      <c r="AE989" s="328" t="str">
        <f t="shared" si="551"/>
        <v/>
      </c>
      <c r="AF989" s="328" t="str">
        <f t="shared" si="552"/>
        <v/>
      </c>
      <c r="AG989" s="328" t="str">
        <f t="shared" si="553"/>
        <v/>
      </c>
      <c r="AH989" s="328" t="str">
        <f t="shared" si="554"/>
        <v/>
      </c>
      <c r="AI989" s="328" t="str">
        <f t="shared" si="555"/>
        <v/>
      </c>
      <c r="AJ989" s="328" t="str">
        <f t="shared" si="556"/>
        <v/>
      </c>
      <c r="AK989" s="337" t="str">
        <f t="shared" si="557"/>
        <v/>
      </c>
      <c r="AL989" s="42" t="str">
        <f t="shared" si="558"/>
        <v/>
      </c>
    </row>
    <row r="990" spans="2:38" ht="15" x14ac:dyDescent="0.15">
      <c r="B990" s="328" t="str">
        <f t="shared" si="536"/>
        <v/>
      </c>
      <c r="C990" s="328" t="str">
        <f t="shared" si="537"/>
        <v/>
      </c>
      <c r="D990" s="328" t="str">
        <f t="shared" si="538"/>
        <v/>
      </c>
      <c r="E990" s="328" t="str">
        <f t="shared" si="535"/>
        <v xml:space="preserve"> </v>
      </c>
      <c r="F990" s="328" t="str">
        <f t="shared" si="539"/>
        <v/>
      </c>
      <c r="G990" s="328" t="str">
        <f t="shared" si="540"/>
        <v/>
      </c>
      <c r="H990" s="313"/>
      <c r="I990" s="328" t="str">
        <f t="shared" si="541"/>
        <v/>
      </c>
      <c r="J990" s="328">
        <f t="shared" si="534"/>
        <v>850</v>
      </c>
      <c r="K990" s="335" t="str">
        <f t="shared" si="542"/>
        <v/>
      </c>
      <c r="L990" s="323" t="str">
        <f t="shared" si="543"/>
        <v/>
      </c>
      <c r="M990" s="323" t="str">
        <f t="shared" si="544"/>
        <v/>
      </c>
      <c r="N990" s="328" t="str">
        <f t="shared" si="545"/>
        <v/>
      </c>
      <c r="O990" s="328" t="str">
        <f t="shared" si="546"/>
        <v/>
      </c>
      <c r="P990" s="332"/>
      <c r="Q990" s="328"/>
      <c r="R990" s="277" t="str">
        <f>IF(H990&gt;0, rate1(1,$L$52,$L$51,$L$54,L990,$L$53,$L$50,P990),"")</f>
        <v/>
      </c>
      <c r="S990" s="323"/>
      <c r="T990" s="323"/>
      <c r="U990" s="328"/>
      <c r="V990" s="336"/>
      <c r="W990" s="328"/>
      <c r="X990" s="328"/>
      <c r="Y990" s="328"/>
      <c r="Z990" s="108" t="str">
        <f>IF(H990&gt;0, rate1(1,$L$52,$L$51,$L$54,U990,$L$53,$L$50,Y990),"")</f>
        <v/>
      </c>
      <c r="AA990" s="336" t="str">
        <f t="shared" si="547"/>
        <v/>
      </c>
      <c r="AB990" s="336" t="str">
        <f t="shared" si="548"/>
        <v/>
      </c>
      <c r="AC990" s="328" t="str">
        <f t="shared" si="549"/>
        <v/>
      </c>
      <c r="AD990" s="328" t="str">
        <f t="shared" si="550"/>
        <v/>
      </c>
      <c r="AE990" s="328" t="str">
        <f t="shared" si="551"/>
        <v/>
      </c>
      <c r="AF990" s="328" t="str">
        <f t="shared" si="552"/>
        <v/>
      </c>
      <c r="AG990" s="328" t="str">
        <f t="shared" si="553"/>
        <v/>
      </c>
      <c r="AH990" s="328" t="str">
        <f t="shared" si="554"/>
        <v/>
      </c>
      <c r="AI990" s="328" t="str">
        <f t="shared" si="555"/>
        <v/>
      </c>
      <c r="AJ990" s="328" t="str">
        <f t="shared" si="556"/>
        <v/>
      </c>
      <c r="AK990" s="337" t="str">
        <f t="shared" si="557"/>
        <v/>
      </c>
      <c r="AL990" s="42" t="str">
        <f t="shared" si="558"/>
        <v/>
      </c>
    </row>
    <row r="991" spans="2:38" ht="15" x14ac:dyDescent="0.15">
      <c r="B991" s="328" t="str">
        <f t="shared" si="536"/>
        <v/>
      </c>
      <c r="C991" s="328" t="str">
        <f t="shared" si="537"/>
        <v/>
      </c>
      <c r="D991" s="328" t="str">
        <f t="shared" si="538"/>
        <v/>
      </c>
      <c r="E991" s="328" t="str">
        <f t="shared" si="535"/>
        <v xml:space="preserve"> </v>
      </c>
      <c r="F991" s="328" t="str">
        <f t="shared" si="539"/>
        <v/>
      </c>
      <c r="G991" s="328" t="str">
        <f t="shared" si="540"/>
        <v/>
      </c>
      <c r="H991" s="313"/>
      <c r="I991" s="328" t="str">
        <f t="shared" si="541"/>
        <v/>
      </c>
      <c r="J991" s="328">
        <f t="shared" si="534"/>
        <v>850</v>
      </c>
      <c r="K991" s="335" t="str">
        <f t="shared" si="542"/>
        <v/>
      </c>
      <c r="L991" s="323" t="str">
        <f t="shared" si="543"/>
        <v/>
      </c>
      <c r="M991" s="323" t="str">
        <f t="shared" si="544"/>
        <v/>
      </c>
      <c r="N991" s="328" t="str">
        <f t="shared" si="545"/>
        <v/>
      </c>
      <c r="O991" s="328" t="str">
        <f t="shared" si="546"/>
        <v/>
      </c>
      <c r="P991" s="332"/>
      <c r="Q991" s="328"/>
      <c r="R991" s="277" t="str">
        <f>IF(H991&gt;0, rate1(1,$L$52,$L$51,$L$54,L991,$L$53,$L$50,P991),"")</f>
        <v/>
      </c>
      <c r="S991" s="323"/>
      <c r="T991" s="323"/>
      <c r="U991" s="328"/>
      <c r="V991" s="336"/>
      <c r="W991" s="328"/>
      <c r="X991" s="328"/>
      <c r="Y991" s="328"/>
      <c r="Z991" s="108" t="str">
        <f>IF(H991&gt;0, rate1(1,$L$52,$L$51,$L$54,U991,$L$53,$L$50,Y991),"")</f>
        <v/>
      </c>
      <c r="AA991" s="336" t="str">
        <f t="shared" si="547"/>
        <v/>
      </c>
      <c r="AB991" s="336" t="str">
        <f t="shared" si="548"/>
        <v/>
      </c>
      <c r="AC991" s="328" t="str">
        <f t="shared" si="549"/>
        <v/>
      </c>
      <c r="AD991" s="328" t="str">
        <f t="shared" si="550"/>
        <v/>
      </c>
      <c r="AE991" s="328" t="str">
        <f t="shared" si="551"/>
        <v/>
      </c>
      <c r="AF991" s="328" t="str">
        <f t="shared" si="552"/>
        <v/>
      </c>
      <c r="AG991" s="328" t="str">
        <f t="shared" si="553"/>
        <v/>
      </c>
      <c r="AH991" s="328" t="str">
        <f t="shared" si="554"/>
        <v/>
      </c>
      <c r="AI991" s="328" t="str">
        <f t="shared" si="555"/>
        <v/>
      </c>
      <c r="AJ991" s="328" t="str">
        <f t="shared" si="556"/>
        <v/>
      </c>
      <c r="AK991" s="337" t="str">
        <f t="shared" si="557"/>
        <v/>
      </c>
      <c r="AL991" s="42" t="str">
        <f t="shared" si="558"/>
        <v/>
      </c>
    </row>
    <row r="992" spans="2:38" ht="15" x14ac:dyDescent="0.15">
      <c r="B992" s="328" t="str">
        <f t="shared" si="536"/>
        <v/>
      </c>
      <c r="C992" s="328" t="str">
        <f t="shared" si="537"/>
        <v/>
      </c>
      <c r="D992" s="328" t="str">
        <f t="shared" si="538"/>
        <v/>
      </c>
      <c r="E992" s="328" t="str">
        <f t="shared" si="535"/>
        <v xml:space="preserve"> </v>
      </c>
      <c r="F992" s="328" t="str">
        <f t="shared" si="539"/>
        <v/>
      </c>
      <c r="G992" s="328" t="str">
        <f t="shared" si="540"/>
        <v/>
      </c>
      <c r="H992" s="313"/>
      <c r="I992" s="328" t="str">
        <f t="shared" si="541"/>
        <v/>
      </c>
      <c r="J992" s="328">
        <f t="shared" si="534"/>
        <v>850</v>
      </c>
      <c r="K992" s="335" t="str">
        <f t="shared" si="542"/>
        <v/>
      </c>
      <c r="L992" s="323" t="str">
        <f t="shared" si="543"/>
        <v/>
      </c>
      <c r="M992" s="323" t="str">
        <f t="shared" si="544"/>
        <v/>
      </c>
      <c r="N992" s="328" t="str">
        <f t="shared" si="545"/>
        <v/>
      </c>
      <c r="O992" s="328" t="str">
        <f t="shared" si="546"/>
        <v/>
      </c>
      <c r="P992" s="332"/>
      <c r="Q992" s="328"/>
      <c r="R992" s="277" t="str">
        <f>IF(H992&gt;0, rate1(1,$L$52,$L$51,$L$54,L992,$L$53,$L$50,P992),"")</f>
        <v/>
      </c>
      <c r="S992" s="323"/>
      <c r="T992" s="323"/>
      <c r="U992" s="328"/>
      <c r="V992" s="336"/>
      <c r="W992" s="328"/>
      <c r="X992" s="328"/>
      <c r="Y992" s="328"/>
      <c r="Z992" s="108" t="str">
        <f>IF(H992&gt;0, rate1(1,$L$52,$L$51,$L$54,U992,$L$53,$L$50,Y992),"")</f>
        <v/>
      </c>
      <c r="AA992" s="336" t="str">
        <f t="shared" si="547"/>
        <v/>
      </c>
      <c r="AB992" s="336" t="str">
        <f t="shared" si="548"/>
        <v/>
      </c>
      <c r="AC992" s="328" t="str">
        <f t="shared" si="549"/>
        <v/>
      </c>
      <c r="AD992" s="328" t="str">
        <f t="shared" si="550"/>
        <v/>
      </c>
      <c r="AE992" s="328" t="str">
        <f t="shared" si="551"/>
        <v/>
      </c>
      <c r="AF992" s="328" t="str">
        <f t="shared" si="552"/>
        <v/>
      </c>
      <c r="AG992" s="328" t="str">
        <f t="shared" si="553"/>
        <v/>
      </c>
      <c r="AH992" s="328" t="str">
        <f t="shared" si="554"/>
        <v/>
      </c>
      <c r="AI992" s="328" t="str">
        <f t="shared" si="555"/>
        <v/>
      </c>
      <c r="AJ992" s="328" t="str">
        <f t="shared" si="556"/>
        <v/>
      </c>
      <c r="AK992" s="337" t="str">
        <f t="shared" si="557"/>
        <v/>
      </c>
      <c r="AL992" s="42" t="str">
        <f t="shared" si="558"/>
        <v/>
      </c>
    </row>
    <row r="993" spans="2:38" ht="15" x14ac:dyDescent="0.15">
      <c r="B993" s="328" t="str">
        <f t="shared" si="536"/>
        <v/>
      </c>
      <c r="C993" s="328" t="str">
        <f t="shared" si="537"/>
        <v/>
      </c>
      <c r="D993" s="328" t="str">
        <f t="shared" si="538"/>
        <v/>
      </c>
      <c r="E993" s="328" t="str">
        <f t="shared" si="535"/>
        <v xml:space="preserve"> </v>
      </c>
      <c r="F993" s="328" t="str">
        <f t="shared" si="539"/>
        <v/>
      </c>
      <c r="G993" s="328" t="str">
        <f t="shared" si="540"/>
        <v/>
      </c>
      <c r="H993" s="313"/>
      <c r="I993" s="328" t="str">
        <f t="shared" si="541"/>
        <v/>
      </c>
      <c r="J993" s="328">
        <f t="shared" si="534"/>
        <v>850</v>
      </c>
      <c r="K993" s="335" t="str">
        <f t="shared" si="542"/>
        <v/>
      </c>
      <c r="L993" s="323" t="str">
        <f t="shared" si="543"/>
        <v/>
      </c>
      <c r="M993" s="323" t="str">
        <f t="shared" si="544"/>
        <v/>
      </c>
      <c r="N993" s="328" t="str">
        <f t="shared" si="545"/>
        <v/>
      </c>
      <c r="O993" s="328" t="str">
        <f t="shared" si="546"/>
        <v/>
      </c>
      <c r="P993" s="332"/>
      <c r="Q993" s="328"/>
      <c r="R993" s="277" t="str">
        <f>IF(H993&gt;0, rate1(1,$L$52,$L$51,$L$54,L993,$L$53,$L$50,P993),"")</f>
        <v/>
      </c>
      <c r="S993" s="323"/>
      <c r="T993" s="323"/>
      <c r="U993" s="328"/>
      <c r="V993" s="336"/>
      <c r="W993" s="328"/>
      <c r="X993" s="328"/>
      <c r="Y993" s="328"/>
      <c r="Z993" s="108" t="str">
        <f>IF(H993&gt;0, rate1(1,$L$52,$L$51,$L$54,U993,$L$53,$L$50,Y993),"")</f>
        <v/>
      </c>
      <c r="AA993" s="336" t="str">
        <f t="shared" si="547"/>
        <v/>
      </c>
      <c r="AB993" s="336" t="str">
        <f t="shared" si="548"/>
        <v/>
      </c>
      <c r="AC993" s="328" t="str">
        <f t="shared" si="549"/>
        <v/>
      </c>
      <c r="AD993" s="328" t="str">
        <f t="shared" si="550"/>
        <v/>
      </c>
      <c r="AE993" s="328" t="str">
        <f t="shared" si="551"/>
        <v/>
      </c>
      <c r="AF993" s="328" t="str">
        <f t="shared" si="552"/>
        <v/>
      </c>
      <c r="AG993" s="328" t="str">
        <f t="shared" si="553"/>
        <v/>
      </c>
      <c r="AH993" s="328" t="str">
        <f t="shared" si="554"/>
        <v/>
      </c>
      <c r="AI993" s="328" t="str">
        <f t="shared" si="555"/>
        <v/>
      </c>
      <c r="AJ993" s="328" t="str">
        <f t="shared" si="556"/>
        <v/>
      </c>
      <c r="AK993" s="337" t="str">
        <f t="shared" si="557"/>
        <v/>
      </c>
      <c r="AL993" s="42" t="str">
        <f t="shared" si="558"/>
        <v/>
      </c>
    </row>
    <row r="994" spans="2:38" ht="15" x14ac:dyDescent="0.15">
      <c r="B994" s="328" t="str">
        <f t="shared" si="536"/>
        <v/>
      </c>
      <c r="C994" s="328" t="str">
        <f t="shared" si="537"/>
        <v/>
      </c>
      <c r="D994" s="328" t="str">
        <f t="shared" si="538"/>
        <v/>
      </c>
      <c r="E994" s="328" t="str">
        <f t="shared" si="535"/>
        <v xml:space="preserve"> </v>
      </c>
      <c r="F994" s="328" t="str">
        <f t="shared" si="539"/>
        <v/>
      </c>
      <c r="G994" s="328" t="str">
        <f t="shared" si="540"/>
        <v/>
      </c>
      <c r="H994" s="313"/>
      <c r="I994" s="328" t="str">
        <f t="shared" si="541"/>
        <v/>
      </c>
      <c r="J994" s="328">
        <f t="shared" si="534"/>
        <v>850</v>
      </c>
      <c r="K994" s="335" t="str">
        <f t="shared" si="542"/>
        <v/>
      </c>
      <c r="L994" s="323" t="str">
        <f t="shared" si="543"/>
        <v/>
      </c>
      <c r="M994" s="323" t="str">
        <f t="shared" si="544"/>
        <v/>
      </c>
      <c r="N994" s="328" t="str">
        <f t="shared" si="545"/>
        <v/>
      </c>
      <c r="O994" s="328" t="str">
        <f t="shared" si="546"/>
        <v/>
      </c>
      <c r="P994" s="332"/>
      <c r="Q994" s="328"/>
      <c r="R994" s="277" t="str">
        <f>IF(H994&gt;0, rate1(1,$L$52,$L$51,$L$54,L994,$L$53,$L$50,P994),"")</f>
        <v/>
      </c>
      <c r="S994" s="323"/>
      <c r="T994" s="323"/>
      <c r="U994" s="328"/>
      <c r="V994" s="336"/>
      <c r="W994" s="328"/>
      <c r="X994" s="328"/>
      <c r="Y994" s="328"/>
      <c r="Z994" s="108" t="str">
        <f>IF(H994&gt;0, rate1(1,$L$52,$L$51,$L$54,U994,$L$53,$L$50,Y994),"")</f>
        <v/>
      </c>
      <c r="AA994" s="336" t="str">
        <f t="shared" si="547"/>
        <v/>
      </c>
      <c r="AB994" s="336" t="str">
        <f t="shared" si="548"/>
        <v/>
      </c>
      <c r="AC994" s="328" t="str">
        <f t="shared" si="549"/>
        <v/>
      </c>
      <c r="AD994" s="328" t="str">
        <f t="shared" si="550"/>
        <v/>
      </c>
      <c r="AE994" s="328" t="str">
        <f t="shared" si="551"/>
        <v/>
      </c>
      <c r="AF994" s="328" t="str">
        <f t="shared" si="552"/>
        <v/>
      </c>
      <c r="AG994" s="328" t="str">
        <f t="shared" si="553"/>
        <v/>
      </c>
      <c r="AH994" s="328" t="str">
        <f t="shared" si="554"/>
        <v/>
      </c>
      <c r="AI994" s="328" t="str">
        <f t="shared" si="555"/>
        <v/>
      </c>
      <c r="AJ994" s="328" t="str">
        <f t="shared" si="556"/>
        <v/>
      </c>
      <c r="AK994" s="337" t="str">
        <f t="shared" si="557"/>
        <v/>
      </c>
      <c r="AL994" s="42" t="str">
        <f t="shared" si="558"/>
        <v/>
      </c>
    </row>
    <row r="995" spans="2:38" ht="15" x14ac:dyDescent="0.15">
      <c r="B995" s="328" t="str">
        <f t="shared" si="536"/>
        <v/>
      </c>
      <c r="C995" s="328" t="str">
        <f t="shared" si="537"/>
        <v/>
      </c>
      <c r="D995" s="328" t="str">
        <f t="shared" si="538"/>
        <v/>
      </c>
      <c r="E995" s="328" t="str">
        <f t="shared" si="535"/>
        <v xml:space="preserve"> </v>
      </c>
      <c r="F995" s="328" t="str">
        <f t="shared" si="539"/>
        <v/>
      </c>
      <c r="G995" s="328" t="str">
        <f t="shared" si="540"/>
        <v/>
      </c>
      <c r="H995" s="313"/>
      <c r="I995" s="328" t="str">
        <f t="shared" si="541"/>
        <v/>
      </c>
      <c r="J995" s="328">
        <f t="shared" si="534"/>
        <v>850</v>
      </c>
      <c r="K995" s="335" t="str">
        <f t="shared" si="542"/>
        <v/>
      </c>
      <c r="L995" s="323" t="str">
        <f t="shared" si="543"/>
        <v/>
      </c>
      <c r="M995" s="323" t="str">
        <f t="shared" si="544"/>
        <v/>
      </c>
      <c r="N995" s="328" t="str">
        <f t="shared" si="545"/>
        <v/>
      </c>
      <c r="O995" s="328" t="str">
        <f t="shared" si="546"/>
        <v/>
      </c>
      <c r="P995" s="332"/>
      <c r="Q995" s="328"/>
      <c r="R995" s="277" t="str">
        <f>IF(H995&gt;0, rate1(1,$L$52,$L$51,$L$54,L995,$L$53,$L$50,P995),"")</f>
        <v/>
      </c>
      <c r="S995" s="323"/>
      <c r="T995" s="323"/>
      <c r="U995" s="328"/>
      <c r="V995" s="336"/>
      <c r="W995" s="328"/>
      <c r="X995" s="328"/>
      <c r="Y995" s="328"/>
      <c r="Z995" s="108" t="str">
        <f>IF(H995&gt;0, rate1(1,$L$52,$L$51,$L$54,U995,$L$53,$L$50,Y995),"")</f>
        <v/>
      </c>
      <c r="AA995" s="336" t="str">
        <f t="shared" si="547"/>
        <v/>
      </c>
      <c r="AB995" s="336" t="str">
        <f t="shared" si="548"/>
        <v/>
      </c>
      <c r="AC995" s="328" t="str">
        <f t="shared" si="549"/>
        <v/>
      </c>
      <c r="AD995" s="328" t="str">
        <f t="shared" si="550"/>
        <v/>
      </c>
      <c r="AE995" s="328" t="str">
        <f t="shared" si="551"/>
        <v/>
      </c>
      <c r="AF995" s="328" t="str">
        <f t="shared" si="552"/>
        <v/>
      </c>
      <c r="AG995" s="328" t="str">
        <f t="shared" si="553"/>
        <v/>
      </c>
      <c r="AH995" s="328" t="str">
        <f t="shared" si="554"/>
        <v/>
      </c>
      <c r="AI995" s="328" t="str">
        <f t="shared" si="555"/>
        <v/>
      </c>
      <c r="AJ995" s="328" t="str">
        <f t="shared" si="556"/>
        <v/>
      </c>
      <c r="AK995" s="337" t="str">
        <f t="shared" si="557"/>
        <v/>
      </c>
      <c r="AL995" s="42" t="str">
        <f t="shared" si="558"/>
        <v/>
      </c>
    </row>
    <row r="996" spans="2:38" ht="15" x14ac:dyDescent="0.15">
      <c r="B996" s="328" t="str">
        <f t="shared" si="536"/>
        <v/>
      </c>
      <c r="C996" s="328" t="str">
        <f t="shared" si="537"/>
        <v/>
      </c>
      <c r="D996" s="328" t="str">
        <f t="shared" si="538"/>
        <v/>
      </c>
      <c r="E996" s="328" t="str">
        <f t="shared" si="535"/>
        <v xml:space="preserve"> </v>
      </c>
      <c r="F996" s="328" t="str">
        <f t="shared" si="539"/>
        <v/>
      </c>
      <c r="G996" s="328" t="str">
        <f t="shared" si="540"/>
        <v/>
      </c>
      <c r="H996" s="313"/>
      <c r="I996" s="328" t="str">
        <f t="shared" si="541"/>
        <v/>
      </c>
      <c r="J996" s="328">
        <f t="shared" si="534"/>
        <v>850</v>
      </c>
      <c r="K996" s="335" t="str">
        <f t="shared" si="542"/>
        <v/>
      </c>
      <c r="L996" s="323" t="str">
        <f t="shared" si="543"/>
        <v/>
      </c>
      <c r="M996" s="323" t="str">
        <f t="shared" si="544"/>
        <v/>
      </c>
      <c r="N996" s="328" t="str">
        <f t="shared" si="545"/>
        <v/>
      </c>
      <c r="O996" s="328" t="str">
        <f t="shared" si="546"/>
        <v/>
      </c>
      <c r="P996" s="332"/>
      <c r="Q996" s="328"/>
      <c r="R996" s="277" t="str">
        <f>IF(H996&gt;0, rate1(1,$L$52,$L$51,$L$54,L996,$L$53,$L$50,P996),"")</f>
        <v/>
      </c>
      <c r="S996" s="323"/>
      <c r="T996" s="323"/>
      <c r="U996" s="328"/>
      <c r="V996" s="336"/>
      <c r="W996" s="328"/>
      <c r="X996" s="328"/>
      <c r="Y996" s="328"/>
      <c r="Z996" s="108" t="str">
        <f>IF(H996&gt;0, rate1(1,$L$52,$L$51,$L$54,U996,$L$53,$L$50,Y996),"")</f>
        <v/>
      </c>
      <c r="AA996" s="336" t="str">
        <f t="shared" si="547"/>
        <v/>
      </c>
      <c r="AB996" s="336" t="str">
        <f t="shared" si="548"/>
        <v/>
      </c>
      <c r="AC996" s="328" t="str">
        <f t="shared" si="549"/>
        <v/>
      </c>
      <c r="AD996" s="328" t="str">
        <f t="shared" si="550"/>
        <v/>
      </c>
      <c r="AE996" s="328" t="str">
        <f t="shared" si="551"/>
        <v/>
      </c>
      <c r="AF996" s="328" t="str">
        <f t="shared" si="552"/>
        <v/>
      </c>
      <c r="AG996" s="328" t="str">
        <f t="shared" si="553"/>
        <v/>
      </c>
      <c r="AH996" s="328" t="str">
        <f t="shared" si="554"/>
        <v/>
      </c>
      <c r="AI996" s="328" t="str">
        <f t="shared" si="555"/>
        <v/>
      </c>
      <c r="AJ996" s="328" t="str">
        <f t="shared" si="556"/>
        <v/>
      </c>
      <c r="AK996" s="337" t="str">
        <f t="shared" si="557"/>
        <v/>
      </c>
      <c r="AL996" s="42" t="str">
        <f t="shared" si="558"/>
        <v/>
      </c>
    </row>
    <row r="997" spans="2:38" ht="15" x14ac:dyDescent="0.15">
      <c r="B997" s="328" t="str">
        <f t="shared" si="536"/>
        <v/>
      </c>
      <c r="C997" s="328" t="str">
        <f t="shared" si="537"/>
        <v/>
      </c>
      <c r="D997" s="328" t="str">
        <f t="shared" si="538"/>
        <v/>
      </c>
      <c r="E997" s="328" t="str">
        <f t="shared" si="535"/>
        <v xml:space="preserve"> </v>
      </c>
      <c r="F997" s="328" t="str">
        <f t="shared" si="539"/>
        <v/>
      </c>
      <c r="G997" s="328" t="str">
        <f t="shared" si="540"/>
        <v/>
      </c>
      <c r="H997" s="313"/>
      <c r="I997" s="328" t="str">
        <f t="shared" si="541"/>
        <v/>
      </c>
      <c r="J997" s="328">
        <f t="shared" si="534"/>
        <v>850</v>
      </c>
      <c r="K997" s="335" t="str">
        <f t="shared" si="542"/>
        <v/>
      </c>
      <c r="L997" s="323" t="str">
        <f t="shared" si="543"/>
        <v/>
      </c>
      <c r="M997" s="323" t="str">
        <f t="shared" si="544"/>
        <v/>
      </c>
      <c r="N997" s="328" t="str">
        <f t="shared" si="545"/>
        <v/>
      </c>
      <c r="O997" s="328" t="str">
        <f t="shared" si="546"/>
        <v/>
      </c>
      <c r="P997" s="332"/>
      <c r="Q997" s="328"/>
      <c r="R997" s="277" t="str">
        <f>IF(H997&gt;0, rate1(1,$L$52,$L$51,$L$54,L997,$L$53,$L$50,P997),"")</f>
        <v/>
      </c>
      <c r="S997" s="323"/>
      <c r="T997" s="323"/>
      <c r="U997" s="328"/>
      <c r="V997" s="336"/>
      <c r="W997" s="328"/>
      <c r="X997" s="328"/>
      <c r="Y997" s="328"/>
      <c r="Z997" s="108" t="str">
        <f>IF(H997&gt;0, rate1(1,$L$52,$L$51,$L$54,U997,$L$53,$L$50,Y997),"")</f>
        <v/>
      </c>
      <c r="AA997" s="336" t="str">
        <f t="shared" si="547"/>
        <v/>
      </c>
      <c r="AB997" s="336" t="str">
        <f t="shared" si="548"/>
        <v/>
      </c>
      <c r="AC997" s="328" t="str">
        <f t="shared" si="549"/>
        <v/>
      </c>
      <c r="AD997" s="328" t="str">
        <f t="shared" si="550"/>
        <v/>
      </c>
      <c r="AE997" s="328" t="str">
        <f t="shared" si="551"/>
        <v/>
      </c>
      <c r="AF997" s="328" t="str">
        <f t="shared" si="552"/>
        <v/>
      </c>
      <c r="AG997" s="328" t="str">
        <f t="shared" si="553"/>
        <v/>
      </c>
      <c r="AH997" s="328" t="str">
        <f t="shared" si="554"/>
        <v/>
      </c>
      <c r="AI997" s="328" t="str">
        <f t="shared" si="555"/>
        <v/>
      </c>
      <c r="AJ997" s="328" t="str">
        <f t="shared" si="556"/>
        <v/>
      </c>
      <c r="AK997" s="337" t="str">
        <f t="shared" si="557"/>
        <v/>
      </c>
      <c r="AL997" s="42" t="str">
        <f t="shared" si="558"/>
        <v/>
      </c>
    </row>
    <row r="998" spans="2:38" ht="15" x14ac:dyDescent="0.15">
      <c r="B998" s="328" t="str">
        <f t="shared" si="536"/>
        <v/>
      </c>
      <c r="C998" s="328" t="str">
        <f t="shared" si="537"/>
        <v/>
      </c>
      <c r="D998" s="328" t="str">
        <f t="shared" si="538"/>
        <v/>
      </c>
      <c r="E998" s="328" t="str">
        <f t="shared" si="535"/>
        <v xml:space="preserve"> </v>
      </c>
      <c r="F998" s="328" t="str">
        <f t="shared" si="539"/>
        <v/>
      </c>
      <c r="G998" s="328" t="str">
        <f t="shared" si="540"/>
        <v/>
      </c>
      <c r="H998" s="313"/>
      <c r="I998" s="328" t="str">
        <f t="shared" si="541"/>
        <v/>
      </c>
      <c r="J998" s="328">
        <f t="shared" si="534"/>
        <v>850</v>
      </c>
      <c r="K998" s="335" t="str">
        <f t="shared" si="542"/>
        <v/>
      </c>
      <c r="L998" s="323" t="str">
        <f t="shared" si="543"/>
        <v/>
      </c>
      <c r="M998" s="323" t="str">
        <f t="shared" si="544"/>
        <v/>
      </c>
      <c r="N998" s="328" t="str">
        <f t="shared" si="545"/>
        <v/>
      </c>
      <c r="O998" s="328" t="str">
        <f t="shared" si="546"/>
        <v/>
      </c>
      <c r="P998" s="332"/>
      <c r="Q998" s="328"/>
      <c r="R998" s="277" t="str">
        <f>IF(H998&gt;0, rate1(1,$L$52,$L$51,$L$54,L998,$L$53,$L$50,P998),"")</f>
        <v/>
      </c>
      <c r="S998" s="323"/>
      <c r="T998" s="323"/>
      <c r="U998" s="328"/>
      <c r="V998" s="336"/>
      <c r="W998" s="328"/>
      <c r="X998" s="328"/>
      <c r="Y998" s="328"/>
      <c r="Z998" s="108" t="str">
        <f>IF(H998&gt;0, rate1(1,$L$52,$L$51,$L$54,U998,$L$53,$L$50,Y998),"")</f>
        <v/>
      </c>
      <c r="AA998" s="336" t="str">
        <f t="shared" si="547"/>
        <v/>
      </c>
      <c r="AB998" s="336" t="str">
        <f t="shared" si="548"/>
        <v/>
      </c>
      <c r="AC998" s="328" t="str">
        <f t="shared" si="549"/>
        <v/>
      </c>
      <c r="AD998" s="328" t="str">
        <f t="shared" si="550"/>
        <v/>
      </c>
      <c r="AE998" s="328" t="str">
        <f t="shared" si="551"/>
        <v/>
      </c>
      <c r="AF998" s="328" t="str">
        <f t="shared" si="552"/>
        <v/>
      </c>
      <c r="AG998" s="328" t="str">
        <f t="shared" si="553"/>
        <v/>
      </c>
      <c r="AH998" s="328" t="str">
        <f t="shared" si="554"/>
        <v/>
      </c>
      <c r="AI998" s="328" t="str">
        <f t="shared" si="555"/>
        <v/>
      </c>
      <c r="AJ998" s="328" t="str">
        <f t="shared" si="556"/>
        <v/>
      </c>
      <c r="AK998" s="337" t="str">
        <f t="shared" si="557"/>
        <v/>
      </c>
      <c r="AL998" s="42" t="str">
        <f t="shared" si="558"/>
        <v/>
      </c>
    </row>
    <row r="999" spans="2:38" ht="15" x14ac:dyDescent="0.15">
      <c r="B999" s="328" t="str">
        <f t="shared" si="536"/>
        <v/>
      </c>
      <c r="C999" s="328" t="str">
        <f t="shared" si="537"/>
        <v/>
      </c>
      <c r="D999" s="328" t="str">
        <f t="shared" si="538"/>
        <v/>
      </c>
      <c r="E999" s="328" t="str">
        <f t="shared" si="535"/>
        <v xml:space="preserve"> </v>
      </c>
      <c r="F999" s="328" t="str">
        <f t="shared" si="539"/>
        <v/>
      </c>
      <c r="G999" s="328" t="str">
        <f t="shared" si="540"/>
        <v/>
      </c>
      <c r="H999" s="313"/>
      <c r="I999" s="328" t="str">
        <f t="shared" si="541"/>
        <v/>
      </c>
      <c r="J999" s="328">
        <f t="shared" si="534"/>
        <v>850</v>
      </c>
      <c r="K999" s="335" t="str">
        <f t="shared" si="542"/>
        <v/>
      </c>
      <c r="L999" s="323" t="str">
        <f t="shared" si="543"/>
        <v/>
      </c>
      <c r="M999" s="323" t="str">
        <f t="shared" si="544"/>
        <v/>
      </c>
      <c r="N999" s="328" t="str">
        <f t="shared" si="545"/>
        <v/>
      </c>
      <c r="O999" s="328" t="str">
        <f t="shared" si="546"/>
        <v/>
      </c>
      <c r="P999" s="332"/>
      <c r="Q999" s="328"/>
      <c r="R999" s="277" t="str">
        <f>IF(H999&gt;0, rate1(1,$L$52,$L$51,$L$54,L999,$L$53,$L$50,P999),"")</f>
        <v/>
      </c>
      <c r="S999" s="323"/>
      <c r="T999" s="323"/>
      <c r="U999" s="328"/>
      <c r="V999" s="336"/>
      <c r="W999" s="328"/>
      <c r="X999" s="328"/>
      <c r="Y999" s="328"/>
      <c r="Z999" s="108" t="str">
        <f>IF(H999&gt;0, rate1(1,$L$52,$L$51,$L$54,U999,$L$53,$L$50,Y999),"")</f>
        <v/>
      </c>
      <c r="AA999" s="336" t="str">
        <f t="shared" si="547"/>
        <v/>
      </c>
      <c r="AB999" s="336" t="str">
        <f t="shared" si="548"/>
        <v/>
      </c>
      <c r="AC999" s="328" t="str">
        <f t="shared" si="549"/>
        <v/>
      </c>
      <c r="AD999" s="328" t="str">
        <f t="shared" si="550"/>
        <v/>
      </c>
      <c r="AE999" s="328" t="str">
        <f t="shared" si="551"/>
        <v/>
      </c>
      <c r="AF999" s="328" t="str">
        <f t="shared" si="552"/>
        <v/>
      </c>
      <c r="AG999" s="328" t="str">
        <f t="shared" si="553"/>
        <v/>
      </c>
      <c r="AH999" s="328" t="str">
        <f t="shared" si="554"/>
        <v/>
      </c>
      <c r="AI999" s="328" t="str">
        <f t="shared" si="555"/>
        <v/>
      </c>
      <c r="AJ999" s="328" t="str">
        <f t="shared" si="556"/>
        <v/>
      </c>
      <c r="AK999" s="337" t="str">
        <f t="shared" si="557"/>
        <v/>
      </c>
      <c r="AL999" s="42" t="str">
        <f t="shared" si="558"/>
        <v/>
      </c>
    </row>
    <row r="1000" spans="2:38" ht="15" x14ac:dyDescent="0.15">
      <c r="B1000" s="328" t="str">
        <f t="shared" si="536"/>
        <v/>
      </c>
      <c r="C1000" s="328" t="str">
        <f t="shared" si="537"/>
        <v/>
      </c>
      <c r="D1000" s="328" t="str">
        <f t="shared" si="538"/>
        <v/>
      </c>
      <c r="E1000" s="328" t="str">
        <f t="shared" si="535"/>
        <v xml:space="preserve"> </v>
      </c>
      <c r="F1000" s="328" t="str">
        <f t="shared" si="539"/>
        <v/>
      </c>
      <c r="G1000" s="328" t="str">
        <f t="shared" si="540"/>
        <v/>
      </c>
      <c r="H1000" s="313"/>
      <c r="I1000" s="328" t="str">
        <f t="shared" si="541"/>
        <v/>
      </c>
      <c r="J1000" s="328">
        <f t="shared" si="534"/>
        <v>850</v>
      </c>
      <c r="K1000" s="335" t="str">
        <f t="shared" si="542"/>
        <v/>
      </c>
      <c r="L1000" s="323" t="str">
        <f t="shared" si="543"/>
        <v/>
      </c>
      <c r="M1000" s="323" t="str">
        <f t="shared" si="544"/>
        <v/>
      </c>
      <c r="N1000" s="328" t="str">
        <f t="shared" si="545"/>
        <v/>
      </c>
      <c r="O1000" s="328" t="str">
        <f t="shared" si="546"/>
        <v/>
      </c>
      <c r="P1000" s="332"/>
      <c r="Q1000" s="328"/>
      <c r="R1000" s="120"/>
      <c r="S1000" s="323"/>
      <c r="T1000" s="323"/>
      <c r="U1000" s="328"/>
      <c r="V1000" s="336"/>
      <c r="W1000" s="328"/>
      <c r="X1000" s="328"/>
      <c r="Y1000" s="328"/>
      <c r="Z1000" s="108"/>
      <c r="AA1000" s="336" t="str">
        <f t="shared" si="547"/>
        <v/>
      </c>
      <c r="AB1000" s="336" t="str">
        <f t="shared" si="548"/>
        <v/>
      </c>
      <c r="AC1000" s="328" t="str">
        <f t="shared" si="549"/>
        <v/>
      </c>
      <c r="AD1000" s="328" t="str">
        <f t="shared" si="550"/>
        <v/>
      </c>
      <c r="AE1000" s="328" t="str">
        <f t="shared" si="551"/>
        <v/>
      </c>
      <c r="AF1000" s="328" t="str">
        <f t="shared" si="552"/>
        <v/>
      </c>
      <c r="AG1000" s="328" t="str">
        <f t="shared" si="553"/>
        <v/>
      </c>
      <c r="AH1000" s="328" t="str">
        <f t="shared" si="554"/>
        <v/>
      </c>
      <c r="AI1000" s="328" t="str">
        <f t="shared" si="555"/>
        <v/>
      </c>
      <c r="AJ1000" s="328" t="str">
        <f t="shared" si="556"/>
        <v/>
      </c>
      <c r="AK1000" s="337" t="str">
        <f t="shared" si="557"/>
        <v/>
      </c>
      <c r="AL1000" s="42" t="str">
        <f t="shared" si="558"/>
        <v/>
      </c>
    </row>
    <row r="1001" spans="2:38" x14ac:dyDescent="0.15">
      <c r="H1001" s="313"/>
    </row>
  </sheetData>
  <sheetProtection selectLockedCells="1"/>
  <mergeCells count="21">
    <mergeCell ref="L1:M1"/>
    <mergeCell ref="D56:G56"/>
    <mergeCell ref="C26:F26"/>
    <mergeCell ref="I47:J47"/>
    <mergeCell ref="C47:D47"/>
    <mergeCell ref="A1:K1"/>
    <mergeCell ref="A2:K2"/>
    <mergeCell ref="A3:K3"/>
    <mergeCell ref="L4:M4"/>
    <mergeCell ref="E30:F30"/>
    <mergeCell ref="E31:F31"/>
    <mergeCell ref="E32:F32"/>
    <mergeCell ref="E33:F33"/>
    <mergeCell ref="E29:F29"/>
    <mergeCell ref="P8:P9"/>
    <mergeCell ref="N6:O6"/>
    <mergeCell ref="P6:Q6"/>
    <mergeCell ref="H5:L5"/>
    <mergeCell ref="N5:Q5"/>
    <mergeCell ref="H6:J6"/>
    <mergeCell ref="K6:L6"/>
  </mergeCells>
  <phoneticPr fontId="1" type="noConversion"/>
  <dataValidations disablePrompts="1" count="1">
    <dataValidation type="decimal" errorStyle="warning" allowBlank="1" showErrorMessage="1" errorTitle="输入错误！" error="温度超限，请在检查数据后重新输入！" sqref="L57" xr:uid="{00000000-0002-0000-0000-000000000000}">
      <formula1>0.5</formula1>
      <formula2>35.1</formula2>
    </dataValidation>
  </dataValidations>
  <pageMargins left="0.70866141732283472" right="0.70866141732283472" top="0.74803149606299213" bottom="0.74803149606299213" header="0.31496062992125984" footer="0.31496062992125984"/>
  <pageSetup paperSize="9" orientation="landscape" horizontalDpi="300" verticalDpi="300" r:id="rId1"/>
  <ignoredErrors>
    <ignoredError sqref="C51" unlockedFormula="1"/>
  </ignoredErrors>
  <drawing r:id="rId2"/>
  <legacyDrawing r:id="rId3"/>
  <controls>
    <mc:AlternateContent xmlns:mc="http://schemas.openxmlformats.org/markup-compatibility/2006">
      <mc:Choice Requires="x14">
        <control shapeId="1122" r:id="rId4" name="CommandButton1">
          <controlPr defaultSize="0" autoLine="0" r:id="rId5">
            <anchor moveWithCells="1">
              <from>
                <xdr:col>19</xdr:col>
                <xdr:colOff>38100</xdr:colOff>
                <xdr:row>7</xdr:row>
                <xdr:rowOff>133350</xdr:rowOff>
              </from>
              <to>
                <xdr:col>28</xdr:col>
                <xdr:colOff>285750</xdr:colOff>
                <xdr:row>9</xdr:row>
                <xdr:rowOff>66675</xdr:rowOff>
              </to>
            </anchor>
          </controlPr>
        </control>
      </mc:Choice>
      <mc:Fallback>
        <control shapeId="1122" r:id="rId4" name="CommandButton1"/>
      </mc:Fallback>
    </mc:AlternateContent>
    <mc:AlternateContent xmlns:mc="http://schemas.openxmlformats.org/markup-compatibility/2006">
      <mc:Choice Requires="x14">
        <control shapeId="1025" r:id="rId6" name="Option Button 1">
          <controlPr defaultSize="0" autoFill="0" autoLine="0" autoPict="0" macro="[0]!选项按钮20_Click" altText="使用默认值">
            <anchor moveWithCells="1">
              <from>
                <xdr:col>4</xdr:col>
                <xdr:colOff>95250</xdr:colOff>
                <xdr:row>16</xdr:row>
                <xdr:rowOff>57150</xdr:rowOff>
              </from>
              <to>
                <xdr:col>5</xdr:col>
                <xdr:colOff>361950</xdr:colOff>
                <xdr:row>17</xdr:row>
                <xdr:rowOff>47625</xdr:rowOff>
              </to>
            </anchor>
          </controlPr>
        </control>
      </mc:Choice>
    </mc:AlternateContent>
    <mc:AlternateContent xmlns:mc="http://schemas.openxmlformats.org/markup-compatibility/2006">
      <mc:Choice Requires="x14">
        <control shapeId="1028" r:id="rId7" name="Option Button 4">
          <controlPr defaultSize="0" autoFill="0" autoLine="0" autoPict="0" macro="[0]!控制按钮34_click">
            <anchor moveWithCells="1">
              <from>
                <xdr:col>4</xdr:col>
                <xdr:colOff>114300</xdr:colOff>
                <xdr:row>22</xdr:row>
                <xdr:rowOff>133350</xdr:rowOff>
              </from>
              <to>
                <xdr:col>5</xdr:col>
                <xdr:colOff>381000</xdr:colOff>
                <xdr:row>23</xdr:row>
                <xdr:rowOff>57150</xdr:rowOff>
              </to>
            </anchor>
          </controlPr>
        </control>
      </mc:Choice>
    </mc:AlternateContent>
    <mc:AlternateContent xmlns:mc="http://schemas.openxmlformats.org/markup-compatibility/2006">
      <mc:Choice Requires="x14">
        <control shapeId="1032" r:id="rId8" name="Option Button 8">
          <controlPr defaultSize="0" autoFill="0" autoLine="0" autoPict="0" macro="[0]!控制按钮40_click">
            <anchor moveWithCells="1">
              <from>
                <xdr:col>8</xdr:col>
                <xdr:colOff>0</xdr:colOff>
                <xdr:row>5</xdr:row>
                <xdr:rowOff>0</xdr:rowOff>
              </from>
              <to>
                <xdr:col>10</xdr:col>
                <xdr:colOff>133350</xdr:colOff>
                <xdr:row>6</xdr:row>
                <xdr:rowOff>19050</xdr:rowOff>
              </to>
            </anchor>
          </controlPr>
        </control>
      </mc:Choice>
    </mc:AlternateContent>
    <mc:AlternateContent xmlns:mc="http://schemas.openxmlformats.org/markup-compatibility/2006">
      <mc:Choice Requires="x14">
        <control shapeId="1033" r:id="rId9" name="Option Button 9">
          <controlPr defaultSize="0" autoFill="0" autoLine="0" autoPict="0" macro="[0]!控制按钮41_click">
            <anchor moveWithCells="1">
              <from>
                <xdr:col>6</xdr:col>
                <xdr:colOff>390525</xdr:colOff>
                <xdr:row>5</xdr:row>
                <xdr:rowOff>19050</xdr:rowOff>
              </from>
              <to>
                <xdr:col>7</xdr:col>
                <xdr:colOff>609600</xdr:colOff>
                <xdr:row>6</xdr:row>
                <xdr:rowOff>0</xdr:rowOff>
              </to>
            </anchor>
          </controlPr>
        </control>
      </mc:Choice>
    </mc:AlternateContent>
    <mc:AlternateContent xmlns:mc="http://schemas.openxmlformats.org/markup-compatibility/2006">
      <mc:Choice Requires="x14">
        <control shapeId="1034" r:id="rId10" name="Group Box 10">
          <controlPr defaultSize="0" autoFill="0" autoPict="0">
            <anchor moveWithCells="1">
              <from>
                <xdr:col>6</xdr:col>
                <xdr:colOff>133350</xdr:colOff>
                <xdr:row>4</xdr:row>
                <xdr:rowOff>85725</xdr:rowOff>
              </from>
              <to>
                <xdr:col>12</xdr:col>
                <xdr:colOff>514350</xdr:colOff>
                <xdr:row>8</xdr:row>
                <xdr:rowOff>104775</xdr:rowOff>
              </to>
            </anchor>
          </controlPr>
        </control>
      </mc:Choice>
    </mc:AlternateContent>
    <mc:AlternateContent xmlns:mc="http://schemas.openxmlformats.org/markup-compatibility/2006">
      <mc:Choice Requires="x14">
        <control shapeId="1038" r:id="rId11" name="Group Box 14">
          <controlPr defaultSize="0" autoFill="0" autoPict="0">
            <anchor moveWithCells="1">
              <from>
                <xdr:col>0</xdr:col>
                <xdr:colOff>104775</xdr:colOff>
                <xdr:row>9</xdr:row>
                <xdr:rowOff>85725</xdr:rowOff>
              </from>
              <to>
                <xdr:col>5</xdr:col>
                <xdr:colOff>657225</xdr:colOff>
                <xdr:row>14</xdr:row>
                <xdr:rowOff>66675</xdr:rowOff>
              </to>
            </anchor>
          </controlPr>
        </control>
      </mc:Choice>
    </mc:AlternateContent>
    <mc:AlternateContent xmlns:mc="http://schemas.openxmlformats.org/markup-compatibility/2006">
      <mc:Choice Requires="x14">
        <control shapeId="1039" r:id="rId12" name="Group Box 15">
          <controlPr defaultSize="0" autoFill="0" autoPict="0">
            <anchor moveWithCells="1">
              <from>
                <xdr:col>0</xdr:col>
                <xdr:colOff>152400</xdr:colOff>
                <xdr:row>15</xdr:row>
                <xdr:rowOff>19050</xdr:rowOff>
              </from>
              <to>
                <xdr:col>5</xdr:col>
                <xdr:colOff>704850</xdr:colOff>
                <xdr:row>19</xdr:row>
                <xdr:rowOff>95250</xdr:rowOff>
              </to>
            </anchor>
          </controlPr>
        </control>
      </mc:Choice>
    </mc:AlternateContent>
    <mc:AlternateContent xmlns:mc="http://schemas.openxmlformats.org/markup-compatibility/2006">
      <mc:Choice Requires="x14">
        <control shapeId="1040" r:id="rId13" name="Group Box 16">
          <controlPr defaultSize="0" autoFill="0" autoPict="0">
            <anchor moveWithCells="1">
              <from>
                <xdr:col>0</xdr:col>
                <xdr:colOff>133350</xdr:colOff>
                <xdr:row>20</xdr:row>
                <xdr:rowOff>19050</xdr:rowOff>
              </from>
              <to>
                <xdr:col>5</xdr:col>
                <xdr:colOff>704850</xdr:colOff>
                <xdr:row>25</xdr:row>
                <xdr:rowOff>85725</xdr:rowOff>
              </to>
            </anchor>
          </controlPr>
        </control>
      </mc:Choice>
    </mc:AlternateContent>
    <mc:AlternateContent xmlns:mc="http://schemas.openxmlformats.org/markup-compatibility/2006">
      <mc:Choice Requires="x14">
        <control shapeId="1041" r:id="rId14" name="Group Box 17">
          <controlPr defaultSize="0" autoFill="0" autoPict="0">
            <anchor moveWithCells="1">
              <from>
                <xdr:col>0</xdr:col>
                <xdr:colOff>85725</xdr:colOff>
                <xdr:row>4</xdr:row>
                <xdr:rowOff>95250</xdr:rowOff>
              </from>
              <to>
                <xdr:col>5</xdr:col>
                <xdr:colOff>657225</xdr:colOff>
                <xdr:row>8</xdr:row>
                <xdr:rowOff>200025</xdr:rowOff>
              </to>
            </anchor>
          </controlPr>
        </control>
      </mc:Choice>
    </mc:AlternateContent>
    <mc:AlternateContent xmlns:mc="http://schemas.openxmlformats.org/markup-compatibility/2006">
      <mc:Choice Requires="x14">
        <control shapeId="1044" r:id="rId15" name="Option Button 20">
          <controlPr defaultSize="0" autoFill="0" autoLine="0" autoPict="0" macro="[0]!控制按钮9_click">
            <anchor moveWithCells="1">
              <from>
                <xdr:col>4</xdr:col>
                <xdr:colOff>66675</xdr:colOff>
                <xdr:row>10</xdr:row>
                <xdr:rowOff>104775</xdr:rowOff>
              </from>
              <to>
                <xdr:col>5</xdr:col>
                <xdr:colOff>0</xdr:colOff>
                <xdr:row>11</xdr:row>
                <xdr:rowOff>57150</xdr:rowOff>
              </to>
            </anchor>
          </controlPr>
        </control>
      </mc:Choice>
    </mc:AlternateContent>
    <mc:AlternateContent xmlns:mc="http://schemas.openxmlformats.org/markup-compatibility/2006">
      <mc:Choice Requires="x14">
        <control shapeId="1045" r:id="rId16" name="Option Button 21">
          <controlPr defaultSize="0" autoFill="0" autoLine="0" autoPict="0" macro="[0]!选项按钮17_Click">
            <anchor moveWithCells="1">
              <from>
                <xdr:col>4</xdr:col>
                <xdr:colOff>66675</xdr:colOff>
                <xdr:row>12</xdr:row>
                <xdr:rowOff>0</xdr:rowOff>
              </from>
              <to>
                <xdr:col>5</xdr:col>
                <xdr:colOff>0</xdr:colOff>
                <xdr:row>12</xdr:row>
                <xdr:rowOff>180975</xdr:rowOff>
              </to>
            </anchor>
          </controlPr>
        </control>
      </mc:Choice>
    </mc:AlternateContent>
    <mc:AlternateContent xmlns:mc="http://schemas.openxmlformats.org/markup-compatibility/2006">
      <mc:Choice Requires="x14">
        <control shapeId="1120" r:id="rId17" name="ErosionMethod">
          <controlPr defaultSize="0" print="0" autoLine="0" autoPict="0" macro="[0]!RrosionMethodChange" altText="Swithing the candidate methods to consider the erosion rate of sediments:_x000a_">
            <anchor>
              <from>
                <xdr:col>9</xdr:col>
                <xdr:colOff>628650</xdr:colOff>
                <xdr:row>17</xdr:row>
                <xdr:rowOff>161925</xdr:rowOff>
              </from>
              <to>
                <xdr:col>12</xdr:col>
                <xdr:colOff>152400</xdr:colOff>
                <xdr:row>19</xdr:row>
                <xdr:rowOff>85725</xdr:rowOff>
              </to>
            </anchor>
          </controlPr>
        </control>
      </mc:Choice>
    </mc:AlternateContent>
    <mc:AlternateContent xmlns:mc="http://schemas.openxmlformats.org/markup-compatibility/2006">
      <mc:Choice Requires="x14">
        <control shapeId="19297" r:id="rId18" name="Option Button 2913">
          <controlPr defaultSize="0" autoFill="0" autoLine="0" autoPict="0" macro="[0]!选项按钮18_Click">
            <anchor moveWithCells="1">
              <from>
                <xdr:col>4</xdr:col>
                <xdr:colOff>85725</xdr:colOff>
                <xdr:row>18</xdr:row>
                <xdr:rowOff>19050</xdr:rowOff>
              </from>
              <to>
                <xdr:col>5</xdr:col>
                <xdr:colOff>342900</xdr:colOff>
                <xdr:row>19</xdr:row>
                <xdr:rowOff>47625</xdr:rowOff>
              </to>
            </anchor>
          </controlPr>
        </control>
      </mc:Choice>
    </mc:AlternateContent>
    <mc:AlternateContent xmlns:mc="http://schemas.openxmlformats.org/markup-compatibility/2006">
      <mc:Choice Requires="x14">
        <control shapeId="19300" r:id="rId19" name="Group Box 2916">
          <controlPr defaultSize="0" autoFill="0" autoPict="0">
            <anchor moveWithCells="1">
              <from>
                <xdr:col>6</xdr:col>
                <xdr:colOff>133350</xdr:colOff>
                <xdr:row>13</xdr:row>
                <xdr:rowOff>152400</xdr:rowOff>
              </from>
              <to>
                <xdr:col>12</xdr:col>
                <xdr:colOff>523875</xdr:colOff>
                <xdr:row>21</xdr:row>
                <xdr:rowOff>47625</xdr:rowOff>
              </to>
            </anchor>
          </controlPr>
        </control>
      </mc:Choice>
    </mc:AlternateContent>
    <mc:AlternateContent xmlns:mc="http://schemas.openxmlformats.org/markup-compatibility/2006">
      <mc:Choice Requires="x14">
        <control shapeId="19301" r:id="rId20" name="Group Box 2917">
          <controlPr defaultSize="0" autoFill="0" autoPict="0">
            <anchor moveWithCells="1">
              <from>
                <xdr:col>6</xdr:col>
                <xdr:colOff>114300</xdr:colOff>
                <xdr:row>21</xdr:row>
                <xdr:rowOff>180975</xdr:rowOff>
              </from>
              <to>
                <xdr:col>12</xdr:col>
                <xdr:colOff>514350</xdr:colOff>
                <xdr:row>25</xdr:row>
                <xdr:rowOff>104775</xdr:rowOff>
              </to>
            </anchor>
          </controlPr>
        </control>
      </mc:Choice>
    </mc:AlternateContent>
    <mc:AlternateContent xmlns:mc="http://schemas.openxmlformats.org/markup-compatibility/2006">
      <mc:Choice Requires="x14">
        <control shapeId="19302" r:id="rId21" name="Button 2918">
          <controlPr defaultSize="0" print="0" autoFill="0" autoPict="0" macro="[0]!datacal2">
            <anchor moveWithCells="1" sizeWithCells="1">
              <from>
                <xdr:col>8</xdr:col>
                <xdr:colOff>285750</xdr:colOff>
                <xdr:row>22</xdr:row>
                <xdr:rowOff>142875</xdr:rowOff>
              </from>
              <to>
                <xdr:col>9</xdr:col>
                <xdr:colOff>752475</xdr:colOff>
                <xdr:row>24</xdr:row>
                <xdr:rowOff>171450</xdr:rowOff>
              </to>
            </anchor>
          </controlPr>
        </control>
      </mc:Choice>
    </mc:AlternateContent>
    <mc:AlternateContent xmlns:mc="http://schemas.openxmlformats.org/markup-compatibility/2006">
      <mc:Choice Requires="x14">
        <control shapeId="19303" r:id="rId22" name="Group Box 2919">
          <controlPr defaultSize="0" autoFill="0" autoPict="0">
            <anchor moveWithCells="1">
              <from>
                <xdr:col>6</xdr:col>
                <xdr:colOff>133350</xdr:colOff>
                <xdr:row>9</xdr:row>
                <xdr:rowOff>0</xdr:rowOff>
              </from>
              <to>
                <xdr:col>12</xdr:col>
                <xdr:colOff>514350</xdr:colOff>
                <xdr:row>13</xdr:row>
                <xdr:rowOff>9525</xdr:rowOff>
              </to>
            </anchor>
          </controlPr>
        </control>
      </mc:Choice>
    </mc:AlternateContent>
    <mc:AlternateContent xmlns:mc="http://schemas.openxmlformats.org/markup-compatibility/2006">
      <mc:Choice Requires="x14">
        <control shapeId="19304" r:id="rId23" name="Option Button 2920">
          <controlPr defaultSize="0" autoFill="0" autoLine="0" autoPict="0" macro="[0]!m2_Click">
            <anchor moveWithCells="1">
              <from>
                <xdr:col>11</xdr:col>
                <xdr:colOff>438150</xdr:colOff>
                <xdr:row>12</xdr:row>
                <xdr:rowOff>85725</xdr:rowOff>
              </from>
              <to>
                <xdr:col>12</xdr:col>
                <xdr:colOff>323850</xdr:colOff>
                <xdr:row>13</xdr:row>
                <xdr:rowOff>19050</xdr:rowOff>
              </to>
            </anchor>
          </controlPr>
        </control>
      </mc:Choice>
    </mc:AlternateContent>
    <mc:AlternateContent xmlns:mc="http://schemas.openxmlformats.org/markup-compatibility/2006">
      <mc:Choice Requires="x14">
        <control shapeId="19306" r:id="rId24" name="Option Button 2922">
          <controlPr defaultSize="0" autoFill="0" autoLine="0" autoPict="0" macro="[0]!m1_Click" altText="使用默认值">
            <anchor moveWithCells="1">
              <from>
                <xdr:col>9</xdr:col>
                <xdr:colOff>790575</xdr:colOff>
                <xdr:row>12</xdr:row>
                <xdr:rowOff>38100</xdr:rowOff>
              </from>
              <to>
                <xdr:col>11</xdr:col>
                <xdr:colOff>314325</xdr:colOff>
                <xdr:row>13</xdr:row>
                <xdr:rowOff>19050</xdr:rowOff>
              </to>
            </anchor>
          </controlPr>
        </control>
      </mc:Choice>
    </mc:AlternateContent>
    <mc:AlternateContent xmlns:mc="http://schemas.openxmlformats.org/markup-compatibility/2006">
      <mc:Choice Requires="x14">
        <control shapeId="1031" r:id="rId25" name="Group Box 7">
          <controlPr defaultSize="0" autoFill="0" autoPict="0">
            <anchor moveWithCells="1">
              <from>
                <xdr:col>0</xdr:col>
                <xdr:colOff>152400</xdr:colOff>
                <xdr:row>27</xdr:row>
                <xdr:rowOff>0</xdr:rowOff>
              </from>
              <to>
                <xdr:col>12</xdr:col>
                <xdr:colOff>180975</xdr:colOff>
                <xdr:row>48</xdr:row>
                <xdr:rowOff>152400</xdr:rowOff>
              </to>
            </anchor>
          </controlPr>
        </control>
      </mc:Choice>
    </mc:AlternateContent>
    <mc:AlternateContent xmlns:mc="http://schemas.openxmlformats.org/markup-compatibility/2006">
      <mc:Choice Requires="x14">
        <control shapeId="19308" r:id="rId26" name="Button 2924">
          <controlPr defaultSize="0" print="0" autoFill="0" autoPict="0" macro="[0]!ThisWorkbook.SwitchToChn">
            <anchor moveWithCells="1" sizeWithCells="1">
              <from>
                <xdr:col>11</xdr:col>
                <xdr:colOff>123825</xdr:colOff>
                <xdr:row>0</xdr:row>
                <xdr:rowOff>457200</xdr:rowOff>
              </from>
              <to>
                <xdr:col>12</xdr:col>
                <xdr:colOff>657225</xdr:colOff>
                <xdr:row>2</xdr:row>
                <xdr:rowOff>314325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X64"/>
  <sheetViews>
    <sheetView zoomScale="85" zoomScaleNormal="85" workbookViewId="0">
      <selection activeCell="F29" sqref="F29:L56"/>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18" t="s">
        <v>109</v>
      </c>
      <c r="B1" s="418"/>
      <c r="C1" s="418"/>
      <c r="D1" s="418"/>
      <c r="E1" s="418"/>
      <c r="F1" s="418"/>
      <c r="G1" s="418"/>
      <c r="H1" s="418"/>
      <c r="I1" s="418"/>
      <c r="J1" s="418"/>
      <c r="K1" s="418"/>
      <c r="L1" s="418"/>
      <c r="M1" s="418"/>
      <c r="N1" s="418"/>
      <c r="O1" s="418"/>
      <c r="P1" s="418"/>
      <c r="Q1" s="418"/>
      <c r="R1" s="418"/>
      <c r="S1" s="418"/>
      <c r="T1" s="45"/>
      <c r="U1" s="45"/>
      <c r="V1" s="45"/>
      <c r="W1" s="45"/>
      <c r="X1" s="45"/>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19" t="s">
        <v>64</v>
      </c>
      <c r="B2" s="419"/>
      <c r="C2" s="419"/>
      <c r="D2" s="419"/>
      <c r="E2" s="419"/>
      <c r="F2" s="419"/>
      <c r="G2" s="419"/>
      <c r="H2" s="419"/>
      <c r="I2" s="419"/>
      <c r="J2" s="419"/>
      <c r="K2" s="419"/>
      <c r="L2" s="419"/>
      <c r="M2" s="419"/>
      <c r="N2" s="419"/>
      <c r="O2" s="419"/>
      <c r="P2" s="419"/>
      <c r="Q2" s="419"/>
      <c r="R2" s="419"/>
      <c r="S2" s="419"/>
      <c r="T2" s="46"/>
      <c r="U2" s="46"/>
      <c r="V2" s="46"/>
      <c r="W2" s="46"/>
      <c r="X2" s="46"/>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20" t="s">
        <v>0</v>
      </c>
      <c r="B3" s="420"/>
      <c r="C3" s="420"/>
      <c r="D3" s="420"/>
      <c r="E3" s="420"/>
      <c r="F3" s="420"/>
      <c r="G3" s="420"/>
      <c r="H3" s="420"/>
      <c r="I3" s="420"/>
      <c r="J3" s="420"/>
      <c r="K3" s="420"/>
      <c r="L3" s="420"/>
      <c r="M3" s="420"/>
      <c r="N3" s="420"/>
      <c r="O3" s="420"/>
      <c r="P3" s="420"/>
      <c r="Q3" s="420"/>
      <c r="R3" s="420"/>
      <c r="S3" s="420"/>
      <c r="T3" s="47"/>
      <c r="U3" s="47"/>
      <c r="V3" s="47"/>
      <c r="W3" s="47"/>
      <c r="X3" s="47"/>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24"/>
      <c r="C4" s="424"/>
      <c r="D4" s="424"/>
      <c r="E4" s="424"/>
      <c r="F4" s="5"/>
      <c r="G4" s="14"/>
      <c r="H4" s="14"/>
      <c r="I4" s="14"/>
      <c r="J4" s="14"/>
      <c r="K4" s="14"/>
      <c r="L4" s="14"/>
      <c r="M4" s="14"/>
      <c r="N4" s="14"/>
      <c r="O4" s="14"/>
      <c r="P4" s="14"/>
      <c r="Q4" s="14"/>
      <c r="R4" s="14"/>
      <c r="S4" s="14"/>
      <c r="Z4" s="22" t="s">
        <v>102</v>
      </c>
      <c r="AA4" s="22" t="s">
        <v>103</v>
      </c>
    </row>
    <row r="5" spans="1:50" x14ac:dyDescent="0.15">
      <c r="A5" s="7"/>
      <c r="B5" s="425"/>
      <c r="C5" s="425"/>
      <c r="D5" s="425"/>
      <c r="E5" s="425"/>
      <c r="F5" s="7"/>
      <c r="G5" s="14"/>
      <c r="H5" s="14"/>
      <c r="I5" s="14"/>
      <c r="J5" s="14"/>
      <c r="K5" s="14"/>
      <c r="L5" s="14"/>
      <c r="M5" s="14"/>
      <c r="N5" s="14"/>
      <c r="O5" s="14"/>
      <c r="P5" s="14"/>
      <c r="Q5" s="14"/>
      <c r="R5" s="14"/>
      <c r="S5" s="14"/>
      <c r="Z5" s="23">
        <v>667</v>
      </c>
      <c r="AA5" s="23">
        <v>0</v>
      </c>
    </row>
    <row r="6" spans="1:50" ht="18.75" customHeight="1" x14ac:dyDescent="0.15">
      <c r="A6" s="5"/>
      <c r="B6" s="412" t="s">
        <v>100</v>
      </c>
      <c r="C6" s="413"/>
      <c r="D6" s="414" t="s">
        <v>99</v>
      </c>
      <c r="E6" s="415"/>
      <c r="F6" s="5"/>
      <c r="G6" s="426" t="s">
        <v>262</v>
      </c>
      <c r="H6" s="426"/>
      <c r="I6" s="426"/>
      <c r="J6" s="426"/>
      <c r="K6" s="426"/>
      <c r="L6" s="14"/>
      <c r="M6" s="288" t="s">
        <v>256</v>
      </c>
      <c r="N6" s="292">
        <f>'W.H curve'!G47</f>
        <v>0.13373333333333348</v>
      </c>
      <c r="O6" s="411" t="s">
        <v>65</v>
      </c>
      <c r="P6" s="411"/>
      <c r="Q6" s="6"/>
      <c r="R6" s="14"/>
      <c r="S6" s="14"/>
      <c r="Z6" s="48">
        <v>670</v>
      </c>
      <c r="AA6" s="23">
        <v>214</v>
      </c>
    </row>
    <row r="7" spans="1:50" ht="18.75" customHeight="1" x14ac:dyDescent="0.15">
      <c r="A7" s="5"/>
      <c r="B7" s="416" t="s">
        <v>68</v>
      </c>
      <c r="C7" s="417"/>
      <c r="D7" s="416" t="s">
        <v>254</v>
      </c>
      <c r="E7" s="417"/>
      <c r="F7" s="5"/>
      <c r="G7" s="426"/>
      <c r="H7" s="426"/>
      <c r="I7" s="426"/>
      <c r="J7" s="426"/>
      <c r="K7" s="426"/>
      <c r="L7" s="14"/>
      <c r="M7" s="288" t="s">
        <v>257</v>
      </c>
      <c r="N7" s="292">
        <f>G46</f>
        <v>3.3972666666666571</v>
      </c>
      <c r="O7" s="411" t="s">
        <v>65</v>
      </c>
      <c r="P7" s="411"/>
      <c r="Q7" s="13"/>
      <c r="R7" s="14"/>
      <c r="S7" s="14"/>
      <c r="Z7" s="21">
        <v>680</v>
      </c>
      <c r="AA7" s="23">
        <v>1280</v>
      </c>
    </row>
    <row r="8" spans="1:50" ht="18.75" x14ac:dyDescent="0.15">
      <c r="A8" s="5"/>
      <c r="B8" s="286" t="s">
        <v>251</v>
      </c>
      <c r="C8" s="289">
        <v>2900</v>
      </c>
      <c r="D8" s="287" t="s">
        <v>259</v>
      </c>
      <c r="E8" s="290">
        <v>49.5</v>
      </c>
      <c r="F8" s="5"/>
      <c r="G8" s="426"/>
      <c r="H8" s="426"/>
      <c r="I8" s="426"/>
      <c r="J8" s="426"/>
      <c r="K8" s="426"/>
      <c r="L8" s="14"/>
      <c r="M8" s="288" t="s">
        <v>258</v>
      </c>
      <c r="N8" s="292">
        <f>G45</f>
        <v>64.612725000000012</v>
      </c>
      <c r="O8" s="411" t="s">
        <v>65</v>
      </c>
      <c r="P8" s="411"/>
      <c r="Q8" s="13"/>
      <c r="R8" s="14"/>
      <c r="S8" s="14"/>
      <c r="Z8" s="21">
        <v>690</v>
      </c>
      <c r="AA8" s="23">
        <v>2345</v>
      </c>
    </row>
    <row r="9" spans="1:50" ht="16.5" x14ac:dyDescent="0.15">
      <c r="A9" s="5"/>
      <c r="B9" s="286" t="s">
        <v>252</v>
      </c>
      <c r="C9" s="289">
        <v>2935</v>
      </c>
      <c r="D9" s="287" t="s">
        <v>260</v>
      </c>
      <c r="E9" s="290">
        <v>278.39999999999998</v>
      </c>
      <c r="F9" s="5"/>
      <c r="G9" s="14"/>
      <c r="H9" s="14"/>
      <c r="I9" s="14"/>
      <c r="J9" s="14"/>
      <c r="K9" s="14"/>
      <c r="L9" s="14"/>
      <c r="M9" s="410"/>
      <c r="N9" s="410"/>
      <c r="O9" s="410"/>
      <c r="P9" s="14"/>
      <c r="Q9" s="13"/>
      <c r="R9" s="14"/>
      <c r="S9" s="14"/>
      <c r="Z9" s="21">
        <v>700</v>
      </c>
      <c r="AA9" s="23">
        <v>4302</v>
      </c>
    </row>
    <row r="10" spans="1:50" ht="16.5" x14ac:dyDescent="0.15">
      <c r="A10" s="5"/>
      <c r="B10" s="286" t="s">
        <v>253</v>
      </c>
      <c r="C10" s="291">
        <v>2960</v>
      </c>
      <c r="D10" s="287" t="s">
        <v>261</v>
      </c>
      <c r="E10" s="290">
        <v>642.5</v>
      </c>
      <c r="F10" s="5"/>
      <c r="G10" s="14"/>
      <c r="H10" s="14"/>
      <c r="I10" s="14"/>
      <c r="J10" s="14"/>
      <c r="K10" s="14"/>
      <c r="L10" s="14"/>
      <c r="M10" s="14"/>
      <c r="N10" s="14"/>
      <c r="O10" s="14"/>
      <c r="P10" s="14"/>
      <c r="Q10" s="15"/>
      <c r="R10" s="14"/>
      <c r="S10" s="14"/>
      <c r="Z10" s="21">
        <v>710</v>
      </c>
      <c r="AA10" s="23">
        <v>7130</v>
      </c>
    </row>
    <row r="11" spans="1:50" ht="18.75" x14ac:dyDescent="0.15">
      <c r="A11" s="5"/>
      <c r="B11" s="423" t="s">
        <v>255</v>
      </c>
      <c r="C11" s="423"/>
      <c r="D11" s="423"/>
      <c r="E11" s="423"/>
      <c r="F11" s="5"/>
      <c r="G11" s="14"/>
      <c r="H11" s="14"/>
      <c r="I11" s="14"/>
      <c r="J11" s="14"/>
      <c r="K11" s="14"/>
      <c r="L11" s="14"/>
      <c r="M11" s="421"/>
      <c r="N11" s="422"/>
      <c r="O11" s="422"/>
      <c r="P11" s="422"/>
      <c r="Q11" s="16"/>
      <c r="R11" s="14"/>
      <c r="S11" s="14"/>
      <c r="Z11" s="21">
        <v>720</v>
      </c>
      <c r="AA11" s="23">
        <v>11039</v>
      </c>
    </row>
    <row r="12" spans="1:50" x14ac:dyDescent="0.15">
      <c r="A12" s="5"/>
      <c r="B12" s="409">
        <v>2905.75</v>
      </c>
      <c r="C12" s="409"/>
      <c r="D12" s="409"/>
      <c r="E12" s="409"/>
      <c r="F12" s="5"/>
      <c r="G12" s="14"/>
      <c r="H12" s="14"/>
      <c r="I12" s="14"/>
      <c r="J12" s="14"/>
      <c r="K12" s="14"/>
      <c r="L12" s="14"/>
      <c r="M12" s="14"/>
      <c r="N12" s="14"/>
      <c r="O12" s="14"/>
      <c r="P12" s="14"/>
      <c r="Q12" s="14"/>
      <c r="R12" s="14"/>
      <c r="S12" s="14"/>
      <c r="Z12" s="24">
        <v>730</v>
      </c>
      <c r="AA12" s="23">
        <v>16000</v>
      </c>
    </row>
    <row r="13" spans="1:50" x14ac:dyDescent="0.15">
      <c r="A13" s="5"/>
      <c r="B13" s="50"/>
      <c r="C13" s="52"/>
      <c r="D13" s="51"/>
      <c r="E13" s="18"/>
      <c r="F13" s="5"/>
      <c r="G13" s="14"/>
      <c r="H13" s="14"/>
      <c r="I13" s="14"/>
      <c r="J13" s="14"/>
      <c r="K13" s="14"/>
      <c r="L13" s="14"/>
      <c r="M13" s="14"/>
      <c r="N13" s="14"/>
      <c r="O13" s="14"/>
      <c r="P13" s="14"/>
      <c r="Q13" s="14"/>
      <c r="R13" s="14"/>
      <c r="S13" s="14"/>
      <c r="Z13" s="23">
        <v>740</v>
      </c>
      <c r="AA13" s="23">
        <v>22395</v>
      </c>
    </row>
    <row r="14" spans="1:50" x14ac:dyDescent="0.15">
      <c r="A14" s="5"/>
      <c r="B14" s="50"/>
      <c r="C14" s="14"/>
      <c r="D14" s="51"/>
      <c r="E14" s="18"/>
      <c r="F14" s="5"/>
      <c r="G14" s="14"/>
      <c r="H14" s="14"/>
      <c r="I14" s="14"/>
      <c r="J14" s="14"/>
      <c r="K14" s="14"/>
      <c r="L14" s="14"/>
      <c r="M14" s="14"/>
      <c r="N14" s="14"/>
      <c r="O14" s="14"/>
      <c r="P14" s="14"/>
      <c r="Q14" s="14"/>
      <c r="R14" s="14"/>
      <c r="S14" s="14"/>
      <c r="Z14" s="23">
        <v>750</v>
      </c>
      <c r="AA14" s="23">
        <v>30190</v>
      </c>
    </row>
    <row r="15" spans="1:50" x14ac:dyDescent="0.15">
      <c r="A15" s="5"/>
      <c r="B15" s="50"/>
      <c r="C15" s="53"/>
      <c r="D15" s="51"/>
      <c r="E15" s="18"/>
      <c r="F15" s="5"/>
      <c r="G15" s="14"/>
      <c r="H15" s="14"/>
      <c r="I15" s="14"/>
      <c r="J15" s="14"/>
      <c r="K15" s="14"/>
      <c r="L15" s="14"/>
      <c r="M15" s="14"/>
      <c r="N15" s="14"/>
      <c r="O15" s="14"/>
      <c r="P15" s="14"/>
      <c r="Q15" s="14"/>
      <c r="R15" s="14"/>
      <c r="S15" s="14"/>
      <c r="Z15" s="23">
        <v>752</v>
      </c>
      <c r="AA15" s="23">
        <v>31611</v>
      </c>
    </row>
    <row r="16" spans="1:50" x14ac:dyDescent="0.15">
      <c r="A16" s="5"/>
      <c r="B16" s="14"/>
      <c r="C16" s="14"/>
      <c r="D16" s="14"/>
      <c r="E16" s="14"/>
      <c r="F16" s="5"/>
      <c r="G16" s="14"/>
      <c r="H16" s="14"/>
      <c r="I16" s="14"/>
      <c r="J16" s="14"/>
      <c r="K16" s="14"/>
      <c r="L16" s="14"/>
      <c r="M16" s="14"/>
      <c r="N16" s="14"/>
      <c r="O16" s="14"/>
      <c r="P16" s="14"/>
      <c r="Q16" s="14"/>
      <c r="R16" s="14"/>
      <c r="S16" s="14"/>
    </row>
    <row r="17" spans="1:19" x14ac:dyDescent="0.15">
      <c r="A17" s="5"/>
      <c r="B17" s="14"/>
      <c r="C17" s="14"/>
      <c r="D17" s="14"/>
      <c r="E17" s="14"/>
      <c r="F17" s="5"/>
      <c r="G17" s="14"/>
      <c r="H17" s="14"/>
      <c r="I17" s="14"/>
      <c r="J17" s="14"/>
      <c r="K17" s="14"/>
      <c r="L17" s="14"/>
      <c r="M17" s="14"/>
      <c r="N17" s="14"/>
      <c r="O17" s="14"/>
      <c r="P17" s="14"/>
      <c r="Q17" s="14"/>
      <c r="R17" s="14"/>
      <c r="S17" s="14"/>
    </row>
    <row r="18" spans="1:19" x14ac:dyDescent="0.15">
      <c r="A18" s="5"/>
      <c r="B18" s="50"/>
      <c r="C18" s="53"/>
      <c r="D18" s="51"/>
      <c r="E18" s="18"/>
      <c r="F18" s="5"/>
      <c r="G18" s="14"/>
      <c r="H18" s="14"/>
      <c r="I18" s="14"/>
      <c r="J18" s="14"/>
      <c r="K18" s="14"/>
      <c r="L18" s="14"/>
      <c r="M18" s="14"/>
      <c r="N18" s="14"/>
      <c r="O18" s="17"/>
      <c r="P18" s="14"/>
      <c r="Q18" s="14"/>
      <c r="R18" s="14"/>
      <c r="S18" s="14"/>
    </row>
    <row r="19" spans="1:19" x14ac:dyDescent="0.15">
      <c r="A19" s="5"/>
      <c r="B19" s="50"/>
      <c r="C19" s="51"/>
      <c r="D19" s="51"/>
      <c r="E19" s="50"/>
      <c r="F19" s="5"/>
      <c r="G19" s="14"/>
      <c r="H19" s="14"/>
      <c r="I19" s="14"/>
      <c r="J19" s="14"/>
      <c r="K19" s="14"/>
      <c r="L19" s="14"/>
      <c r="M19" s="14"/>
      <c r="N19" s="14"/>
      <c r="O19" s="14"/>
      <c r="P19" s="14"/>
      <c r="Q19" s="14"/>
      <c r="R19" s="14"/>
      <c r="S19" s="14"/>
    </row>
    <row r="20" spans="1:19" x14ac:dyDescent="0.15">
      <c r="A20" s="5"/>
      <c r="B20" s="50"/>
      <c r="C20" s="50"/>
      <c r="D20" s="50"/>
      <c r="E20" s="50"/>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ht="18" customHeight="1" x14ac:dyDescent="0.15">
      <c r="A22" s="5"/>
      <c r="B22" s="14"/>
      <c r="C22" s="14"/>
      <c r="D22" s="14"/>
      <c r="E22" s="14"/>
      <c r="F22" s="5"/>
      <c r="G22" s="14"/>
      <c r="H22" s="14"/>
      <c r="I22" s="14"/>
      <c r="J22" s="14"/>
      <c r="K22" s="14"/>
      <c r="L22" s="14"/>
      <c r="M22" s="14"/>
      <c r="N22" s="14"/>
      <c r="O22" s="14"/>
      <c r="P22" s="14"/>
      <c r="Q22" s="14"/>
      <c r="R22" s="14"/>
      <c r="S22" s="14"/>
    </row>
    <row r="23" spans="1:19" ht="10.5" customHeight="1"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c r="C25" s="14"/>
      <c r="D25" s="14"/>
      <c r="E25" s="49"/>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A29" s="297"/>
      <c r="B29" s="298" t="s">
        <v>69</v>
      </c>
      <c r="C29" s="293" t="s">
        <v>70</v>
      </c>
      <c r="D29" s="298" t="s">
        <v>71</v>
      </c>
      <c r="E29" s="297"/>
      <c r="F29" t="s">
        <v>72</v>
      </c>
      <c r="M29" s="297"/>
      <c r="N29" s="297"/>
    </row>
    <row r="30" spans="1:19" ht="14.25" thickBot="1" x14ac:dyDescent="0.2">
      <c r="A30" s="297"/>
      <c r="B30" s="294">
        <f>C8-$B$12</f>
        <v>-5.75</v>
      </c>
      <c r="C30" s="295">
        <f>IF(B30&lt;&gt;"",B30^2,"")</f>
        <v>33.0625</v>
      </c>
      <c r="D30" s="296">
        <f>E8</f>
        <v>49.5</v>
      </c>
      <c r="E30" s="297"/>
      <c r="M30" s="297"/>
      <c r="N30" s="297"/>
    </row>
    <row r="31" spans="1:19" x14ac:dyDescent="0.15">
      <c r="A31" s="297"/>
      <c r="B31" s="294">
        <f>C9-$B$12</f>
        <v>29.25</v>
      </c>
      <c r="C31" s="295">
        <f>IF(B31&lt;&gt;"",B31^2,"")</f>
        <v>855.5625</v>
      </c>
      <c r="D31" s="296">
        <f>E9</f>
        <v>278.39999999999998</v>
      </c>
      <c r="E31" s="297"/>
      <c r="F31" s="466" t="s">
        <v>73</v>
      </c>
      <c r="G31" s="466"/>
      <c r="M31" s="297"/>
      <c r="N31" s="297"/>
    </row>
    <row r="32" spans="1:19" x14ac:dyDescent="0.15">
      <c r="A32" s="297"/>
      <c r="B32" s="294">
        <f>C10-$B$12</f>
        <v>54.25</v>
      </c>
      <c r="C32" s="295">
        <f>IF(B32&lt;&gt;"",B32^2,"")</f>
        <v>2943.0625</v>
      </c>
      <c r="D32" s="296">
        <f>E10</f>
        <v>642.5</v>
      </c>
      <c r="E32" s="297"/>
      <c r="F32" s="463" t="s">
        <v>74</v>
      </c>
      <c r="G32" s="463">
        <v>1</v>
      </c>
      <c r="M32" s="297"/>
      <c r="N32" s="297"/>
    </row>
    <row r="33" spans="1:14" x14ac:dyDescent="0.15">
      <c r="A33" s="293"/>
      <c r="B33" s="294"/>
      <c r="C33" s="295"/>
      <c r="D33" s="296"/>
      <c r="E33" s="293"/>
      <c r="F33" s="463" t="s">
        <v>75</v>
      </c>
      <c r="G33" s="463">
        <v>1</v>
      </c>
      <c r="M33" s="297"/>
      <c r="N33" s="297"/>
    </row>
    <row r="34" spans="1:14" x14ac:dyDescent="0.15">
      <c r="A34" s="293"/>
      <c r="B34" s="294"/>
      <c r="C34" s="295"/>
      <c r="D34" s="296"/>
      <c r="E34" s="293"/>
      <c r="F34" s="463" t="s">
        <v>76</v>
      </c>
      <c r="G34" s="463">
        <v>65535</v>
      </c>
      <c r="M34" s="297"/>
      <c r="N34" s="297"/>
    </row>
    <row r="35" spans="1:14" x14ac:dyDescent="0.15">
      <c r="A35" s="293"/>
      <c r="B35" s="294"/>
      <c r="C35" s="295"/>
      <c r="D35" s="296"/>
      <c r="E35" s="293"/>
      <c r="F35" s="463" t="s">
        <v>77</v>
      </c>
      <c r="G35" s="463">
        <v>0</v>
      </c>
      <c r="M35" s="297"/>
      <c r="N35" s="297"/>
    </row>
    <row r="36" spans="1:14" ht="14.25" thickBot="1" x14ac:dyDescent="0.2">
      <c r="A36" s="293"/>
      <c r="B36" s="294"/>
      <c r="C36" s="295"/>
      <c r="D36" s="296"/>
      <c r="E36" s="293"/>
      <c r="F36" s="464" t="s">
        <v>78</v>
      </c>
      <c r="G36" s="464">
        <v>3</v>
      </c>
      <c r="M36" s="297"/>
      <c r="N36" s="297"/>
    </row>
    <row r="37" spans="1:14" x14ac:dyDescent="0.15">
      <c r="A37" s="293"/>
      <c r="B37" s="294"/>
      <c r="C37" s="295"/>
      <c r="D37" s="296"/>
      <c r="E37" s="293"/>
      <c r="M37" s="297"/>
      <c r="N37" s="297"/>
    </row>
    <row r="38" spans="1:14" ht="14.25" thickBot="1" x14ac:dyDescent="0.2">
      <c r="A38" s="293"/>
      <c r="B38" s="294"/>
      <c r="C38" s="295"/>
      <c r="D38" s="296"/>
      <c r="E38" s="293"/>
      <c r="F38" t="s">
        <v>79</v>
      </c>
      <c r="M38" s="297"/>
      <c r="N38" s="297"/>
    </row>
    <row r="39" spans="1:14" x14ac:dyDescent="0.15">
      <c r="A39" s="293"/>
      <c r="B39" s="294"/>
      <c r="C39" s="295"/>
      <c r="D39" s="296"/>
      <c r="E39" s="293"/>
      <c r="F39" s="465"/>
      <c r="G39" s="465" t="s">
        <v>84</v>
      </c>
      <c r="H39" s="465" t="s">
        <v>85</v>
      </c>
      <c r="I39" s="465" t="s">
        <v>86</v>
      </c>
      <c r="J39" s="465" t="s">
        <v>87</v>
      </c>
      <c r="K39" s="465" t="s">
        <v>88</v>
      </c>
      <c r="M39" s="297"/>
      <c r="N39" s="297"/>
    </row>
    <row r="40" spans="1:14" x14ac:dyDescent="0.15">
      <c r="A40" s="293"/>
      <c r="B40" s="294"/>
      <c r="C40" s="295"/>
      <c r="D40" s="296"/>
      <c r="E40" s="293"/>
      <c r="F40" s="463" t="s">
        <v>80</v>
      </c>
      <c r="G40" s="463">
        <v>2</v>
      </c>
      <c r="H40" s="463">
        <v>178871.00666666668</v>
      </c>
      <c r="I40" s="463">
        <v>89435.503333333341</v>
      </c>
      <c r="J40" s="463" t="e">
        <v>#NUM!</v>
      </c>
      <c r="K40" s="463" t="e">
        <v>#NUM!</v>
      </c>
      <c r="M40" s="297"/>
      <c r="N40" s="297"/>
    </row>
    <row r="41" spans="1:14" x14ac:dyDescent="0.15">
      <c r="A41" s="293"/>
      <c r="B41" s="294"/>
      <c r="C41" s="295"/>
      <c r="D41" s="296"/>
      <c r="E41" s="293"/>
      <c r="F41" s="463" t="s">
        <v>81</v>
      </c>
      <c r="G41" s="463">
        <v>0</v>
      </c>
      <c r="H41" s="463">
        <v>0</v>
      </c>
      <c r="I41" s="463">
        <v>65535</v>
      </c>
      <c r="J41" s="463"/>
      <c r="K41" s="463"/>
      <c r="M41" s="297"/>
      <c r="N41" s="297"/>
    </row>
    <row r="42" spans="1:14" ht="14.25" thickBot="1" x14ac:dyDescent="0.2">
      <c r="A42" s="293"/>
      <c r="B42" s="293"/>
      <c r="C42" s="293"/>
      <c r="D42" s="293"/>
      <c r="E42" s="293"/>
      <c r="F42" s="464" t="s">
        <v>82</v>
      </c>
      <c r="G42" s="464">
        <v>2</v>
      </c>
      <c r="H42" s="464">
        <v>178871.00666666668</v>
      </c>
      <c r="I42" s="464"/>
      <c r="J42" s="464"/>
      <c r="K42" s="464"/>
      <c r="M42" s="297"/>
      <c r="N42" s="297"/>
    </row>
    <row r="43" spans="1:14" ht="14.25" thickBot="1" x14ac:dyDescent="0.2">
      <c r="A43" s="293"/>
      <c r="B43" s="293"/>
      <c r="C43" s="293"/>
      <c r="D43" s="293"/>
      <c r="E43" s="293"/>
      <c r="M43" s="297"/>
      <c r="N43" s="297"/>
    </row>
    <row r="44" spans="1:14" x14ac:dyDescent="0.15">
      <c r="A44" s="297"/>
      <c r="B44" s="297"/>
      <c r="C44" s="297"/>
      <c r="D44" s="297"/>
      <c r="E44" s="297"/>
      <c r="F44" s="465"/>
      <c r="G44" s="465" t="s">
        <v>89</v>
      </c>
      <c r="H44" s="465" t="s">
        <v>77</v>
      </c>
      <c r="I44" s="465" t="s">
        <v>90</v>
      </c>
      <c r="J44" s="465" t="s">
        <v>91</v>
      </c>
      <c r="K44" s="465" t="s">
        <v>92</v>
      </c>
      <c r="L44" s="465" t="s">
        <v>93</v>
      </c>
      <c r="M44" s="297"/>
      <c r="N44" s="297"/>
    </row>
    <row r="45" spans="1:14" x14ac:dyDescent="0.15">
      <c r="A45" s="297"/>
      <c r="B45" s="297"/>
      <c r="C45" s="297"/>
      <c r="D45" s="297"/>
      <c r="E45" s="297"/>
      <c r="F45" s="463" t="s">
        <v>83</v>
      </c>
      <c r="G45" s="463">
        <v>64.612725000000012</v>
      </c>
      <c r="H45" s="463">
        <v>0</v>
      </c>
      <c r="I45" s="463">
        <v>65535</v>
      </c>
      <c r="J45" s="463" t="e">
        <v>#NUM!</v>
      </c>
      <c r="K45" s="463">
        <v>64.612725000000012</v>
      </c>
      <c r="L45" s="463">
        <v>64.612725000000012</v>
      </c>
      <c r="M45" s="297"/>
      <c r="N45" s="297"/>
    </row>
    <row r="46" spans="1:14" x14ac:dyDescent="0.15">
      <c r="A46" s="297"/>
      <c r="B46" s="297"/>
      <c r="C46" s="297"/>
      <c r="D46" s="297"/>
      <c r="E46" s="297"/>
      <c r="F46" s="463" t="s">
        <v>94</v>
      </c>
      <c r="G46" s="463">
        <v>3.3972666666666571</v>
      </c>
      <c r="H46" s="463">
        <v>0</v>
      </c>
      <c r="I46" s="463">
        <v>65535</v>
      </c>
      <c r="J46" s="463" t="e">
        <v>#NUM!</v>
      </c>
      <c r="K46" s="463">
        <v>3.3972666666666571</v>
      </c>
      <c r="L46" s="463">
        <v>3.3972666666666571</v>
      </c>
      <c r="M46" s="297"/>
      <c r="N46" s="297"/>
    </row>
    <row r="47" spans="1:14" ht="14.25" thickBot="1" x14ac:dyDescent="0.2">
      <c r="A47" s="297"/>
      <c r="B47" s="297"/>
      <c r="C47" s="297"/>
      <c r="D47" s="297"/>
      <c r="E47" s="297"/>
      <c r="F47" s="464" t="s">
        <v>95</v>
      </c>
      <c r="G47" s="464">
        <v>0.13373333333333348</v>
      </c>
      <c r="H47" s="464">
        <v>0</v>
      </c>
      <c r="I47" s="464">
        <v>65535</v>
      </c>
      <c r="J47" s="464" t="e">
        <v>#NUM!</v>
      </c>
      <c r="K47" s="464">
        <v>0.13373333333333348</v>
      </c>
      <c r="L47" s="464">
        <v>0.13373333333333348</v>
      </c>
      <c r="M47" s="297"/>
      <c r="N47" s="297"/>
    </row>
    <row r="48" spans="1:14" x14ac:dyDescent="0.15">
      <c r="A48" s="297"/>
      <c r="B48" s="297"/>
      <c r="C48" s="297"/>
      <c r="D48" s="297"/>
      <c r="E48" s="297"/>
      <c r="M48" s="297"/>
      <c r="N48" s="297"/>
    </row>
    <row r="49" spans="1:25" x14ac:dyDescent="0.15">
      <c r="A49" s="297"/>
      <c r="B49" s="297"/>
      <c r="C49" s="297"/>
      <c r="D49" s="297"/>
      <c r="E49" s="297"/>
      <c r="M49" s="297"/>
      <c r="N49" s="297"/>
    </row>
    <row r="50" spans="1:25" x14ac:dyDescent="0.15">
      <c r="A50" s="297"/>
      <c r="B50" s="297"/>
      <c r="C50" s="297"/>
      <c r="D50" s="297"/>
      <c r="E50" s="297"/>
      <c r="M50" s="297"/>
      <c r="N50" s="297"/>
    </row>
    <row r="51" spans="1:25" x14ac:dyDescent="0.15">
      <c r="A51" s="297"/>
      <c r="B51" s="297"/>
      <c r="C51" s="297"/>
      <c r="D51" s="297"/>
      <c r="E51" s="297"/>
      <c r="F51" t="s">
        <v>96</v>
      </c>
      <c r="M51" s="297"/>
      <c r="N51" s="297"/>
    </row>
    <row r="52" spans="1:25" ht="14.25" thickBot="1" x14ac:dyDescent="0.2">
      <c r="A52" s="297"/>
      <c r="B52" s="297"/>
      <c r="C52" s="297"/>
      <c r="D52" s="297"/>
      <c r="E52" s="297"/>
      <c r="M52" s="297"/>
      <c r="N52" s="297"/>
    </row>
    <row r="53" spans="1:25" x14ac:dyDescent="0.15">
      <c r="A53" s="297"/>
      <c r="B53" s="297"/>
      <c r="C53" s="297"/>
      <c r="D53" s="297"/>
      <c r="E53" s="297"/>
      <c r="F53" s="465" t="s">
        <v>78</v>
      </c>
      <c r="G53" s="465" t="s">
        <v>97</v>
      </c>
      <c r="H53" s="465" t="s">
        <v>81</v>
      </c>
      <c r="I53" s="465" t="s">
        <v>98</v>
      </c>
      <c r="M53" s="297"/>
      <c r="N53" s="297"/>
    </row>
    <row r="54" spans="1:25" x14ac:dyDescent="0.15">
      <c r="A54" s="297"/>
      <c r="B54" s="297"/>
      <c r="C54" s="297"/>
      <c r="D54" s="297"/>
      <c r="E54" s="297"/>
      <c r="F54" s="463">
        <v>1</v>
      </c>
      <c r="G54" s="463">
        <v>49.500000000000071</v>
      </c>
      <c r="H54" s="463">
        <v>-7.1054273576010019E-14</v>
      </c>
      <c r="I54" s="463">
        <v>-7.5346246624860581E+147</v>
      </c>
      <c r="M54" s="297"/>
      <c r="N54" s="297"/>
    </row>
    <row r="55" spans="1:25" s="14" customFormat="1" x14ac:dyDescent="0.15">
      <c r="A55" s="293"/>
      <c r="B55" s="293"/>
      <c r="C55" s="293"/>
      <c r="D55" s="293"/>
      <c r="E55" s="293"/>
      <c r="F55" s="463">
        <v>2</v>
      </c>
      <c r="G55" s="463">
        <v>278.39999999999986</v>
      </c>
      <c r="H55" s="463">
        <v>1.1368683772161603E-13</v>
      </c>
      <c r="I55" s="463">
        <v>1.2055399459977694E+148</v>
      </c>
      <c r="J55"/>
      <c r="K55"/>
      <c r="L55"/>
      <c r="M55" s="293"/>
      <c r="N55" s="293"/>
      <c r="O55"/>
      <c r="P55"/>
      <c r="Q55"/>
      <c r="R55"/>
      <c r="S55"/>
      <c r="T55"/>
      <c r="U55"/>
      <c r="V55"/>
      <c r="W55"/>
      <c r="X55"/>
      <c r="Y55"/>
    </row>
    <row r="56" spans="1:25" ht="14.25" thickBot="1" x14ac:dyDescent="0.2">
      <c r="A56" s="297"/>
      <c r="B56" s="297"/>
      <c r="C56" s="297"/>
      <c r="D56" s="297"/>
      <c r="E56" s="297"/>
      <c r="F56" s="464">
        <v>3</v>
      </c>
      <c r="G56" s="464">
        <v>642.5</v>
      </c>
      <c r="H56" s="464">
        <v>0</v>
      </c>
      <c r="I56" s="464">
        <v>0</v>
      </c>
      <c r="M56" s="297"/>
      <c r="N56" s="297"/>
    </row>
    <row r="57" spans="1:25" x14ac:dyDescent="0.15">
      <c r="A57" s="297"/>
      <c r="B57" s="297"/>
      <c r="C57" s="297"/>
      <c r="D57" s="297"/>
      <c r="E57" s="297"/>
      <c r="F57" s="297"/>
      <c r="G57" s="297"/>
      <c r="H57" s="297"/>
      <c r="I57" s="297"/>
      <c r="J57" s="297"/>
      <c r="K57" s="297"/>
      <c r="L57" s="297"/>
      <c r="M57" s="297"/>
      <c r="N57" s="297"/>
    </row>
    <row r="58" spans="1:25" x14ac:dyDescent="0.15">
      <c r="A58" s="297"/>
      <c r="B58" s="297"/>
      <c r="C58" s="297"/>
      <c r="D58" s="297"/>
      <c r="E58" s="297"/>
      <c r="F58" s="297"/>
      <c r="G58" s="297"/>
      <c r="H58" s="297"/>
      <c r="I58" s="297"/>
      <c r="J58" s="297"/>
      <c r="K58" s="297"/>
      <c r="L58" s="297"/>
      <c r="M58" s="297"/>
      <c r="N58" s="297"/>
    </row>
    <row r="59" spans="1:25" x14ac:dyDescent="0.15">
      <c r="A59" s="297"/>
      <c r="B59" s="297"/>
      <c r="C59" s="297"/>
      <c r="D59" s="297"/>
      <c r="E59" s="297"/>
      <c r="F59" s="297"/>
      <c r="G59" s="297"/>
      <c r="H59" s="297"/>
      <c r="I59" s="297"/>
      <c r="J59" s="297"/>
      <c r="K59" s="297"/>
      <c r="L59" s="297"/>
      <c r="M59" s="297"/>
      <c r="N59" s="297"/>
    </row>
    <row r="64" spans="1:25" ht="14.25" thickBot="1" x14ac:dyDescent="0.2">
      <c r="F64" s="20"/>
      <c r="G64" s="20"/>
      <c r="H64" s="20"/>
      <c r="I64" s="20"/>
    </row>
  </sheetData>
  <mergeCells count="18">
    <mergeCell ref="A1:S1"/>
    <mergeCell ref="A2:S2"/>
    <mergeCell ref="A3:S3"/>
    <mergeCell ref="M11:P11"/>
    <mergeCell ref="B11:E11"/>
    <mergeCell ref="B4:E4"/>
    <mergeCell ref="B5:C5"/>
    <mergeCell ref="D5:E5"/>
    <mergeCell ref="G6:K8"/>
    <mergeCell ref="B12:E12"/>
    <mergeCell ref="M9:O9"/>
    <mergeCell ref="O8:P8"/>
    <mergeCell ref="B6:C6"/>
    <mergeCell ref="D6:E6"/>
    <mergeCell ref="O6:P6"/>
    <mergeCell ref="B7:C7"/>
    <mergeCell ref="D7:E7"/>
    <mergeCell ref="O7:P7"/>
  </mergeCells>
  <phoneticPr fontId="1" type="noConversion"/>
  <pageMargins left="0.7" right="0.7" top="0.75" bottom="0.75" header="0.3" footer="0.3"/>
  <pageSetup paperSize="9" orientation="portrait" r:id="rId1"/>
  <ignoredErrors>
    <ignoredError sqref="N6:N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gressWH">
                <anchor moveWithCells="1" sizeWithCells="1">
                  <from>
                    <xdr:col>0</xdr:col>
                    <xdr:colOff>819150</xdr:colOff>
                    <xdr:row>14</xdr:row>
                    <xdr:rowOff>57150</xdr:rowOff>
                  </from>
                  <to>
                    <xdr:col>2</xdr:col>
                    <xdr:colOff>676275</xdr:colOff>
                    <xdr:row>16</xdr:row>
                    <xdr:rowOff>57150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0</xdr:col>
                    <xdr:colOff>400050</xdr:colOff>
                    <xdr:row>4</xdr:row>
                    <xdr:rowOff>19050</xdr:rowOff>
                  </from>
                  <to>
                    <xdr:col>5</xdr:col>
                    <xdr:colOff>180975</xdr:colOff>
                    <xdr:row>24</xdr:row>
                    <xdr:rowOff>0</xdr:rowOff>
                  </to>
                </anchor>
              </controlPr>
            </control>
          </mc:Choice>
        </mc:AlternateContent>
        <mc:AlternateContent xmlns:mc="http://schemas.openxmlformats.org/markup-compatibility/2006">
          <mc:Choice Requires="x14">
            <control shapeId="4099" r:id="rId6" name="Group Box 3">
              <controlPr defaultSize="0" autoFill="0" autoPict="0">
                <anchor moveWithCells="1">
                  <from>
                    <xdr:col>5</xdr:col>
                    <xdr:colOff>333375</xdr:colOff>
                    <xdr:row>4</xdr:row>
                    <xdr:rowOff>38100</xdr:rowOff>
                  </from>
                  <to>
                    <xdr:col>11</xdr:col>
                    <xdr:colOff>504825</xdr:colOff>
                    <xdr:row>24</xdr:row>
                    <xdr:rowOff>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11</xdr:col>
                    <xdr:colOff>619125</xdr:colOff>
                    <xdr:row>4</xdr:row>
                    <xdr:rowOff>47625</xdr:rowOff>
                  </from>
                  <to>
                    <xdr:col>16</xdr:col>
                    <xdr:colOff>295275</xdr:colOff>
                    <xdr:row>23</xdr:row>
                    <xdr:rowOff>171450</xdr:rowOff>
                  </to>
                </anchor>
              </controlPr>
            </control>
          </mc:Choice>
        </mc:AlternateContent>
        <mc:AlternateContent xmlns:mc="http://schemas.openxmlformats.org/markup-compatibility/2006">
          <mc:Choice Requires="x14">
            <control shapeId="4101" r:id="rId8" name="Button 5">
              <controlPr defaultSize="0" print="0" autoFill="0" autoPict="0" macro="[0]!控制按钮8_click">
                <anchor moveWithCells="1" sizeWithCells="1">
                  <from>
                    <xdr:col>0</xdr:col>
                    <xdr:colOff>819150</xdr:colOff>
                    <xdr:row>17</xdr:row>
                    <xdr:rowOff>133350</xdr:rowOff>
                  </from>
                  <to>
                    <xdr:col>2</xdr:col>
                    <xdr:colOff>628650</xdr:colOff>
                    <xdr:row>19</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X55"/>
  <sheetViews>
    <sheetView zoomScale="70" zoomScaleNormal="70" workbookViewId="0">
      <selection activeCell="E13" sqref="E13"/>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18" t="s">
        <v>109</v>
      </c>
      <c r="B1" s="418"/>
      <c r="C1" s="418"/>
      <c r="D1" s="418"/>
      <c r="E1" s="418"/>
      <c r="F1" s="418"/>
      <c r="G1" s="418"/>
      <c r="H1" s="418"/>
      <c r="I1" s="418"/>
      <c r="J1" s="418"/>
      <c r="K1" s="418"/>
      <c r="L1" s="418"/>
      <c r="M1" s="418"/>
      <c r="N1" s="418"/>
      <c r="O1" s="418"/>
      <c r="P1" s="418"/>
      <c r="Q1" s="418"/>
      <c r="R1" s="418"/>
      <c r="S1" s="418"/>
      <c r="T1" s="45"/>
      <c r="U1" s="45"/>
      <c r="V1" s="45"/>
      <c r="W1" s="45"/>
      <c r="X1" s="45"/>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19" t="s">
        <v>64</v>
      </c>
      <c r="B2" s="419"/>
      <c r="C2" s="419"/>
      <c r="D2" s="419"/>
      <c r="E2" s="419"/>
      <c r="F2" s="419"/>
      <c r="G2" s="419"/>
      <c r="H2" s="419"/>
      <c r="I2" s="419"/>
      <c r="J2" s="419"/>
      <c r="K2" s="419"/>
      <c r="L2" s="419"/>
      <c r="M2" s="419"/>
      <c r="N2" s="419"/>
      <c r="O2" s="419"/>
      <c r="P2" s="419"/>
      <c r="Q2" s="419"/>
      <c r="R2" s="419"/>
      <c r="S2" s="419"/>
      <c r="T2" s="46"/>
      <c r="U2" s="46"/>
      <c r="V2" s="46"/>
      <c r="W2" s="46"/>
      <c r="X2" s="46"/>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20" t="s">
        <v>0</v>
      </c>
      <c r="B3" s="420"/>
      <c r="C3" s="420"/>
      <c r="D3" s="420"/>
      <c r="E3" s="420"/>
      <c r="F3" s="420"/>
      <c r="G3" s="420"/>
      <c r="H3" s="420"/>
      <c r="I3" s="420"/>
      <c r="J3" s="420"/>
      <c r="K3" s="420"/>
      <c r="L3" s="420"/>
      <c r="M3" s="420"/>
      <c r="N3" s="420"/>
      <c r="O3" s="420"/>
      <c r="P3" s="420"/>
      <c r="Q3" s="420"/>
      <c r="R3" s="420"/>
      <c r="S3" s="420"/>
      <c r="T3" s="47"/>
      <c r="U3" s="47"/>
      <c r="V3" s="47"/>
      <c r="W3" s="47"/>
      <c r="X3" s="47"/>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24"/>
      <c r="C4" s="424"/>
      <c r="D4" s="424"/>
      <c r="E4" s="424"/>
      <c r="F4" s="5"/>
      <c r="G4" s="14"/>
      <c r="H4" s="14"/>
      <c r="I4" s="14"/>
      <c r="J4" s="14"/>
      <c r="K4" s="14"/>
      <c r="L4" s="14"/>
      <c r="M4" s="14"/>
      <c r="N4" s="14"/>
      <c r="O4" s="14"/>
      <c r="P4" s="14"/>
      <c r="Q4" s="14"/>
      <c r="R4" s="14"/>
      <c r="S4" s="14"/>
      <c r="Z4" s="22"/>
      <c r="AA4" s="22"/>
    </row>
    <row r="5" spans="1:50" x14ac:dyDescent="0.15">
      <c r="A5" s="7"/>
      <c r="B5" s="425"/>
      <c r="C5" s="425"/>
      <c r="D5" s="425"/>
      <c r="E5" s="425"/>
      <c r="F5" s="7"/>
      <c r="G5" s="14"/>
      <c r="H5" s="14"/>
      <c r="I5" s="14"/>
      <c r="J5" s="14"/>
      <c r="K5" s="14"/>
      <c r="L5" s="14"/>
      <c r="M5" s="14"/>
      <c r="N5" s="14"/>
      <c r="O5" s="14"/>
      <c r="P5" s="14"/>
      <c r="Q5" s="14"/>
      <c r="R5" s="14"/>
      <c r="S5" s="14"/>
      <c r="Z5" s="23"/>
      <c r="AA5" s="23"/>
    </row>
    <row r="6" spans="1:50" ht="18.75" customHeight="1" x14ac:dyDescent="0.15">
      <c r="A6" s="5"/>
      <c r="B6" s="61" t="s">
        <v>1</v>
      </c>
      <c r="C6" s="63">
        <v>2.7</v>
      </c>
      <c r="D6" s="427" t="s">
        <v>66</v>
      </c>
      <c r="E6" s="427"/>
      <c r="F6" s="5"/>
      <c r="G6" s="426"/>
      <c r="H6" s="426"/>
      <c r="I6" s="426"/>
      <c r="J6" s="426"/>
      <c r="K6" s="426"/>
      <c r="L6" s="14"/>
      <c r="M6" s="55"/>
      <c r="N6" s="56"/>
      <c r="O6" s="437"/>
      <c r="P6" s="437"/>
      <c r="Q6" s="6"/>
      <c r="R6" s="14"/>
      <c r="S6" s="14"/>
      <c r="Z6" s="48"/>
      <c r="AA6" s="23"/>
    </row>
    <row r="7" spans="1:50" ht="18.75" customHeight="1" x14ac:dyDescent="0.15">
      <c r="A7" s="5"/>
      <c r="B7" s="61" t="s">
        <v>2</v>
      </c>
      <c r="C7" s="63">
        <v>1.1000000000000001</v>
      </c>
      <c r="D7" s="438" t="s">
        <v>67</v>
      </c>
      <c r="E7" s="438"/>
      <c r="F7" s="5"/>
      <c r="G7" s="426"/>
      <c r="H7" s="426"/>
      <c r="I7" s="426"/>
      <c r="J7" s="426"/>
      <c r="K7" s="426"/>
      <c r="L7" s="14"/>
      <c r="M7" s="55"/>
      <c r="N7" s="56"/>
      <c r="O7" s="437"/>
      <c r="P7" s="437"/>
      <c r="Q7" s="13"/>
      <c r="R7" s="14"/>
      <c r="S7" s="14"/>
      <c r="Z7" s="21"/>
      <c r="AA7" s="23"/>
    </row>
    <row r="8" spans="1:50" ht="14.25" x14ac:dyDescent="0.15">
      <c r="A8" s="5"/>
      <c r="B8" s="61" t="s">
        <v>3</v>
      </c>
      <c r="C8" s="64">
        <v>6.9999999999999999E-4</v>
      </c>
      <c r="D8" s="435" t="s">
        <v>67</v>
      </c>
      <c r="E8" s="435"/>
      <c r="F8" s="5"/>
      <c r="G8" s="426"/>
      <c r="H8" s="426"/>
      <c r="I8" s="426"/>
      <c r="J8" s="426"/>
      <c r="K8" s="426"/>
      <c r="L8" s="14"/>
      <c r="M8" s="55"/>
      <c r="N8" s="56"/>
      <c r="O8" s="437"/>
      <c r="P8" s="437"/>
      <c r="Q8" s="13"/>
      <c r="R8" s="14"/>
      <c r="S8" s="14"/>
      <c r="Z8" s="21"/>
      <c r="AA8" s="23"/>
    </row>
    <row r="9" spans="1:50" ht="14.25" x14ac:dyDescent="0.15">
      <c r="A9" s="5"/>
      <c r="B9" s="61" t="s">
        <v>4</v>
      </c>
      <c r="C9" s="63">
        <v>0</v>
      </c>
      <c r="D9" s="436" t="s">
        <v>67</v>
      </c>
      <c r="E9" s="436"/>
      <c r="F9" s="31"/>
      <c r="G9" s="31"/>
      <c r="H9" s="14"/>
      <c r="I9" s="14"/>
      <c r="J9" s="14"/>
      <c r="K9" s="14"/>
      <c r="L9" s="14"/>
      <c r="M9" s="432"/>
      <c r="N9" s="432"/>
      <c r="O9" s="432"/>
      <c r="P9" s="14"/>
      <c r="Q9" s="13"/>
      <c r="R9" s="14"/>
      <c r="S9" s="14"/>
      <c r="Z9" s="21"/>
      <c r="AA9" s="23"/>
    </row>
    <row r="10" spans="1:50" x14ac:dyDescent="0.15">
      <c r="A10" s="5"/>
      <c r="B10" s="50"/>
      <c r="C10" s="60"/>
      <c r="D10" s="51"/>
      <c r="E10" s="59"/>
      <c r="F10" s="5"/>
      <c r="G10" s="14"/>
      <c r="H10" s="14"/>
      <c r="I10" s="14"/>
      <c r="J10" s="14"/>
      <c r="K10" s="14"/>
      <c r="L10" s="14"/>
      <c r="M10" s="14"/>
      <c r="N10" s="14"/>
      <c r="O10" s="14"/>
      <c r="P10" s="14"/>
      <c r="Q10" s="15"/>
      <c r="R10" s="14"/>
      <c r="S10" s="14"/>
      <c r="Z10" s="21"/>
      <c r="AA10" s="23"/>
    </row>
    <row r="11" spans="1:50" ht="14.25" x14ac:dyDescent="0.15">
      <c r="A11" s="5"/>
      <c r="B11" s="433"/>
      <c r="C11" s="433"/>
      <c r="D11" s="433"/>
      <c r="E11" s="433"/>
      <c r="F11" s="5"/>
      <c r="G11" s="14"/>
      <c r="H11" s="14"/>
      <c r="I11" s="14"/>
      <c r="J11" s="14"/>
      <c r="K11" s="14"/>
      <c r="L11" s="14"/>
      <c r="M11" s="421"/>
      <c r="N11" s="422"/>
      <c r="O11" s="422"/>
      <c r="P11" s="422"/>
      <c r="Q11" s="16"/>
      <c r="R11" s="14"/>
      <c r="S11" s="14"/>
      <c r="Z11" s="21"/>
      <c r="AA11" s="23"/>
    </row>
    <row r="12" spans="1:50" x14ac:dyDescent="0.15">
      <c r="A12" s="5"/>
      <c r="B12" s="434"/>
      <c r="C12" s="434"/>
      <c r="D12" s="434"/>
      <c r="E12" s="434"/>
      <c r="F12" s="5"/>
      <c r="G12" s="14"/>
      <c r="H12" s="14"/>
      <c r="I12" s="14"/>
      <c r="J12" s="14"/>
      <c r="K12" s="14"/>
      <c r="L12" s="14"/>
      <c r="M12" s="14"/>
      <c r="N12" s="14"/>
      <c r="O12" s="14"/>
      <c r="P12" s="14"/>
      <c r="Q12" s="14"/>
      <c r="R12" s="14"/>
      <c r="S12" s="14"/>
      <c r="Z12" s="24"/>
      <c r="AA12" s="23"/>
    </row>
    <row r="13" spans="1:50" x14ac:dyDescent="0.15">
      <c r="A13" s="5"/>
      <c r="B13" s="50"/>
      <c r="C13" s="52"/>
      <c r="D13" s="51"/>
      <c r="E13" s="18"/>
      <c r="F13" s="5"/>
      <c r="G13" s="14"/>
      <c r="H13" s="14"/>
      <c r="I13" s="14"/>
      <c r="J13" s="14"/>
      <c r="K13" s="14"/>
      <c r="L13" s="14"/>
      <c r="M13" s="14"/>
      <c r="N13" s="14"/>
      <c r="O13" s="14"/>
      <c r="P13" s="14"/>
      <c r="Q13" s="14"/>
      <c r="R13" s="14"/>
      <c r="S13" s="14"/>
      <c r="Z13" s="23"/>
      <c r="AA13" s="23"/>
    </row>
    <row r="14" spans="1:50" x14ac:dyDescent="0.15">
      <c r="A14" s="5"/>
      <c r="B14" s="50"/>
      <c r="C14" s="14"/>
      <c r="D14" s="51"/>
      <c r="E14" s="18"/>
      <c r="F14" s="5"/>
      <c r="G14" s="14"/>
      <c r="H14" s="14"/>
      <c r="I14" s="14"/>
      <c r="J14" s="14"/>
      <c r="K14" s="14"/>
      <c r="L14" s="14"/>
      <c r="M14" s="14"/>
      <c r="N14" s="14"/>
      <c r="O14" s="14"/>
      <c r="P14" s="14"/>
      <c r="Q14" s="14"/>
      <c r="R14" s="14"/>
      <c r="S14" s="14"/>
      <c r="Z14" s="23"/>
      <c r="AA14" s="23"/>
    </row>
    <row r="15" spans="1:50" x14ac:dyDescent="0.15">
      <c r="A15" s="5"/>
      <c r="B15" s="50"/>
      <c r="C15" s="53"/>
      <c r="D15" s="51"/>
      <c r="E15" s="18"/>
      <c r="F15" s="5"/>
      <c r="G15" s="14"/>
      <c r="H15" s="14"/>
      <c r="I15" s="14"/>
      <c r="J15" s="14"/>
      <c r="K15" s="14"/>
      <c r="L15" s="14"/>
      <c r="M15" s="14"/>
      <c r="N15" s="14"/>
      <c r="O15" s="14"/>
      <c r="P15" s="14"/>
      <c r="Q15" s="14"/>
      <c r="R15" s="14"/>
      <c r="S15" s="14"/>
      <c r="Z15" s="23"/>
      <c r="AA15" s="23"/>
    </row>
    <row r="16" spans="1:50" x14ac:dyDescent="0.15">
      <c r="A16" s="5"/>
      <c r="B16" s="14"/>
      <c r="C16" s="14"/>
      <c r="D16" s="14"/>
      <c r="E16" s="14"/>
      <c r="F16" s="5"/>
      <c r="G16" s="14"/>
      <c r="H16" s="14"/>
      <c r="I16" s="14"/>
      <c r="J16" s="14"/>
      <c r="K16" s="14"/>
      <c r="L16" s="14"/>
      <c r="M16" s="14"/>
      <c r="N16" s="14"/>
      <c r="O16" s="14"/>
      <c r="P16" s="14"/>
      <c r="Q16" s="14"/>
      <c r="R16" s="14"/>
      <c r="S16" s="14"/>
    </row>
    <row r="17" spans="1:19" ht="14.25" x14ac:dyDescent="0.15">
      <c r="A17" s="5"/>
      <c r="B17" s="61" t="s">
        <v>1</v>
      </c>
      <c r="C17" s="63">
        <v>2.6</v>
      </c>
      <c r="D17" s="427" t="s">
        <v>66</v>
      </c>
      <c r="E17" s="427"/>
      <c r="F17" s="5"/>
      <c r="G17" s="14"/>
      <c r="H17" s="14"/>
      <c r="I17" s="14"/>
      <c r="J17" s="14"/>
      <c r="K17" s="14"/>
      <c r="L17" s="14"/>
      <c r="M17" s="14"/>
      <c r="N17" s="14"/>
      <c r="O17" s="14"/>
      <c r="P17" s="14"/>
      <c r="Q17" s="14"/>
      <c r="R17" s="14"/>
      <c r="S17" s="14"/>
    </row>
    <row r="18" spans="1:19" ht="14.25" x14ac:dyDescent="0.15">
      <c r="A18" s="5"/>
      <c r="B18" s="61" t="s">
        <v>2</v>
      </c>
      <c r="C18" s="63">
        <v>8</v>
      </c>
      <c r="D18" s="428" t="s">
        <v>67</v>
      </c>
      <c r="E18" s="429"/>
      <c r="F18" s="5"/>
      <c r="G18" s="14"/>
      <c r="H18" s="14"/>
      <c r="I18" s="14"/>
      <c r="J18" s="14"/>
      <c r="K18" s="14"/>
      <c r="L18" s="14"/>
      <c r="M18" s="14"/>
      <c r="N18" s="14"/>
      <c r="O18" s="17"/>
      <c r="P18" s="14"/>
      <c r="Q18" s="14"/>
      <c r="R18" s="14"/>
      <c r="S18" s="14"/>
    </row>
    <row r="19" spans="1:19" ht="14.25" x14ac:dyDescent="0.15">
      <c r="A19" s="5"/>
      <c r="B19" s="61" t="s">
        <v>3</v>
      </c>
      <c r="C19" s="64">
        <v>1.3</v>
      </c>
      <c r="D19" s="430" t="s">
        <v>67</v>
      </c>
      <c r="E19" s="431"/>
      <c r="F19" s="5"/>
      <c r="G19" s="14"/>
      <c r="H19" s="14"/>
      <c r="I19" s="14"/>
      <c r="J19" s="14"/>
      <c r="K19" s="14"/>
      <c r="L19" s="14"/>
      <c r="M19" s="14"/>
      <c r="N19" s="14"/>
      <c r="O19" s="14"/>
      <c r="P19" s="14"/>
      <c r="Q19" s="14"/>
      <c r="R19" s="14"/>
      <c r="S19" s="14"/>
    </row>
    <row r="20" spans="1:19" x14ac:dyDescent="0.15">
      <c r="A20" s="5"/>
      <c r="B20" s="50"/>
      <c r="C20" s="50"/>
      <c r="D20" s="50"/>
      <c r="E20" s="50"/>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x14ac:dyDescent="0.15">
      <c r="A22" s="5"/>
      <c r="B22" s="14"/>
      <c r="C22" s="14"/>
      <c r="D22" s="14"/>
      <c r="E22" s="14"/>
      <c r="F22" s="5"/>
      <c r="G22" s="14"/>
      <c r="H22" s="14"/>
      <c r="I22" s="14"/>
      <c r="J22" s="14"/>
      <c r="K22" s="14"/>
      <c r="L22" s="14"/>
      <c r="M22" s="14"/>
      <c r="N22" s="14"/>
      <c r="O22" s="14"/>
      <c r="P22" s="14"/>
      <c r="Q22" s="14"/>
      <c r="R22" s="14"/>
      <c r="S22" s="14"/>
    </row>
    <row r="23" spans="1:19"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t="e">
        <f>tc(C54,H20,B22,B61,C61,B19)</f>
        <v>#VALUE!</v>
      </c>
      <c r="C25" s="14"/>
      <c r="D25" s="14"/>
      <c r="E25" s="49"/>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B29" s="62">
        <v>1</v>
      </c>
      <c r="C29">
        <f>B29/($C$7+$C$8*B29)</f>
        <v>0.90851276460434272</v>
      </c>
      <c r="D29" s="62">
        <f>1/$C$8</f>
        <v>1428.5714285714287</v>
      </c>
      <c r="E29">
        <f>B29/$C$7</f>
        <v>0.90909090909090906</v>
      </c>
      <c r="F29">
        <f>$C$18*B29^$C$19</f>
        <v>8</v>
      </c>
    </row>
    <row r="30" spans="1:19" x14ac:dyDescent="0.15">
      <c r="B30" s="54">
        <v>200</v>
      </c>
      <c r="C30">
        <f t="shared" ref="C30:C55" si="0">B30/($C$7+$C$8*B30)</f>
        <v>161.29032258064515</v>
      </c>
      <c r="D30" s="62">
        <f t="shared" ref="D30:D55" si="1">1/$C$8</f>
        <v>1428.5714285714287</v>
      </c>
      <c r="E30">
        <f t="shared" ref="E30:E55" si="2">B30/$C$7</f>
        <v>181.81818181818181</v>
      </c>
      <c r="F30">
        <f t="shared" ref="F30:F55" si="3">$C$18*B30^$C$19</f>
        <v>7842.0387030318398</v>
      </c>
    </row>
    <row r="31" spans="1:19" x14ac:dyDescent="0.15">
      <c r="B31" s="54">
        <v>400</v>
      </c>
      <c r="C31">
        <f t="shared" si="0"/>
        <v>289.85507246376807</v>
      </c>
      <c r="D31" s="62">
        <f t="shared" si="1"/>
        <v>1428.5714285714287</v>
      </c>
      <c r="E31">
        <f t="shared" si="2"/>
        <v>363.63636363636363</v>
      </c>
      <c r="F31">
        <f t="shared" si="3"/>
        <v>19309.364276944529</v>
      </c>
      <c r="G31" s="57"/>
    </row>
    <row r="32" spans="1:19" x14ac:dyDescent="0.15">
      <c r="B32" s="54">
        <v>600</v>
      </c>
      <c r="C32">
        <f t="shared" si="0"/>
        <v>394.73684210526318</v>
      </c>
      <c r="D32" s="62">
        <f t="shared" si="1"/>
        <v>1428.5714285714287</v>
      </c>
      <c r="E32">
        <f t="shared" si="2"/>
        <v>545.45454545454538</v>
      </c>
      <c r="F32">
        <f t="shared" si="3"/>
        <v>32710.457057681077</v>
      </c>
    </row>
    <row r="33" spans="2:12" x14ac:dyDescent="0.15">
      <c r="B33" s="54">
        <v>800</v>
      </c>
      <c r="C33">
        <f t="shared" si="0"/>
        <v>481.92771084337346</v>
      </c>
      <c r="D33" s="62">
        <f t="shared" si="1"/>
        <v>1428.5714285714287</v>
      </c>
      <c r="E33">
        <f t="shared" si="2"/>
        <v>727.27272727272725</v>
      </c>
      <c r="F33">
        <f t="shared" si="3"/>
        <v>47545.23190960427</v>
      </c>
    </row>
    <row r="34" spans="2:12" x14ac:dyDescent="0.15">
      <c r="B34" s="54">
        <v>1000</v>
      </c>
      <c r="C34">
        <f t="shared" si="0"/>
        <v>555.55555555555554</v>
      </c>
      <c r="D34" s="62">
        <f t="shared" si="1"/>
        <v>1428.5714285714287</v>
      </c>
      <c r="E34">
        <f t="shared" si="2"/>
        <v>909.09090909090901</v>
      </c>
      <c r="F34">
        <f t="shared" si="3"/>
        <v>63546.258777942523</v>
      </c>
    </row>
    <row r="35" spans="2:12" x14ac:dyDescent="0.15">
      <c r="B35" s="54">
        <v>1200</v>
      </c>
      <c r="C35">
        <f t="shared" si="0"/>
        <v>618.5567010309278</v>
      </c>
      <c r="D35" s="62">
        <f t="shared" si="1"/>
        <v>1428.5714285714287</v>
      </c>
      <c r="E35">
        <f t="shared" si="2"/>
        <v>1090.9090909090908</v>
      </c>
      <c r="F35">
        <f t="shared" si="3"/>
        <v>80542.592929045626</v>
      </c>
    </row>
    <row r="36" spans="2:12" x14ac:dyDescent="0.15">
      <c r="B36" s="54">
        <v>1400</v>
      </c>
      <c r="C36">
        <f t="shared" si="0"/>
        <v>673.07692307692309</v>
      </c>
      <c r="D36" s="62">
        <f t="shared" si="1"/>
        <v>1428.5714285714287</v>
      </c>
      <c r="E36">
        <f t="shared" si="2"/>
        <v>1272.7272727272725</v>
      </c>
      <c r="F36">
        <f t="shared" si="3"/>
        <v>98413.897907476538</v>
      </c>
    </row>
    <row r="37" spans="2:12" x14ac:dyDescent="0.15">
      <c r="B37" s="54">
        <v>1600</v>
      </c>
      <c r="C37">
        <f t="shared" si="0"/>
        <v>720.72072072072081</v>
      </c>
      <c r="D37" s="62">
        <f t="shared" si="1"/>
        <v>1428.5714285714287</v>
      </c>
      <c r="E37">
        <f t="shared" si="2"/>
        <v>1454.5454545454545</v>
      </c>
      <c r="F37">
        <f t="shared" si="3"/>
        <v>117070.09329339561</v>
      </c>
    </row>
    <row r="38" spans="2:12" x14ac:dyDescent="0.15">
      <c r="B38" s="54">
        <v>1800</v>
      </c>
      <c r="C38">
        <f t="shared" si="0"/>
        <v>762.71186440677957</v>
      </c>
      <c r="D38" s="62">
        <f t="shared" si="1"/>
        <v>1428.5714285714287</v>
      </c>
      <c r="E38">
        <f t="shared" si="2"/>
        <v>1636.3636363636363</v>
      </c>
      <c r="F38">
        <f t="shared" si="3"/>
        <v>136440.79574725006</v>
      </c>
    </row>
    <row r="39" spans="2:12" x14ac:dyDescent="0.15">
      <c r="B39" s="54">
        <v>2000</v>
      </c>
      <c r="C39">
        <f t="shared" si="0"/>
        <v>800</v>
      </c>
      <c r="D39" s="62">
        <f t="shared" si="1"/>
        <v>1428.5714285714287</v>
      </c>
      <c r="E39">
        <f t="shared" si="2"/>
        <v>1818.181818181818</v>
      </c>
      <c r="F39">
        <f t="shared" si="3"/>
        <v>156469.24296686845</v>
      </c>
      <c r="G39" s="58"/>
      <c r="H39" s="58"/>
      <c r="I39" s="58"/>
      <c r="J39" s="58"/>
      <c r="K39" s="58"/>
    </row>
    <row r="40" spans="2:12" x14ac:dyDescent="0.15">
      <c r="B40" s="54">
        <v>2200</v>
      </c>
      <c r="C40">
        <f t="shared" si="0"/>
        <v>833.33333333333326</v>
      </c>
      <c r="D40" s="62">
        <f t="shared" si="1"/>
        <v>1428.5714285714287</v>
      </c>
      <c r="E40">
        <f t="shared" si="2"/>
        <v>1999.9999999999998</v>
      </c>
      <c r="F40">
        <f t="shared" si="3"/>
        <v>177108.52740368294</v>
      </c>
    </row>
    <row r="41" spans="2:12" x14ac:dyDescent="0.15">
      <c r="B41" s="54">
        <v>2400</v>
      </c>
      <c r="C41">
        <f t="shared" si="0"/>
        <v>863.30935251798553</v>
      </c>
      <c r="D41" s="62">
        <f t="shared" si="1"/>
        <v>1428.5714285714287</v>
      </c>
      <c r="E41">
        <f t="shared" si="2"/>
        <v>2181.8181818181815</v>
      </c>
      <c r="F41">
        <f t="shared" si="3"/>
        <v>198319.12664181678</v>
      </c>
    </row>
    <row r="42" spans="2:12" x14ac:dyDescent="0.15">
      <c r="B42" s="54">
        <v>2600</v>
      </c>
      <c r="C42">
        <f t="shared" si="0"/>
        <v>890.41095890410963</v>
      </c>
      <c r="D42" s="62">
        <f t="shared" si="1"/>
        <v>1428.5714285714287</v>
      </c>
      <c r="E42">
        <f t="shared" si="2"/>
        <v>2363.6363636363635</v>
      </c>
      <c r="F42">
        <f t="shared" si="3"/>
        <v>220067.21092723263</v>
      </c>
    </row>
    <row r="43" spans="2:12" x14ac:dyDescent="0.15">
      <c r="B43" s="54">
        <v>2800</v>
      </c>
      <c r="C43">
        <f t="shared" si="0"/>
        <v>915.03267973856202</v>
      </c>
      <c r="D43" s="62">
        <f t="shared" si="1"/>
        <v>1428.5714285714287</v>
      </c>
      <c r="E43">
        <f t="shared" si="2"/>
        <v>2545.454545454545</v>
      </c>
      <c r="F43">
        <f t="shared" si="3"/>
        <v>242323.44120857364</v>
      </c>
    </row>
    <row r="44" spans="2:12" x14ac:dyDescent="0.15">
      <c r="B44" s="54">
        <v>3000</v>
      </c>
      <c r="C44">
        <f t="shared" si="0"/>
        <v>937.5</v>
      </c>
      <c r="D44" s="62">
        <f t="shared" si="1"/>
        <v>1428.5714285714287</v>
      </c>
      <c r="E44">
        <f t="shared" si="2"/>
        <v>2727.272727272727</v>
      </c>
      <c r="F44">
        <f t="shared" si="3"/>
        <v>265062.09005683055</v>
      </c>
      <c r="G44" s="58"/>
      <c r="H44" s="58"/>
      <c r="I44" s="58"/>
      <c r="J44" s="58"/>
      <c r="K44" s="58"/>
      <c r="L44" s="58"/>
    </row>
    <row r="45" spans="2:12" x14ac:dyDescent="0.15">
      <c r="B45" s="54">
        <v>3200</v>
      </c>
      <c r="C45">
        <f t="shared" si="0"/>
        <v>958.08383233532936</v>
      </c>
      <c r="D45" s="62">
        <f t="shared" si="1"/>
        <v>1428.5714285714287</v>
      </c>
      <c r="E45">
        <f t="shared" si="2"/>
        <v>2909.090909090909</v>
      </c>
      <c r="F45">
        <f t="shared" si="3"/>
        <v>288260.38265586458</v>
      </c>
    </row>
    <row r="46" spans="2:12" x14ac:dyDescent="0.15">
      <c r="B46" s="54">
        <v>3400</v>
      </c>
      <c r="C46">
        <f t="shared" si="0"/>
        <v>977.0114942528736</v>
      </c>
      <c r="D46" s="62">
        <f t="shared" si="1"/>
        <v>1428.5714285714287</v>
      </c>
      <c r="E46">
        <f t="shared" si="2"/>
        <v>3090.9090909090905</v>
      </c>
      <c r="F46">
        <f t="shared" si="3"/>
        <v>311897.99226544978</v>
      </c>
    </row>
    <row r="47" spans="2:12" x14ac:dyDescent="0.15">
      <c r="B47" s="54">
        <v>3600</v>
      </c>
      <c r="C47">
        <f t="shared" si="0"/>
        <v>994.47513812154693</v>
      </c>
      <c r="D47" s="62">
        <f t="shared" si="1"/>
        <v>1428.5714285714287</v>
      </c>
      <c r="E47">
        <f t="shared" si="2"/>
        <v>3272.7272727272725</v>
      </c>
      <c r="F47">
        <f t="shared" si="3"/>
        <v>335956.64687312313</v>
      </c>
    </row>
    <row r="48" spans="2:12" x14ac:dyDescent="0.15">
      <c r="B48" s="54">
        <v>3800</v>
      </c>
      <c r="C48">
        <f t="shared" si="0"/>
        <v>1010.6382978723403</v>
      </c>
      <c r="D48" s="62">
        <f t="shared" si="1"/>
        <v>1428.5714285714287</v>
      </c>
      <c r="E48">
        <f t="shared" si="2"/>
        <v>3454.545454545454</v>
      </c>
      <c r="F48">
        <f t="shared" si="3"/>
        <v>360419.81764064363</v>
      </c>
    </row>
    <row r="49" spans="2:25" x14ac:dyDescent="0.15">
      <c r="B49" s="54">
        <v>4000</v>
      </c>
      <c r="C49">
        <f t="shared" si="0"/>
        <v>1025.6410256410256</v>
      </c>
      <c r="D49" s="62">
        <f t="shared" si="1"/>
        <v>1428.5714285714287</v>
      </c>
      <c r="E49">
        <f t="shared" si="2"/>
        <v>3636.363636363636</v>
      </c>
      <c r="F49">
        <f t="shared" si="3"/>
        <v>385272.46867793723</v>
      </c>
    </row>
    <row r="50" spans="2:25" x14ac:dyDescent="0.15">
      <c r="B50" s="54">
        <v>4200</v>
      </c>
      <c r="C50">
        <f t="shared" si="0"/>
        <v>1039.6039603960396</v>
      </c>
      <c r="D50" s="62">
        <f t="shared" si="1"/>
        <v>1428.5714285714287</v>
      </c>
      <c r="E50">
        <f t="shared" si="2"/>
        <v>3818.181818181818</v>
      </c>
      <c r="F50">
        <f t="shared" si="3"/>
        <v>410500.85357739322</v>
      </c>
    </row>
    <row r="51" spans="2:25" x14ac:dyDescent="0.15">
      <c r="B51" s="54">
        <v>4400</v>
      </c>
      <c r="C51">
        <f t="shared" si="0"/>
        <v>1052.6315789473686</v>
      </c>
      <c r="D51" s="62">
        <f t="shared" si="1"/>
        <v>1428.5714285714287</v>
      </c>
      <c r="E51">
        <f t="shared" si="2"/>
        <v>3999.9999999999995</v>
      </c>
      <c r="F51">
        <f t="shared" si="3"/>
        <v>436092.34813757968</v>
      </c>
    </row>
    <row r="52" spans="2:25" x14ac:dyDescent="0.15">
      <c r="B52" s="54">
        <v>4600</v>
      </c>
      <c r="C52">
        <f t="shared" si="0"/>
        <v>1064.8148148148148</v>
      </c>
      <c r="D52" s="62">
        <f t="shared" si="1"/>
        <v>1428.5714285714287</v>
      </c>
      <c r="E52">
        <f t="shared" si="2"/>
        <v>4181.8181818181811</v>
      </c>
      <c r="F52">
        <f t="shared" si="3"/>
        <v>462035.31147176196</v>
      </c>
    </row>
    <row r="53" spans="2:25" x14ac:dyDescent="0.15">
      <c r="B53" s="54">
        <v>4800</v>
      </c>
      <c r="C53">
        <f t="shared" si="0"/>
        <v>1076.2331838565021</v>
      </c>
      <c r="D53" s="62">
        <f t="shared" si="1"/>
        <v>1428.5714285714287</v>
      </c>
      <c r="E53">
        <f t="shared" si="2"/>
        <v>4363.6363636363631</v>
      </c>
      <c r="F53">
        <f t="shared" si="3"/>
        <v>488318.96964903094</v>
      </c>
      <c r="G53" s="58"/>
      <c r="H53" s="58"/>
      <c r="I53" s="58"/>
    </row>
    <row r="54" spans="2:25" x14ac:dyDescent="0.15">
      <c r="B54" s="54">
        <v>5000</v>
      </c>
      <c r="C54">
        <f t="shared" si="0"/>
        <v>1086.9565217391305</v>
      </c>
      <c r="D54" s="62">
        <f t="shared" si="1"/>
        <v>1428.5714285714287</v>
      </c>
      <c r="E54">
        <f t="shared" si="2"/>
        <v>4545.454545454545</v>
      </c>
      <c r="F54">
        <f t="shared" si="3"/>
        <v>514933.31741808995</v>
      </c>
    </row>
    <row r="55" spans="2:25" s="14" customFormat="1" x14ac:dyDescent="0.15">
      <c r="B55" s="54">
        <v>5200</v>
      </c>
      <c r="C55">
        <f t="shared" si="0"/>
        <v>1097.0464135021095</v>
      </c>
      <c r="D55" s="62">
        <f t="shared" si="1"/>
        <v>1428.5714285714287</v>
      </c>
      <c r="E55">
        <f t="shared" si="2"/>
        <v>4727.272727272727</v>
      </c>
      <c r="F55">
        <f t="shared" si="3"/>
        <v>541869.03458691912</v>
      </c>
      <c r="G55"/>
      <c r="H55"/>
      <c r="I55"/>
      <c r="J55"/>
      <c r="K55"/>
      <c r="L55"/>
      <c r="T55"/>
      <c r="U55"/>
      <c r="V55"/>
      <c r="W55"/>
      <c r="X55"/>
      <c r="Y55"/>
    </row>
  </sheetData>
  <mergeCells count="21">
    <mergeCell ref="A1:S1"/>
    <mergeCell ref="A2:S2"/>
    <mergeCell ref="A3:S3"/>
    <mergeCell ref="B4:E4"/>
    <mergeCell ref="B5:C5"/>
    <mergeCell ref="D5:E5"/>
    <mergeCell ref="D8:E8"/>
    <mergeCell ref="D9:E9"/>
    <mergeCell ref="D6:E6"/>
    <mergeCell ref="G6:K8"/>
    <mergeCell ref="O6:P6"/>
    <mergeCell ref="D7:E7"/>
    <mergeCell ref="O7:P7"/>
    <mergeCell ref="O8:P8"/>
    <mergeCell ref="D17:E17"/>
    <mergeCell ref="D18:E18"/>
    <mergeCell ref="D19:E19"/>
    <mergeCell ref="M9:O9"/>
    <mergeCell ref="B11:E11"/>
    <mergeCell ref="M11:P11"/>
    <mergeCell ref="B12:E12"/>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Group Box 2">
              <controlPr defaultSize="0" autoFill="0" autoPict="0">
                <anchor moveWithCells="1">
                  <from>
                    <xdr:col>0</xdr:col>
                    <xdr:colOff>428625</xdr:colOff>
                    <xdr:row>3</xdr:row>
                    <xdr:rowOff>133350</xdr:rowOff>
                  </from>
                  <to>
                    <xdr:col>6</xdr:col>
                    <xdr:colOff>19050</xdr:colOff>
                    <xdr:row>13</xdr:row>
                    <xdr:rowOff>38100</xdr:rowOff>
                  </to>
                </anchor>
              </controlPr>
            </control>
          </mc:Choice>
        </mc:AlternateContent>
        <mc:AlternateContent xmlns:mc="http://schemas.openxmlformats.org/markup-compatibility/2006">
          <mc:Choice Requires="x14">
            <control shapeId="11267" r:id="rId4" name="Group Box 3">
              <controlPr defaultSize="0" autoFill="0" autoPict="0">
                <anchor moveWithCells="1">
                  <from>
                    <xdr:col>6</xdr:col>
                    <xdr:colOff>447675</xdr:colOff>
                    <xdr:row>3</xdr:row>
                    <xdr:rowOff>114300</xdr:rowOff>
                  </from>
                  <to>
                    <xdr:col>12</xdr:col>
                    <xdr:colOff>619125</xdr:colOff>
                    <xdr:row>25</xdr:row>
                    <xdr:rowOff>66675</xdr:rowOff>
                  </to>
                </anchor>
              </controlPr>
            </control>
          </mc:Choice>
        </mc:AlternateContent>
        <mc:AlternateContent xmlns:mc="http://schemas.openxmlformats.org/markup-compatibility/2006">
          <mc:Choice Requires="x14">
            <control shapeId="11269" r:id="rId5" name="Button 5">
              <controlPr defaultSize="0" print="0" autoFill="0" autoPict="0" macro="[0]!控制按钮33_click">
                <anchor moveWithCells="1" sizeWithCells="1">
                  <from>
                    <xdr:col>1</xdr:col>
                    <xdr:colOff>47625</xdr:colOff>
                    <xdr:row>10</xdr:row>
                    <xdr:rowOff>95250</xdr:rowOff>
                  </from>
                  <to>
                    <xdr:col>2</xdr:col>
                    <xdr:colOff>685800</xdr:colOff>
                    <xdr:row>12</xdr:row>
                    <xdr:rowOff>104775</xdr:rowOff>
                  </to>
                </anchor>
              </controlPr>
            </control>
          </mc:Choice>
        </mc:AlternateContent>
        <mc:AlternateContent xmlns:mc="http://schemas.openxmlformats.org/markup-compatibility/2006">
          <mc:Choice Requires="x14">
            <control shapeId="11271" r:id="rId6" name="Group Box 7">
              <controlPr defaultSize="0" autoFill="0" autoPict="0">
                <anchor moveWithCells="1">
                  <from>
                    <xdr:col>0</xdr:col>
                    <xdr:colOff>400050</xdr:colOff>
                    <xdr:row>14</xdr:row>
                    <xdr:rowOff>19050</xdr:rowOff>
                  </from>
                  <to>
                    <xdr:col>6</xdr:col>
                    <xdr:colOff>0</xdr:colOff>
                    <xdr:row>25</xdr:row>
                    <xdr:rowOff>47625</xdr:rowOff>
                  </to>
                </anchor>
              </controlPr>
            </control>
          </mc:Choice>
        </mc:AlternateContent>
        <mc:AlternateContent xmlns:mc="http://schemas.openxmlformats.org/markup-compatibility/2006">
          <mc:Choice Requires="x14">
            <control shapeId="11272" r:id="rId7" name="Group Box 8">
              <controlPr defaultSize="0" autoFill="0" autoPict="0">
                <anchor moveWithCells="1">
                  <from>
                    <xdr:col>12</xdr:col>
                    <xdr:colOff>866775</xdr:colOff>
                    <xdr:row>3</xdr:row>
                    <xdr:rowOff>133350</xdr:rowOff>
                  </from>
                  <to>
                    <xdr:col>18</xdr:col>
                    <xdr:colOff>504825</xdr:colOff>
                    <xdr:row>25</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Z331"/>
  <sheetViews>
    <sheetView zoomScale="85" zoomScaleNormal="85" workbookViewId="0">
      <selection activeCell="P24" sqref="P24"/>
    </sheetView>
  </sheetViews>
  <sheetFormatPr defaultColWidth="10.5" defaultRowHeight="13.5" x14ac:dyDescent="0.15"/>
  <cols>
    <col min="1" max="16" width="10.5" style="44"/>
    <col min="17" max="18" width="10.5" style="8"/>
    <col min="19" max="27" width="10.5" style="30"/>
    <col min="28" max="51" width="10.5" style="8"/>
    <col min="52" max="16384" width="10.5" style="30"/>
  </cols>
  <sheetData>
    <row r="1" spans="1:51" s="27" customFormat="1" ht="35.25" x14ac:dyDescent="0.15">
      <c r="A1" s="455" t="s">
        <v>107</v>
      </c>
      <c r="B1" s="455"/>
      <c r="C1" s="455"/>
      <c r="D1" s="455"/>
      <c r="E1" s="455"/>
      <c r="F1" s="455"/>
      <c r="G1" s="455"/>
      <c r="H1" s="455"/>
      <c r="I1" s="455"/>
      <c r="J1" s="455"/>
      <c r="K1" s="455"/>
      <c r="L1" s="455"/>
      <c r="M1" s="455"/>
      <c r="N1" s="455"/>
      <c r="O1" s="455"/>
      <c r="P1" s="455"/>
      <c r="Q1" s="455"/>
      <c r="R1" s="455"/>
      <c r="S1" s="133"/>
      <c r="T1" s="133"/>
      <c r="U1" s="133"/>
      <c r="V1" s="133"/>
      <c r="W1" s="133"/>
      <c r="X1" s="133"/>
      <c r="Y1" s="133"/>
      <c r="Z1" s="26"/>
      <c r="AA1" s="26"/>
      <c r="AB1" s="26"/>
      <c r="AC1" s="26"/>
      <c r="AD1" s="26"/>
      <c r="AE1" s="26"/>
      <c r="AF1" s="26"/>
      <c r="AG1" s="26"/>
      <c r="AH1" s="26"/>
      <c r="AI1" s="26"/>
      <c r="AJ1" s="26"/>
      <c r="AK1" s="26"/>
      <c r="AL1" s="26"/>
      <c r="AM1" s="26"/>
      <c r="AN1" s="26"/>
      <c r="AO1" s="26"/>
      <c r="AP1" s="26"/>
      <c r="AQ1" s="26"/>
      <c r="AR1" s="26"/>
      <c r="AS1" s="26"/>
      <c r="AT1" s="26"/>
      <c r="AU1" s="26"/>
      <c r="AV1" s="26"/>
      <c r="AW1" s="26"/>
      <c r="AX1" s="26"/>
      <c r="AY1" s="26"/>
    </row>
    <row r="2" spans="1:51" s="29" customFormat="1" ht="20.25" x14ac:dyDescent="0.15">
      <c r="A2" s="456" t="s">
        <v>138</v>
      </c>
      <c r="B2" s="456"/>
      <c r="C2" s="456"/>
      <c r="D2" s="456"/>
      <c r="E2" s="456"/>
      <c r="F2" s="456"/>
      <c r="G2" s="456"/>
      <c r="H2" s="456"/>
      <c r="I2" s="456"/>
      <c r="J2" s="456"/>
      <c r="K2" s="456"/>
      <c r="L2" s="456"/>
      <c r="M2" s="456"/>
      <c r="N2" s="456"/>
      <c r="O2" s="456"/>
      <c r="P2" s="456"/>
      <c r="Q2" s="456"/>
      <c r="R2" s="456"/>
      <c r="S2" s="134"/>
      <c r="T2" s="134"/>
      <c r="U2" s="134"/>
      <c r="V2" s="134"/>
      <c r="W2" s="134"/>
      <c r="X2" s="134"/>
      <c r="Y2" s="134"/>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row>
    <row r="3" spans="1:51" s="27" customFormat="1" x14ac:dyDescent="0.15">
      <c r="A3" s="457" t="s">
        <v>139</v>
      </c>
      <c r="B3" s="457"/>
      <c r="C3" s="457"/>
      <c r="D3" s="457"/>
      <c r="E3" s="457"/>
      <c r="F3" s="457"/>
      <c r="G3" s="457"/>
      <c r="H3" s="457"/>
      <c r="I3" s="457"/>
      <c r="J3" s="457"/>
      <c r="K3" s="457"/>
      <c r="L3" s="457"/>
      <c r="M3" s="457"/>
      <c r="N3" s="457"/>
      <c r="O3" s="457"/>
      <c r="P3" s="457"/>
      <c r="Q3" s="457"/>
      <c r="R3" s="457"/>
      <c r="S3" s="135"/>
      <c r="T3" s="135"/>
      <c r="U3" s="135"/>
      <c r="V3" s="135"/>
      <c r="W3" s="135"/>
      <c r="X3" s="135"/>
      <c r="Y3" s="135"/>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row>
    <row r="4" spans="1:51" s="27" customFormat="1" x14ac:dyDescent="0.15">
      <c r="A4" s="242"/>
      <c r="B4" s="242"/>
      <c r="C4" s="242"/>
      <c r="D4" s="242"/>
      <c r="E4" s="242"/>
      <c r="F4" s="242"/>
      <c r="G4" s="242"/>
      <c r="H4" s="242"/>
      <c r="I4" s="242"/>
      <c r="J4" s="242"/>
      <c r="K4" s="242"/>
      <c r="L4" s="242"/>
      <c r="M4" s="242"/>
      <c r="N4" s="242"/>
      <c r="O4" s="242"/>
      <c r="P4" s="242"/>
      <c r="Q4" s="242"/>
      <c r="R4" s="242"/>
      <c r="S4" s="135"/>
      <c r="T4" s="135"/>
      <c r="U4" s="135"/>
      <c r="V4" s="135"/>
      <c r="W4" s="135"/>
      <c r="X4" s="135"/>
      <c r="Y4" s="135"/>
      <c r="Z4" s="26"/>
      <c r="AA4" s="26"/>
      <c r="AB4" s="26"/>
      <c r="AC4" s="26"/>
      <c r="AD4" s="26"/>
      <c r="AE4" s="26"/>
      <c r="AF4" s="26"/>
      <c r="AG4" s="26"/>
      <c r="AH4" s="26"/>
      <c r="AI4" s="26"/>
      <c r="AJ4" s="26"/>
      <c r="AK4" s="26"/>
      <c r="AL4" s="26"/>
      <c r="AM4" s="26"/>
      <c r="AN4" s="26"/>
      <c r="AO4" s="26"/>
      <c r="AP4" s="26"/>
      <c r="AQ4" s="26"/>
      <c r="AR4" s="26"/>
      <c r="AS4" s="26"/>
      <c r="AT4" s="26"/>
      <c r="AU4" s="26"/>
      <c r="AV4" s="26"/>
      <c r="AW4" s="26"/>
      <c r="AX4" s="26"/>
      <c r="AY4" s="26"/>
    </row>
    <row r="5" spans="1:51" x14ac:dyDescent="0.15">
      <c r="A5" s="458"/>
      <c r="B5" s="458"/>
      <c r="C5" s="458"/>
      <c r="D5" s="458"/>
      <c r="E5" s="458"/>
      <c r="F5" s="458"/>
      <c r="G5" s="30"/>
      <c r="H5" s="447"/>
      <c r="I5" s="447"/>
      <c r="J5" s="447"/>
      <c r="K5" s="447"/>
      <c r="L5" s="447"/>
      <c r="M5" s="30"/>
      <c r="N5" s="447"/>
      <c r="O5" s="447"/>
      <c r="P5" s="447"/>
      <c r="Q5" s="447"/>
      <c r="R5" s="136"/>
      <c r="S5" s="8"/>
      <c r="T5" s="8"/>
      <c r="U5" s="8"/>
      <c r="V5" s="8"/>
      <c r="W5" s="8"/>
      <c r="X5" s="8"/>
      <c r="Y5" s="8"/>
      <c r="Z5" s="8"/>
      <c r="AA5" s="8"/>
    </row>
    <row r="6" spans="1:51" x14ac:dyDescent="0.15">
      <c r="A6" s="137" t="s">
        <v>140</v>
      </c>
      <c r="B6" s="138">
        <v>740</v>
      </c>
      <c r="C6" s="441" t="s">
        <v>117</v>
      </c>
      <c r="D6" s="441"/>
      <c r="E6" s="441"/>
      <c r="F6" s="441"/>
      <c r="G6" s="139"/>
      <c r="H6" s="459"/>
      <c r="I6" s="459"/>
      <c r="J6" s="459"/>
      <c r="K6" s="459"/>
      <c r="L6" s="459"/>
      <c r="M6" s="139"/>
      <c r="N6" s="459"/>
      <c r="O6" s="459"/>
      <c r="P6" s="459"/>
      <c r="Q6" s="459"/>
      <c r="R6" s="140"/>
      <c r="S6" s="8"/>
      <c r="T6" s="8"/>
      <c r="U6" s="8"/>
      <c r="V6" s="8"/>
      <c r="W6" s="8"/>
      <c r="X6" s="8"/>
      <c r="Y6" s="8"/>
      <c r="Z6" s="8"/>
      <c r="AA6" s="8"/>
    </row>
    <row r="7" spans="1:51" ht="14.25" x14ac:dyDescent="0.15">
      <c r="A7" s="137" t="s">
        <v>141</v>
      </c>
      <c r="B7" s="138">
        <v>80</v>
      </c>
      <c r="C7" s="441" t="s">
        <v>142</v>
      </c>
      <c r="D7" s="441"/>
      <c r="E7" s="441"/>
      <c r="F7" s="441"/>
      <c r="G7" s="30"/>
      <c r="H7" s="30"/>
      <c r="I7" s="30"/>
      <c r="J7" s="30"/>
      <c r="K7" s="30"/>
      <c r="L7" s="30"/>
      <c r="M7" s="30"/>
      <c r="N7" s="30"/>
      <c r="O7" s="30"/>
      <c r="P7" s="30"/>
      <c r="Q7" s="30"/>
      <c r="R7" s="141"/>
      <c r="S7" s="8"/>
      <c r="T7" s="8"/>
      <c r="U7" s="8"/>
      <c r="V7" s="8"/>
      <c r="W7" s="8"/>
      <c r="X7" s="8"/>
      <c r="Y7" s="8"/>
      <c r="Z7" s="8"/>
      <c r="AA7" s="8"/>
    </row>
    <row r="8" spans="1:51" ht="14.25" x14ac:dyDescent="0.15">
      <c r="A8" s="137" t="s">
        <v>143</v>
      </c>
      <c r="B8" s="138">
        <v>700</v>
      </c>
      <c r="C8" s="441" t="s">
        <v>144</v>
      </c>
      <c r="D8" s="441"/>
      <c r="E8" s="441"/>
      <c r="F8" s="441"/>
      <c r="G8" s="30"/>
      <c r="H8" s="30"/>
      <c r="I8" s="449" t="s">
        <v>145</v>
      </c>
      <c r="J8" s="451" t="s">
        <v>146</v>
      </c>
      <c r="K8" s="453" t="s">
        <v>147</v>
      </c>
      <c r="L8" s="445" t="s">
        <v>148</v>
      </c>
      <c r="M8" s="446"/>
      <c r="N8" s="445" t="s">
        <v>149</v>
      </c>
      <c r="O8" s="446"/>
      <c r="P8" s="444"/>
      <c r="Q8" s="30"/>
      <c r="R8" s="30"/>
      <c r="S8" s="8"/>
      <c r="T8" s="8"/>
      <c r="U8" s="8"/>
      <c r="V8" s="8"/>
      <c r="W8" s="8"/>
      <c r="X8" s="8"/>
      <c r="Y8" s="8"/>
      <c r="Z8" s="8"/>
      <c r="AA8" s="8"/>
    </row>
    <row r="9" spans="1:51" x14ac:dyDescent="0.15">
      <c r="A9" s="142"/>
      <c r="B9" s="143"/>
      <c r="C9" s="144"/>
      <c r="D9" s="145"/>
      <c r="E9" s="145"/>
      <c r="F9" s="30"/>
      <c r="G9" s="30"/>
      <c r="H9" s="30"/>
      <c r="I9" s="450"/>
      <c r="J9" s="452"/>
      <c r="K9" s="454"/>
      <c r="L9" s="146" t="s">
        <v>150</v>
      </c>
      <c r="M9" s="146" t="s">
        <v>151</v>
      </c>
      <c r="N9" s="146" t="s">
        <v>150</v>
      </c>
      <c r="O9" s="146" t="s">
        <v>151</v>
      </c>
      <c r="P9" s="444"/>
      <c r="Q9" s="30"/>
      <c r="R9" s="30"/>
      <c r="S9" s="8"/>
      <c r="T9" s="8"/>
      <c r="U9" s="8"/>
      <c r="V9" s="8"/>
      <c r="W9" s="8"/>
      <c r="X9" s="8"/>
      <c r="Y9" s="8"/>
      <c r="Z9" s="8"/>
      <c r="AA9" s="8"/>
    </row>
    <row r="10" spans="1:51" x14ac:dyDescent="0.15">
      <c r="A10" s="447"/>
      <c r="B10" s="447"/>
      <c r="C10" s="447"/>
      <c r="D10" s="447"/>
      <c r="E10" s="447"/>
      <c r="F10" s="447"/>
      <c r="G10" s="30"/>
      <c r="H10" s="30"/>
      <c r="I10" s="147">
        <v>1</v>
      </c>
      <c r="J10" s="148">
        <f>B6</f>
        <v>740</v>
      </c>
      <c r="K10" s="149">
        <v>16</v>
      </c>
      <c r="L10" s="150" t="s">
        <v>152</v>
      </c>
      <c r="M10" s="150" t="s">
        <v>152</v>
      </c>
      <c r="N10" s="150" t="s">
        <v>152</v>
      </c>
      <c r="O10" s="148" t="s">
        <v>152</v>
      </c>
      <c r="P10" s="151"/>
      <c r="Q10" s="152"/>
      <c r="R10" s="152"/>
      <c r="S10" s="153"/>
      <c r="T10" s="153"/>
      <c r="U10" s="8"/>
      <c r="V10" s="8"/>
      <c r="W10" s="8"/>
      <c r="X10" s="8"/>
      <c r="Y10" s="8"/>
      <c r="Z10" s="8"/>
      <c r="AA10" s="8"/>
    </row>
    <row r="11" spans="1:51" ht="14.25" x14ac:dyDescent="0.15">
      <c r="A11" s="137" t="s">
        <v>153</v>
      </c>
      <c r="B11" s="73">
        <v>6.3133333333333375E-2</v>
      </c>
      <c r="C11" s="443" t="s">
        <v>154</v>
      </c>
      <c r="D11" s="443"/>
      <c r="E11" s="443"/>
      <c r="F11" s="443"/>
      <c r="G11" s="30"/>
      <c r="H11" s="30"/>
      <c r="I11" s="147">
        <f t="shared" ref="I11:I16" si="0">IF(J11="","",I10+1)</f>
        <v>2</v>
      </c>
      <c r="J11" s="150">
        <v>736.5</v>
      </c>
      <c r="K11" s="154">
        <f>K10</f>
        <v>16</v>
      </c>
      <c r="L11" s="150" t="s">
        <v>152</v>
      </c>
      <c r="M11" s="150" t="s">
        <v>152</v>
      </c>
      <c r="N11" s="150" t="s">
        <v>152</v>
      </c>
      <c r="O11" s="148" t="s">
        <v>152</v>
      </c>
      <c r="P11" s="151"/>
      <c r="Q11" s="152"/>
      <c r="R11" s="152"/>
      <c r="S11" s="153"/>
      <c r="T11" s="153"/>
      <c r="U11" s="8"/>
      <c r="V11" s="8"/>
      <c r="W11" s="8"/>
      <c r="X11" s="8"/>
      <c r="Y11" s="8"/>
      <c r="Z11" s="8"/>
      <c r="AA11" s="8"/>
    </row>
    <row r="12" spans="1:51" ht="14.25" x14ac:dyDescent="0.15">
      <c r="A12" s="137" t="s">
        <v>155</v>
      </c>
      <c r="B12" s="73">
        <v>1.9633333333333303</v>
      </c>
      <c r="C12" s="443" t="s">
        <v>156</v>
      </c>
      <c r="D12" s="443"/>
      <c r="E12" s="443"/>
      <c r="F12" s="443"/>
      <c r="G12" s="30"/>
      <c r="H12" s="30"/>
      <c r="I12" s="147">
        <f t="shared" si="0"/>
        <v>3</v>
      </c>
      <c r="J12" s="150">
        <v>735.5</v>
      </c>
      <c r="K12" s="154">
        <f>IF(J12="","",K11+(-N12)*2)</f>
        <v>22.6</v>
      </c>
      <c r="L12" s="150">
        <v>13.423</v>
      </c>
      <c r="M12" s="150">
        <v>778.3</v>
      </c>
      <c r="N12" s="150">
        <v>-3.3</v>
      </c>
      <c r="O12" s="148">
        <f>IF(J12="","",J11)</f>
        <v>736.5</v>
      </c>
      <c r="P12" s="151"/>
      <c r="Q12" s="151"/>
      <c r="R12" s="151"/>
      <c r="S12" s="153"/>
      <c r="T12" s="153"/>
      <c r="U12" s="8"/>
      <c r="V12" s="8"/>
      <c r="W12" s="8"/>
      <c r="X12" s="8"/>
      <c r="Y12" s="8"/>
      <c r="Z12" s="8"/>
      <c r="AA12" s="8"/>
    </row>
    <row r="13" spans="1:51" ht="14.25" x14ac:dyDescent="0.15">
      <c r="A13" s="137" t="s">
        <v>157</v>
      </c>
      <c r="B13" s="73">
        <v>44.000000000000028</v>
      </c>
      <c r="C13" s="443" t="s">
        <v>158</v>
      </c>
      <c r="D13" s="443"/>
      <c r="E13" s="443"/>
      <c r="F13" s="443"/>
      <c r="G13" s="30"/>
      <c r="H13" s="30"/>
      <c r="I13" s="147">
        <f t="shared" si="0"/>
        <v>4</v>
      </c>
      <c r="J13" s="150">
        <v>733</v>
      </c>
      <c r="K13" s="154">
        <f>IF(J13="","",K12+(-N13)*2)</f>
        <v>31.6</v>
      </c>
      <c r="L13" s="150">
        <v>6.0030000000000001</v>
      </c>
      <c r="M13" s="150">
        <v>794.1</v>
      </c>
      <c r="N13" s="150">
        <v>-4.5</v>
      </c>
      <c r="O13" s="148">
        <f t="shared" ref="O13:O25" si="1">IF(J13="","",J12)</f>
        <v>735.5</v>
      </c>
      <c r="P13" s="151"/>
      <c r="Q13" s="151"/>
      <c r="R13" s="151"/>
      <c r="S13" s="153"/>
      <c r="T13" s="153"/>
      <c r="U13" s="8"/>
      <c r="V13" s="8"/>
      <c r="W13" s="8"/>
      <c r="X13" s="8"/>
      <c r="Y13" s="8"/>
      <c r="Z13" s="8"/>
      <c r="AA13" s="8"/>
    </row>
    <row r="14" spans="1:51" x14ac:dyDescent="0.15">
      <c r="A14" s="448" t="s">
        <v>159</v>
      </c>
      <c r="B14" s="448"/>
      <c r="C14" s="448"/>
      <c r="D14" s="448"/>
      <c r="E14" s="448"/>
      <c r="F14" s="448"/>
      <c r="G14" s="30"/>
      <c r="H14" s="30"/>
      <c r="I14" s="147">
        <f t="shared" si="0"/>
        <v>5</v>
      </c>
      <c r="J14" s="150">
        <v>731</v>
      </c>
      <c r="K14" s="154">
        <f>IF(J14="","",K13+(-N14)*2)</f>
        <v>43.8</v>
      </c>
      <c r="L14" s="150">
        <v>-4.3769999999999998</v>
      </c>
      <c r="M14" s="150">
        <v>788.6</v>
      </c>
      <c r="N14" s="150">
        <v>-6.1</v>
      </c>
      <c r="O14" s="148">
        <f t="shared" si="1"/>
        <v>733</v>
      </c>
      <c r="P14" s="151"/>
      <c r="Q14" s="151"/>
      <c r="R14" s="151"/>
      <c r="S14" s="153"/>
      <c r="T14" s="153"/>
      <c r="U14" s="8"/>
      <c r="V14" s="8"/>
      <c r="W14" s="8"/>
      <c r="X14" s="8"/>
      <c r="Y14" s="8"/>
      <c r="Z14" s="8"/>
      <c r="AA14" s="8"/>
    </row>
    <row r="15" spans="1:51" x14ac:dyDescent="0.15">
      <c r="A15" s="155"/>
      <c r="B15" s="155"/>
      <c r="C15" s="155"/>
      <c r="D15" s="155"/>
      <c r="E15" s="155"/>
      <c r="F15" s="155"/>
      <c r="G15" s="30"/>
      <c r="H15" s="30"/>
      <c r="I15" s="147">
        <f t="shared" si="0"/>
        <v>6</v>
      </c>
      <c r="J15" s="150">
        <v>727</v>
      </c>
      <c r="K15" s="154">
        <f>IF(J15="","",K14+(-N15)*2)</f>
        <v>62</v>
      </c>
      <c r="L15" s="150">
        <v>-8.6839999999999993</v>
      </c>
      <c r="M15" s="150">
        <v>814.6</v>
      </c>
      <c r="N15" s="150">
        <v>-9.1</v>
      </c>
      <c r="O15" s="148">
        <f t="shared" si="1"/>
        <v>731</v>
      </c>
      <c r="P15" s="151"/>
      <c r="Q15" s="151"/>
      <c r="R15" s="151"/>
      <c r="S15" s="153"/>
      <c r="T15" s="153"/>
      <c r="U15" s="8"/>
      <c r="V15" s="8"/>
      <c r="W15" s="8"/>
      <c r="X15" s="8"/>
      <c r="Y15" s="8"/>
      <c r="Z15" s="8"/>
      <c r="AA15" s="8"/>
    </row>
    <row r="16" spans="1:51" x14ac:dyDescent="0.15">
      <c r="A16" s="447"/>
      <c r="B16" s="447"/>
      <c r="C16" s="447"/>
      <c r="D16" s="447"/>
      <c r="E16" s="447"/>
      <c r="F16" s="447"/>
      <c r="G16" s="30"/>
      <c r="H16" s="30"/>
      <c r="I16" s="147">
        <f t="shared" si="0"/>
        <v>7</v>
      </c>
      <c r="J16" s="150">
        <v>724</v>
      </c>
      <c r="K16" s="154">
        <f>IF(J16="","",K15+(-N16)*2)</f>
        <v>88.2</v>
      </c>
      <c r="L16" s="150">
        <v>-19.376999999999999</v>
      </c>
      <c r="M16" s="150">
        <v>826.6</v>
      </c>
      <c r="N16" s="150">
        <v>-13.1</v>
      </c>
      <c r="O16" s="148">
        <f t="shared" si="1"/>
        <v>727</v>
      </c>
      <c r="P16" s="151"/>
      <c r="Q16" s="151"/>
      <c r="R16" s="151"/>
      <c r="S16" s="153"/>
      <c r="T16" s="153"/>
      <c r="U16" s="8"/>
      <c r="V16" s="8"/>
      <c r="W16" s="8"/>
      <c r="X16" s="8"/>
      <c r="Y16" s="8"/>
      <c r="Z16" s="8"/>
      <c r="AA16" s="8"/>
    </row>
    <row r="17" spans="1:27" ht="14.25" x14ac:dyDescent="0.15">
      <c r="A17" s="156" t="s">
        <v>160</v>
      </c>
      <c r="B17" s="138">
        <v>0.36</v>
      </c>
      <c r="C17" s="441" t="s">
        <v>161</v>
      </c>
      <c r="D17" s="441"/>
      <c r="E17" s="441"/>
      <c r="F17" s="441"/>
      <c r="G17" s="30"/>
      <c r="H17" s="30"/>
      <c r="I17" s="147"/>
      <c r="J17" s="150"/>
      <c r="K17" s="154"/>
      <c r="L17" s="150"/>
      <c r="M17" s="150"/>
      <c r="N17" s="150"/>
      <c r="O17" s="148"/>
      <c r="P17" s="151"/>
      <c r="Q17" s="151"/>
      <c r="R17" s="151"/>
      <c r="S17" s="153"/>
      <c r="T17" s="153"/>
      <c r="U17" s="8"/>
      <c r="V17" s="8"/>
      <c r="W17" s="8"/>
      <c r="X17" s="8"/>
      <c r="Y17" s="8"/>
      <c r="Z17" s="8"/>
      <c r="AA17" s="8"/>
    </row>
    <row r="18" spans="1:27" ht="14.25" x14ac:dyDescent="0.15">
      <c r="A18" s="156" t="s">
        <v>162</v>
      </c>
      <c r="B18" s="138">
        <v>0.9</v>
      </c>
      <c r="C18" s="441" t="s">
        <v>163</v>
      </c>
      <c r="D18" s="441"/>
      <c r="E18" s="441"/>
      <c r="F18" s="441"/>
      <c r="G18" s="30"/>
      <c r="H18" s="30"/>
      <c r="I18" s="147" t="str">
        <f t="shared" ref="I18:I25" si="2">IF(J18="","",I17+1)</f>
        <v/>
      </c>
      <c r="J18" s="150"/>
      <c r="K18" s="154" t="str">
        <f t="shared" ref="K18:K25" si="3">IF(J18="","",$P$11-N18)</f>
        <v/>
      </c>
      <c r="L18" s="150"/>
      <c r="M18" s="150"/>
      <c r="N18" s="150"/>
      <c r="O18" s="148" t="str">
        <f t="shared" si="1"/>
        <v/>
      </c>
      <c r="P18" s="151"/>
      <c r="Q18" s="151"/>
      <c r="R18" s="151"/>
      <c r="S18" s="153"/>
      <c r="T18" s="153"/>
      <c r="U18" s="8"/>
      <c r="V18" s="8"/>
      <c r="W18" s="8"/>
      <c r="X18" s="8"/>
      <c r="Y18" s="8"/>
      <c r="Z18" s="8"/>
      <c r="AA18" s="8"/>
    </row>
    <row r="19" spans="1:27" x14ac:dyDescent="0.15">
      <c r="A19" s="156" t="s">
        <v>122</v>
      </c>
      <c r="B19" s="138">
        <v>0.8</v>
      </c>
      <c r="C19" s="441" t="s">
        <v>164</v>
      </c>
      <c r="D19" s="441"/>
      <c r="E19" s="441"/>
      <c r="F19" s="441"/>
      <c r="G19" s="30"/>
      <c r="H19" s="30"/>
      <c r="I19" s="147" t="str">
        <f t="shared" si="2"/>
        <v/>
      </c>
      <c r="J19" s="150"/>
      <c r="K19" s="154" t="str">
        <f t="shared" si="3"/>
        <v/>
      </c>
      <c r="L19" s="150"/>
      <c r="M19" s="150"/>
      <c r="N19" s="150"/>
      <c r="O19" s="148" t="str">
        <f t="shared" si="1"/>
        <v/>
      </c>
      <c r="P19" s="151"/>
      <c r="Q19" s="151"/>
      <c r="R19" s="151"/>
      <c r="S19" s="153"/>
      <c r="T19" s="153"/>
      <c r="U19" s="8"/>
      <c r="V19" s="8"/>
      <c r="W19" s="8"/>
      <c r="X19" s="8"/>
      <c r="Y19" s="8"/>
      <c r="Z19" s="8"/>
      <c r="AA19" s="8"/>
    </row>
    <row r="20" spans="1:27" x14ac:dyDescent="0.15">
      <c r="A20" s="30"/>
      <c r="B20" s="157"/>
      <c r="C20" s="119"/>
      <c r="D20" s="119"/>
      <c r="E20" s="30"/>
      <c r="F20" s="30"/>
      <c r="G20" s="30"/>
      <c r="H20" s="30"/>
      <c r="I20" s="147" t="str">
        <f t="shared" si="2"/>
        <v/>
      </c>
      <c r="J20" s="150"/>
      <c r="K20" s="154" t="str">
        <f t="shared" si="3"/>
        <v/>
      </c>
      <c r="L20" s="150"/>
      <c r="M20" s="150"/>
      <c r="N20" s="150"/>
      <c r="O20" s="148" t="str">
        <f t="shared" si="1"/>
        <v/>
      </c>
      <c r="P20" s="151"/>
      <c r="Q20" s="152"/>
      <c r="R20" s="152"/>
      <c r="S20" s="153"/>
      <c r="T20" s="153"/>
      <c r="U20" s="8"/>
      <c r="V20" s="8"/>
      <c r="W20" s="8"/>
      <c r="X20" s="8"/>
      <c r="Y20" s="8"/>
      <c r="Z20" s="8"/>
      <c r="AA20" s="8"/>
    </row>
    <row r="21" spans="1:27" x14ac:dyDescent="0.15">
      <c r="A21" s="442"/>
      <c r="B21" s="442"/>
      <c r="C21" s="442"/>
      <c r="D21" s="442"/>
      <c r="E21" s="442"/>
      <c r="F21" s="442"/>
      <c r="G21" s="30"/>
      <c r="H21" s="30"/>
      <c r="I21" s="147" t="str">
        <f t="shared" si="2"/>
        <v/>
      </c>
      <c r="J21" s="150"/>
      <c r="K21" s="154" t="str">
        <f t="shared" si="3"/>
        <v/>
      </c>
      <c r="L21" s="150"/>
      <c r="M21" s="150"/>
      <c r="N21" s="150"/>
      <c r="O21" s="148" t="str">
        <f t="shared" si="1"/>
        <v/>
      </c>
      <c r="P21" s="151"/>
      <c r="Q21" s="152"/>
      <c r="R21" s="152"/>
      <c r="S21" s="153"/>
      <c r="T21" s="153"/>
      <c r="U21" s="8"/>
      <c r="V21" s="8"/>
      <c r="W21" s="8"/>
      <c r="X21" s="8"/>
      <c r="Y21" s="8"/>
      <c r="Z21" s="8"/>
      <c r="AA21" s="8"/>
    </row>
    <row r="22" spans="1:27" ht="14.25" x14ac:dyDescent="0.15">
      <c r="A22" s="137" t="s">
        <v>1</v>
      </c>
      <c r="B22" s="158">
        <v>2.6</v>
      </c>
      <c r="C22" s="31" t="s">
        <v>165</v>
      </c>
      <c r="D22" s="31"/>
      <c r="E22" s="31"/>
      <c r="F22" s="31"/>
      <c r="G22" s="30"/>
      <c r="H22" s="30"/>
      <c r="I22" s="147" t="str">
        <f t="shared" si="2"/>
        <v/>
      </c>
      <c r="J22" s="150"/>
      <c r="K22" s="154" t="str">
        <f t="shared" si="3"/>
        <v/>
      </c>
      <c r="L22" s="150"/>
      <c r="M22" s="150"/>
      <c r="N22" s="150"/>
      <c r="O22" s="148" t="str">
        <f t="shared" si="1"/>
        <v/>
      </c>
      <c r="P22" s="151"/>
      <c r="Q22" s="152"/>
      <c r="R22" s="152"/>
      <c r="S22" s="153"/>
      <c r="T22" s="153"/>
      <c r="U22" s="8"/>
      <c r="V22" s="8"/>
      <c r="W22" s="8"/>
      <c r="X22" s="8"/>
      <c r="Y22" s="8"/>
      <c r="Z22" s="8"/>
      <c r="AA22" s="8"/>
    </row>
    <row r="23" spans="1:27" ht="14.25" x14ac:dyDescent="0.15">
      <c r="A23" s="137" t="s">
        <v>2</v>
      </c>
      <c r="B23" s="158">
        <v>1.1000000000000001</v>
      </c>
      <c r="C23" s="443" t="s">
        <v>118</v>
      </c>
      <c r="D23" s="443"/>
      <c r="E23" s="443"/>
      <c r="F23" s="443"/>
      <c r="G23" s="30"/>
      <c r="H23" s="30"/>
      <c r="I23" s="147" t="str">
        <f t="shared" si="2"/>
        <v/>
      </c>
      <c r="J23" s="150"/>
      <c r="K23" s="154" t="str">
        <f t="shared" si="3"/>
        <v/>
      </c>
      <c r="L23" s="150"/>
      <c r="M23" s="150"/>
      <c r="N23" s="150"/>
      <c r="O23" s="148" t="str">
        <f t="shared" si="1"/>
        <v/>
      </c>
      <c r="P23" s="151"/>
      <c r="Q23" s="152"/>
      <c r="R23" s="152"/>
      <c r="S23" s="153"/>
      <c r="T23" s="153"/>
      <c r="U23" s="8"/>
      <c r="V23" s="8"/>
      <c r="W23" s="8"/>
      <c r="X23" s="8"/>
      <c r="Y23" s="8"/>
      <c r="Z23" s="8"/>
      <c r="AA23" s="8"/>
    </row>
    <row r="24" spans="1:27" ht="14.25" x14ac:dyDescent="0.15">
      <c r="A24" s="137" t="s">
        <v>3</v>
      </c>
      <c r="B24" s="159">
        <v>6.9999999999999999E-4</v>
      </c>
      <c r="C24" s="443" t="s">
        <v>118</v>
      </c>
      <c r="D24" s="443"/>
      <c r="E24" s="443"/>
      <c r="F24" s="443"/>
      <c r="G24" s="30"/>
      <c r="H24" s="30"/>
      <c r="I24" s="147" t="str">
        <f t="shared" si="2"/>
        <v/>
      </c>
      <c r="J24" s="150"/>
      <c r="K24" s="154" t="str">
        <f t="shared" si="3"/>
        <v/>
      </c>
      <c r="L24" s="150"/>
      <c r="M24" s="150"/>
      <c r="N24" s="150"/>
      <c r="O24" s="148" t="str">
        <f t="shared" si="1"/>
        <v/>
      </c>
      <c r="P24" s="151"/>
      <c r="Q24" s="152"/>
      <c r="R24" s="152"/>
      <c r="S24" s="153"/>
      <c r="T24" s="153"/>
      <c r="U24" s="8"/>
      <c r="V24" s="8"/>
      <c r="W24" s="8"/>
      <c r="X24" s="8"/>
      <c r="Y24" s="8"/>
      <c r="Z24" s="8"/>
      <c r="AA24" s="8"/>
    </row>
    <row r="25" spans="1:27" ht="14.25" x14ac:dyDescent="0.15">
      <c r="A25" s="137" t="s">
        <v>4</v>
      </c>
      <c r="B25" s="158">
        <v>0</v>
      </c>
      <c r="C25" s="443" t="s">
        <v>166</v>
      </c>
      <c r="D25" s="443"/>
      <c r="E25" s="443"/>
      <c r="F25" s="443"/>
      <c r="G25" s="30"/>
      <c r="H25" s="30"/>
      <c r="I25" s="147" t="str">
        <f t="shared" si="2"/>
        <v/>
      </c>
      <c r="J25" s="160"/>
      <c r="K25" s="154" t="str">
        <f t="shared" si="3"/>
        <v/>
      </c>
      <c r="L25" s="160"/>
      <c r="M25" s="160"/>
      <c r="N25" s="160"/>
      <c r="O25" s="148" t="str">
        <f t="shared" si="1"/>
        <v/>
      </c>
      <c r="P25" s="151"/>
      <c r="Q25" s="142"/>
      <c r="R25" s="142"/>
      <c r="S25" s="12"/>
      <c r="T25" s="153"/>
      <c r="U25" s="8"/>
      <c r="V25" s="8"/>
      <c r="W25" s="8"/>
      <c r="X25" s="8"/>
      <c r="Y25" s="8"/>
      <c r="Z25" s="8"/>
      <c r="AA25" s="8"/>
    </row>
    <row r="26" spans="1:27" ht="14.25" x14ac:dyDescent="0.15">
      <c r="A26" s="137"/>
      <c r="B26" s="161"/>
      <c r="C26" s="443"/>
      <c r="D26" s="443"/>
      <c r="E26" s="443"/>
      <c r="F26" s="443"/>
      <c r="G26" s="30"/>
      <c r="H26" s="30"/>
      <c r="I26" s="162" t="s">
        <v>224</v>
      </c>
      <c r="J26" s="163"/>
      <c r="K26" s="164"/>
      <c r="L26" s="164"/>
      <c r="M26" s="164"/>
      <c r="N26" s="164"/>
      <c r="O26" s="164"/>
      <c r="P26" s="119"/>
      <c r="Q26" s="30"/>
      <c r="R26" s="30"/>
      <c r="S26" s="8"/>
      <c r="T26" s="8"/>
      <c r="U26" s="8"/>
      <c r="V26" s="8"/>
      <c r="W26" s="8"/>
      <c r="X26" s="8"/>
      <c r="Y26" s="8"/>
      <c r="Z26" s="8"/>
      <c r="AA26" s="8"/>
    </row>
    <row r="27" spans="1:27" x14ac:dyDescent="0.15">
      <c r="A27" s="30"/>
      <c r="B27" s="30"/>
      <c r="C27" s="30"/>
      <c r="D27" s="30"/>
      <c r="E27" s="30"/>
      <c r="F27" s="30"/>
      <c r="G27" s="30"/>
      <c r="H27" s="30"/>
      <c r="I27" s="30"/>
      <c r="J27" s="30"/>
      <c r="K27" s="30"/>
      <c r="L27" s="30"/>
      <c r="M27" s="30"/>
      <c r="N27" s="30"/>
      <c r="O27" s="30"/>
      <c r="P27" s="30"/>
      <c r="Q27" s="30"/>
      <c r="R27" s="165"/>
      <c r="S27" s="8"/>
      <c r="T27" s="8"/>
      <c r="U27" s="8"/>
      <c r="V27" s="8"/>
      <c r="W27" s="8"/>
      <c r="X27" s="8"/>
      <c r="Y27" s="8"/>
      <c r="Z27" s="8"/>
      <c r="AA27" s="8"/>
    </row>
    <row r="28" spans="1:27" x14ac:dyDescent="0.15">
      <c r="A28" s="30"/>
      <c r="B28" s="30"/>
      <c r="C28" s="30"/>
      <c r="D28" s="30"/>
      <c r="E28" s="30"/>
      <c r="F28" s="30"/>
      <c r="G28" s="30"/>
      <c r="H28" s="30"/>
      <c r="I28" s="30"/>
      <c r="J28" s="30"/>
      <c r="K28" s="30"/>
      <c r="L28" s="30"/>
      <c r="M28" s="30"/>
      <c r="N28" s="30"/>
      <c r="O28" s="30"/>
      <c r="P28" s="30"/>
      <c r="Q28" s="30"/>
      <c r="R28" s="30"/>
      <c r="S28" s="8"/>
      <c r="T28" s="8"/>
      <c r="U28" s="8"/>
      <c r="V28" s="8"/>
      <c r="W28" s="8"/>
      <c r="X28" s="8"/>
      <c r="Y28" s="8"/>
      <c r="Z28" s="8"/>
      <c r="AA28" s="8"/>
    </row>
    <row r="29" spans="1:27" x14ac:dyDescent="0.15">
      <c r="A29" s="30"/>
      <c r="B29" s="166"/>
      <c r="C29" s="166"/>
      <c r="D29" s="167" t="s">
        <v>167</v>
      </c>
      <c r="E29" s="439"/>
      <c r="F29" s="439"/>
      <c r="G29" s="439"/>
      <c r="H29" s="30"/>
      <c r="I29" s="30"/>
      <c r="J29" s="30"/>
      <c r="K29" s="30"/>
      <c r="L29" s="30"/>
      <c r="M29" s="30"/>
      <c r="N29" s="30"/>
      <c r="O29" s="30"/>
      <c r="P29" s="30"/>
      <c r="Q29" s="30"/>
      <c r="R29" s="30"/>
      <c r="S29" s="8"/>
      <c r="T29" s="8"/>
      <c r="U29" s="8"/>
      <c r="V29" s="8"/>
      <c r="W29" s="8"/>
      <c r="X29" s="8"/>
      <c r="Y29" s="8"/>
      <c r="Z29" s="8"/>
      <c r="AA29" s="8"/>
    </row>
    <row r="30" spans="1:27" ht="16.5" x14ac:dyDescent="0.15">
      <c r="A30" s="30"/>
      <c r="B30" s="168" t="s">
        <v>168</v>
      </c>
      <c r="C30" s="169" t="e">
        <f>MAX(G56:G329)</f>
        <v>#VALUE!</v>
      </c>
      <c r="D30" s="170" t="s">
        <v>169</v>
      </c>
      <c r="E30" s="171" t="s">
        <v>170</v>
      </c>
      <c r="F30" s="172"/>
      <c r="G30" s="173"/>
      <c r="H30" s="30"/>
      <c r="I30" s="30"/>
      <c r="J30" s="30"/>
      <c r="K30" s="30"/>
      <c r="L30" s="30"/>
      <c r="M30" s="30"/>
      <c r="N30" s="30"/>
      <c r="O30" s="30"/>
      <c r="P30" s="30"/>
      <c r="Q30" s="30"/>
      <c r="R30" s="30"/>
      <c r="S30" s="8"/>
      <c r="T30" s="8"/>
      <c r="U30" s="8"/>
      <c r="V30" s="8"/>
      <c r="W30" s="8"/>
      <c r="X30" s="8"/>
      <c r="Y30" s="8"/>
      <c r="Z30" s="8"/>
      <c r="AA30" s="8"/>
    </row>
    <row r="31" spans="1:27" ht="16.5" x14ac:dyDescent="0.15">
      <c r="A31" s="30"/>
      <c r="B31" s="174" t="s">
        <v>171</v>
      </c>
      <c r="C31" s="175" t="e">
        <f>INDEX(AJ62:AJ208,MATCH(MAX(G62:G208),G62:G208,0))</f>
        <v>#VALUE!</v>
      </c>
      <c r="D31" s="176" t="s">
        <v>115</v>
      </c>
      <c r="E31" s="177" t="s">
        <v>172</v>
      </c>
      <c r="F31" s="178"/>
      <c r="G31" s="179"/>
      <c r="H31" s="30"/>
      <c r="I31" s="30"/>
      <c r="J31" s="30"/>
      <c r="K31" s="30"/>
      <c r="L31" s="30"/>
      <c r="M31" s="30"/>
      <c r="N31" s="30"/>
      <c r="O31" s="30"/>
      <c r="P31" s="30"/>
      <c r="Q31" s="30"/>
      <c r="R31" s="30"/>
      <c r="S31" s="8"/>
      <c r="T31" s="8"/>
      <c r="U31" s="8"/>
      <c r="V31" s="8"/>
      <c r="W31" s="8"/>
      <c r="X31" s="8"/>
      <c r="Y31" s="8"/>
      <c r="Z31" s="8"/>
      <c r="AA31" s="8"/>
    </row>
    <row r="32" spans="1:27" ht="15" x14ac:dyDescent="0.15">
      <c r="A32" s="30"/>
      <c r="B32" s="74" t="s">
        <v>133</v>
      </c>
      <c r="C32" s="127" t="e">
        <f>IF(Calculation!H13&gt;0,err(Calculation!H13,B8,B11,B12),"")</f>
        <v>#VALUE!</v>
      </c>
      <c r="D32" s="128"/>
      <c r="E32" s="129" t="s">
        <v>137</v>
      </c>
      <c r="F32" s="130"/>
      <c r="G32" s="131"/>
      <c r="H32" s="30"/>
      <c r="I32" s="30"/>
      <c r="J32" s="30"/>
      <c r="K32" s="30"/>
      <c r="L32" s="30"/>
      <c r="M32" s="30"/>
      <c r="N32" s="30"/>
      <c r="O32" s="30"/>
      <c r="P32" s="30"/>
      <c r="Q32" s="30"/>
      <c r="R32" s="30"/>
      <c r="S32" s="8"/>
      <c r="T32" s="8"/>
      <c r="U32" s="8"/>
      <c r="V32" s="8"/>
      <c r="W32" s="8"/>
      <c r="X32" s="8"/>
      <c r="Y32" s="8"/>
      <c r="Z32" s="8"/>
      <c r="AA32" s="8"/>
    </row>
    <row r="33" spans="1:27" x14ac:dyDescent="0.15">
      <c r="A33" s="30"/>
      <c r="B33" s="30"/>
      <c r="C33" s="30"/>
      <c r="D33" s="30"/>
      <c r="E33" s="30"/>
      <c r="F33" s="30"/>
      <c r="G33" s="30"/>
      <c r="H33" s="30"/>
      <c r="I33" s="30"/>
      <c r="J33" s="30"/>
      <c r="K33" s="30"/>
      <c r="L33" s="30"/>
      <c r="M33" s="30"/>
      <c r="N33" s="30"/>
      <c r="O33" s="30"/>
      <c r="P33" s="30"/>
      <c r="Q33" s="30"/>
      <c r="R33" s="30"/>
      <c r="S33" s="8"/>
      <c r="T33" s="8"/>
      <c r="U33" s="8"/>
      <c r="V33" s="8"/>
      <c r="W33" s="8"/>
      <c r="X33" s="8"/>
      <c r="Y33" s="8"/>
      <c r="Z33" s="8"/>
      <c r="AA33" s="8"/>
    </row>
    <row r="34" spans="1:27" x14ac:dyDescent="0.15">
      <c r="A34" s="30"/>
      <c r="B34" s="30"/>
      <c r="C34" s="30"/>
      <c r="D34" s="30"/>
      <c r="E34" s="30"/>
      <c r="F34" s="30"/>
      <c r="G34" s="30"/>
      <c r="H34" s="30"/>
      <c r="I34" s="30"/>
      <c r="J34" s="30"/>
      <c r="K34" s="30"/>
      <c r="L34" s="30"/>
      <c r="M34" s="30"/>
      <c r="N34" s="30"/>
      <c r="O34" s="30"/>
      <c r="P34" s="30"/>
      <c r="Q34" s="30"/>
      <c r="R34" s="30"/>
      <c r="S34" s="8"/>
      <c r="T34" s="8"/>
      <c r="U34" s="8"/>
      <c r="V34" s="8"/>
      <c r="W34" s="8"/>
      <c r="X34" s="8"/>
      <c r="Y34" s="8"/>
      <c r="Z34" s="8"/>
      <c r="AA34" s="8"/>
    </row>
    <row r="35" spans="1:27" x14ac:dyDescent="0.15">
      <c r="A35" s="30"/>
      <c r="B35" s="30"/>
      <c r="C35" s="30"/>
      <c r="D35" s="30"/>
      <c r="E35" s="30"/>
      <c r="F35" s="30"/>
      <c r="G35" s="30"/>
      <c r="H35" s="30"/>
      <c r="I35" s="30"/>
      <c r="J35" s="30"/>
      <c r="K35" s="30"/>
      <c r="L35" s="30"/>
      <c r="M35" s="30"/>
      <c r="N35" s="30"/>
      <c r="O35" s="30"/>
      <c r="P35" s="30"/>
      <c r="Q35" s="30"/>
      <c r="R35" s="30"/>
      <c r="S35" s="8"/>
      <c r="T35" s="8"/>
      <c r="U35" s="8"/>
      <c r="V35" s="8"/>
      <c r="W35" s="8"/>
      <c r="X35" s="8"/>
      <c r="Y35" s="8"/>
      <c r="Z35" s="8"/>
      <c r="AA35" s="8"/>
    </row>
    <row r="36" spans="1:27" x14ac:dyDescent="0.15">
      <c r="A36" s="30"/>
      <c r="B36" s="30"/>
      <c r="C36" s="30"/>
      <c r="D36" s="30"/>
      <c r="E36" s="30"/>
      <c r="F36" s="30"/>
      <c r="G36" s="30"/>
      <c r="H36" s="30"/>
      <c r="I36" s="30"/>
      <c r="J36" s="30"/>
      <c r="K36" s="30"/>
      <c r="L36" s="30"/>
      <c r="M36" s="30"/>
      <c r="N36" s="30"/>
      <c r="O36" s="30"/>
      <c r="P36" s="30"/>
      <c r="Q36" s="30"/>
      <c r="R36" s="30"/>
      <c r="S36" s="8"/>
      <c r="T36" s="8"/>
      <c r="U36" s="8"/>
      <c r="V36" s="8"/>
      <c r="W36" s="8"/>
      <c r="X36" s="8"/>
      <c r="Y36" s="8"/>
      <c r="Z36" s="8"/>
      <c r="AA36" s="8"/>
    </row>
    <row r="37" spans="1:27" x14ac:dyDescent="0.15">
      <c r="A37" s="30"/>
      <c r="B37" s="30"/>
      <c r="C37" s="30"/>
      <c r="D37" s="30"/>
      <c r="E37" s="30"/>
      <c r="F37" s="30"/>
      <c r="G37" s="30"/>
      <c r="H37" s="30"/>
      <c r="I37" s="30"/>
      <c r="J37" s="30"/>
      <c r="K37" s="30"/>
      <c r="L37" s="30"/>
      <c r="M37" s="30"/>
      <c r="N37" s="30"/>
      <c r="O37" s="30"/>
      <c r="P37" s="30"/>
      <c r="Q37" s="30"/>
      <c r="R37" s="30"/>
      <c r="S37" s="8"/>
      <c r="T37" s="8"/>
      <c r="U37" s="8"/>
      <c r="V37" s="8"/>
      <c r="W37" s="8"/>
      <c r="X37" s="8"/>
      <c r="Y37" s="8"/>
      <c r="Z37" s="8"/>
      <c r="AA37" s="8"/>
    </row>
    <row r="38" spans="1:27" x14ac:dyDescent="0.15">
      <c r="A38" s="30"/>
      <c r="B38" s="30"/>
      <c r="C38" s="30"/>
      <c r="D38" s="30"/>
      <c r="E38" s="30"/>
      <c r="F38" s="30"/>
      <c r="G38" s="30"/>
      <c r="H38" s="30"/>
      <c r="I38" s="30"/>
      <c r="J38" s="30"/>
      <c r="K38" s="30"/>
      <c r="L38" s="30"/>
      <c r="M38" s="30"/>
      <c r="N38" s="30"/>
      <c r="O38" s="30"/>
      <c r="P38" s="30"/>
      <c r="Q38" s="30"/>
      <c r="R38" s="30"/>
      <c r="S38" s="8"/>
      <c r="T38" s="8"/>
      <c r="U38" s="8"/>
      <c r="V38" s="8"/>
      <c r="W38" s="8"/>
      <c r="X38" s="8"/>
      <c r="Y38" s="8"/>
      <c r="Z38" s="8"/>
      <c r="AA38" s="8"/>
    </row>
    <row r="39" spans="1:27" x14ac:dyDescent="0.15">
      <c r="A39" s="30"/>
      <c r="B39" s="30"/>
      <c r="C39" s="30"/>
      <c r="D39" s="30"/>
      <c r="E39" s="30"/>
      <c r="F39" s="30"/>
      <c r="G39" s="30"/>
      <c r="H39" s="30"/>
      <c r="I39" s="30"/>
      <c r="J39" s="30"/>
      <c r="K39" s="30"/>
      <c r="L39" s="30"/>
      <c r="M39" s="30"/>
      <c r="N39" s="30"/>
      <c r="O39" s="30"/>
      <c r="P39" s="30"/>
      <c r="Q39" s="30"/>
      <c r="R39" s="30"/>
      <c r="S39" s="8"/>
      <c r="T39" s="8"/>
      <c r="U39" s="8"/>
      <c r="V39" s="8"/>
      <c r="W39" s="8"/>
      <c r="X39" s="8"/>
      <c r="Y39" s="8"/>
      <c r="Z39" s="8"/>
      <c r="AA39" s="8"/>
    </row>
    <row r="40" spans="1:27" x14ac:dyDescent="0.15">
      <c r="A40" s="30"/>
      <c r="B40" s="30"/>
      <c r="C40" s="30"/>
      <c r="D40" s="30"/>
      <c r="E40" s="30"/>
      <c r="F40" s="30"/>
      <c r="G40" s="30"/>
      <c r="H40" s="30"/>
      <c r="I40" s="30"/>
      <c r="J40" s="30"/>
      <c r="K40" s="30"/>
      <c r="L40" s="30"/>
      <c r="M40" s="30"/>
      <c r="N40" s="30"/>
      <c r="O40" s="30"/>
      <c r="P40" s="30"/>
      <c r="Q40" s="30"/>
      <c r="R40" s="30"/>
      <c r="S40" s="8"/>
      <c r="T40" s="8"/>
      <c r="U40" s="8"/>
      <c r="V40" s="8"/>
      <c r="W40" s="8"/>
      <c r="X40" s="8"/>
      <c r="Y40" s="8"/>
      <c r="Z40" s="8"/>
      <c r="AA40" s="8"/>
    </row>
    <row r="41" spans="1:27" x14ac:dyDescent="0.15">
      <c r="A41" s="30"/>
      <c r="B41" s="30"/>
      <c r="C41" s="30"/>
      <c r="D41" s="30"/>
      <c r="E41" s="30"/>
      <c r="F41" s="30"/>
      <c r="G41" s="30"/>
      <c r="H41" s="30"/>
      <c r="I41" s="30"/>
      <c r="J41" s="30"/>
      <c r="K41" s="30"/>
      <c r="L41" s="30"/>
      <c r="M41" s="30"/>
      <c r="N41" s="30"/>
      <c r="O41" s="30"/>
      <c r="P41" s="30"/>
      <c r="Q41" s="30"/>
      <c r="R41" s="30"/>
      <c r="S41" s="8"/>
      <c r="T41" s="8"/>
      <c r="U41" s="8"/>
      <c r="V41" s="8"/>
      <c r="W41" s="8"/>
      <c r="X41" s="8"/>
      <c r="Y41" s="8"/>
      <c r="Z41" s="8"/>
      <c r="AA41" s="8"/>
    </row>
    <row r="42" spans="1:27" x14ac:dyDescent="0.15">
      <c r="A42" s="30"/>
      <c r="B42" s="30"/>
      <c r="C42" s="30"/>
      <c r="D42" s="30"/>
      <c r="E42" s="30"/>
      <c r="F42" s="30"/>
      <c r="G42" s="30"/>
      <c r="H42" s="30"/>
      <c r="I42" s="30"/>
      <c r="J42" s="30"/>
      <c r="K42" s="30"/>
      <c r="L42" s="30"/>
      <c r="M42" s="30"/>
      <c r="N42" s="30"/>
      <c r="O42" s="30"/>
      <c r="P42" s="30"/>
      <c r="Q42" s="30"/>
      <c r="R42" s="30"/>
      <c r="S42" s="8"/>
      <c r="T42" s="8"/>
      <c r="U42" s="8"/>
      <c r="V42" s="8"/>
      <c r="W42" s="8"/>
      <c r="X42" s="8"/>
      <c r="Y42" s="8"/>
      <c r="Z42" s="8"/>
      <c r="AA42" s="8"/>
    </row>
    <row r="43" spans="1:27" x14ac:dyDescent="0.15">
      <c r="A43" s="30"/>
      <c r="B43" s="30"/>
      <c r="C43" s="30"/>
      <c r="D43" s="30"/>
      <c r="E43" s="30"/>
      <c r="F43" s="30"/>
      <c r="G43" s="30"/>
      <c r="H43" s="30"/>
      <c r="I43" s="30"/>
      <c r="J43" s="30"/>
      <c r="K43" s="30"/>
      <c r="L43" s="30"/>
      <c r="M43" s="30"/>
      <c r="N43" s="30"/>
      <c r="O43" s="30"/>
      <c r="P43" s="30"/>
      <c r="Q43" s="30"/>
      <c r="R43" s="30"/>
      <c r="S43" s="8"/>
      <c r="T43" s="8"/>
      <c r="U43" s="8"/>
      <c r="V43" s="8"/>
      <c r="W43" s="8"/>
      <c r="X43" s="8"/>
      <c r="Y43" s="8"/>
      <c r="Z43" s="8"/>
      <c r="AA43" s="8"/>
    </row>
    <row r="44" spans="1:27" x14ac:dyDescent="0.15">
      <c r="A44" s="30"/>
      <c r="B44" s="30"/>
      <c r="C44" s="30"/>
      <c r="D44" s="30"/>
      <c r="E44" s="30"/>
      <c r="F44" s="30"/>
      <c r="G44" s="30"/>
      <c r="H44" s="30"/>
      <c r="I44" s="30"/>
      <c r="J44" s="30"/>
      <c r="K44" s="30"/>
      <c r="L44" s="30"/>
      <c r="M44" s="30"/>
      <c r="N44" s="30"/>
      <c r="O44" s="30"/>
      <c r="P44" s="30"/>
      <c r="Q44" s="30"/>
      <c r="R44" s="30"/>
      <c r="S44" s="8"/>
      <c r="T44" s="8"/>
      <c r="U44" s="8"/>
      <c r="V44" s="8"/>
      <c r="W44" s="8"/>
      <c r="X44" s="8"/>
      <c r="Y44" s="8"/>
      <c r="Z44" s="8"/>
      <c r="AA44" s="8"/>
    </row>
    <row r="45" spans="1:27" x14ac:dyDescent="0.15">
      <c r="A45" s="30"/>
      <c r="B45" s="30"/>
      <c r="C45" s="30"/>
      <c r="D45" s="30"/>
      <c r="E45" s="30"/>
      <c r="F45" s="30"/>
      <c r="G45" s="30"/>
      <c r="H45" s="30"/>
      <c r="I45" s="30"/>
      <c r="J45" s="30"/>
      <c r="K45" s="30"/>
      <c r="L45" s="30"/>
      <c r="M45" s="30"/>
      <c r="N45" s="30"/>
      <c r="O45" s="30"/>
      <c r="P45" s="30"/>
      <c r="Q45" s="30"/>
      <c r="R45" s="30"/>
      <c r="S45" s="8"/>
      <c r="T45" s="8"/>
      <c r="U45" s="8"/>
      <c r="V45" s="8"/>
      <c r="W45" s="8"/>
      <c r="X45" s="8"/>
      <c r="Y45" s="8"/>
      <c r="Z45" s="8"/>
      <c r="AA45" s="8"/>
    </row>
    <row r="46" spans="1:27" x14ac:dyDescent="0.15">
      <c r="A46" s="30"/>
      <c r="B46" s="30"/>
      <c r="C46" s="30"/>
      <c r="D46" s="30"/>
      <c r="E46" s="30"/>
      <c r="F46" s="30"/>
      <c r="G46" s="30"/>
      <c r="H46" s="30"/>
      <c r="I46" s="30"/>
      <c r="J46" s="30"/>
      <c r="K46" s="30"/>
      <c r="L46" s="30"/>
      <c r="M46" s="30"/>
      <c r="N46" s="30"/>
      <c r="O46" s="30"/>
      <c r="P46" s="30"/>
      <c r="Q46" s="30"/>
      <c r="R46" s="30"/>
      <c r="S46" s="8"/>
      <c r="T46" s="8"/>
      <c r="U46" s="8"/>
      <c r="V46" s="8"/>
      <c r="W46" s="8"/>
      <c r="X46" s="8"/>
      <c r="Y46" s="8"/>
      <c r="Z46" s="8"/>
      <c r="AA46" s="8"/>
    </row>
    <row r="47" spans="1:27" x14ac:dyDescent="0.15">
      <c r="A47" s="30"/>
      <c r="B47" s="30"/>
      <c r="C47" s="30"/>
      <c r="D47" s="30"/>
      <c r="E47" s="30"/>
      <c r="F47" s="30"/>
      <c r="G47" s="30"/>
      <c r="H47" s="30"/>
      <c r="I47" s="30"/>
      <c r="J47" s="30"/>
      <c r="K47" s="30"/>
      <c r="L47" s="30"/>
      <c r="M47" s="30"/>
      <c r="N47" s="30"/>
      <c r="O47" s="30"/>
      <c r="P47" s="30"/>
      <c r="Q47" s="30"/>
      <c r="R47" s="30"/>
      <c r="S47" s="8"/>
      <c r="T47" s="8"/>
      <c r="U47" s="8"/>
      <c r="V47" s="8"/>
      <c r="W47" s="8"/>
      <c r="X47" s="8"/>
      <c r="Y47" s="8"/>
      <c r="Z47" s="8"/>
      <c r="AA47" s="8"/>
    </row>
    <row r="48" spans="1:27" x14ac:dyDescent="0.15">
      <c r="A48" s="30"/>
      <c r="B48" s="30"/>
      <c r="C48" s="30"/>
      <c r="D48" s="30" t="s">
        <v>173</v>
      </c>
      <c r="E48" s="30"/>
      <c r="F48" s="30"/>
      <c r="G48" s="30"/>
      <c r="H48" s="30"/>
      <c r="I48" s="30"/>
      <c r="J48" s="30"/>
      <c r="K48" s="30"/>
      <c r="L48" s="30" t="s">
        <v>174</v>
      </c>
      <c r="M48" s="30"/>
      <c r="N48" s="30"/>
      <c r="O48" s="30"/>
      <c r="P48" s="30"/>
      <c r="Q48" s="30"/>
      <c r="R48" s="30"/>
      <c r="S48" s="8"/>
      <c r="T48" s="8"/>
      <c r="U48" s="8"/>
      <c r="V48" s="8"/>
      <c r="W48" s="8"/>
      <c r="X48" s="8"/>
      <c r="Y48" s="8"/>
      <c r="Z48" s="8"/>
      <c r="AA48" s="8"/>
    </row>
    <row r="49" spans="1:52" ht="14.25" thickBot="1" x14ac:dyDescent="0.2">
      <c r="A49" s="30"/>
      <c r="B49" s="30"/>
      <c r="C49" s="30"/>
      <c r="D49" s="30"/>
      <c r="E49" s="30"/>
      <c r="F49" s="30"/>
      <c r="G49" s="30"/>
      <c r="H49" s="30"/>
      <c r="I49" s="30"/>
      <c r="J49" s="30"/>
      <c r="K49" s="30"/>
      <c r="L49" s="30"/>
      <c r="M49" s="30"/>
      <c r="N49" s="30"/>
      <c r="O49" s="30"/>
      <c r="P49" s="30"/>
      <c r="Q49" s="30"/>
      <c r="R49" s="30"/>
      <c r="S49" s="8"/>
      <c r="T49" s="8"/>
      <c r="U49" s="8"/>
      <c r="V49" s="8"/>
      <c r="W49" s="8"/>
      <c r="X49" s="8"/>
      <c r="Y49" s="8"/>
      <c r="Z49" s="8"/>
      <c r="AA49" s="8"/>
    </row>
    <row r="50" spans="1:52" x14ac:dyDescent="0.15">
      <c r="A50" s="180"/>
      <c r="B50" s="181"/>
      <c r="C50" s="181"/>
      <c r="D50" s="181"/>
      <c r="E50" s="181"/>
      <c r="F50" s="181"/>
      <c r="G50" s="181"/>
      <c r="H50" s="181"/>
      <c r="I50" s="181"/>
      <c r="J50" s="181"/>
      <c r="K50" s="181" t="s">
        <v>175</v>
      </c>
      <c r="L50" s="181">
        <v>30</v>
      </c>
      <c r="M50" s="181"/>
      <c r="N50" s="181"/>
      <c r="O50" s="181"/>
      <c r="P50" s="181"/>
      <c r="Q50" s="182"/>
      <c r="R50" s="182"/>
      <c r="S50" s="182"/>
      <c r="T50" s="182"/>
      <c r="U50" s="182"/>
      <c r="V50" s="182"/>
      <c r="W50" s="182"/>
      <c r="X50" s="182"/>
      <c r="Y50" s="183"/>
      <c r="Z50" s="8"/>
      <c r="AA50" s="8"/>
    </row>
    <row r="51" spans="1:52" x14ac:dyDescent="0.15">
      <c r="A51" s="184"/>
      <c r="B51" s="185" t="s">
        <v>176</v>
      </c>
      <c r="C51" s="185">
        <f>B6</f>
        <v>740</v>
      </c>
      <c r="D51" s="186"/>
      <c r="E51" s="185" t="s">
        <v>177</v>
      </c>
      <c r="F51" s="187">
        <f>B8</f>
        <v>700</v>
      </c>
      <c r="G51" s="187" t="s">
        <v>178</v>
      </c>
      <c r="H51" s="187">
        <v>742.5</v>
      </c>
      <c r="I51" s="187"/>
      <c r="J51" s="188"/>
      <c r="K51" s="189" t="s">
        <v>179</v>
      </c>
      <c r="L51" s="187">
        <f>B22</f>
        <v>2.6</v>
      </c>
      <c r="M51" s="186"/>
      <c r="N51" s="186"/>
      <c r="O51" s="185" t="s">
        <v>180</v>
      </c>
      <c r="P51" s="187">
        <f>B17</f>
        <v>0.36</v>
      </c>
      <c r="Q51" s="188"/>
      <c r="R51" s="185" t="s">
        <v>181</v>
      </c>
      <c r="S51" s="187">
        <f>1-27.8*(P53-0.67)^3</f>
        <v>0.93892339999999996</v>
      </c>
      <c r="T51" s="187">
        <f>(S54*S53*C55)^2</f>
        <v>2.8341735671955877</v>
      </c>
      <c r="U51" s="34"/>
      <c r="V51" s="34"/>
      <c r="W51" s="34" t="s">
        <v>104</v>
      </c>
      <c r="X51" s="34">
        <v>5</v>
      </c>
      <c r="Y51" s="190"/>
      <c r="Z51" s="8"/>
      <c r="AA51" s="8"/>
    </row>
    <row r="52" spans="1:52" x14ac:dyDescent="0.15">
      <c r="A52" s="184"/>
      <c r="B52" s="185" t="s">
        <v>182</v>
      </c>
      <c r="C52" s="185">
        <f>K10</f>
        <v>16</v>
      </c>
      <c r="D52" s="186"/>
      <c r="E52" s="185" t="s">
        <v>56</v>
      </c>
      <c r="F52" s="188">
        <f>B11*2</f>
        <v>0.12626666666666675</v>
      </c>
      <c r="G52" s="187" t="s">
        <v>183</v>
      </c>
      <c r="H52" s="187">
        <v>704.5</v>
      </c>
      <c r="I52" s="187"/>
      <c r="J52" s="186"/>
      <c r="K52" s="189" t="s">
        <v>184</v>
      </c>
      <c r="L52" s="187">
        <f>B23</f>
        <v>1.1000000000000001</v>
      </c>
      <c r="M52" s="186"/>
      <c r="N52" s="186"/>
      <c r="O52" s="185" t="s">
        <v>185</v>
      </c>
      <c r="P52" s="187">
        <f>B18</f>
        <v>0.9</v>
      </c>
      <c r="Q52" s="188"/>
      <c r="R52" s="188" t="s">
        <v>54</v>
      </c>
      <c r="S52" s="187">
        <f>P51*P52*4.427</f>
        <v>1.434348</v>
      </c>
      <c r="T52" s="188"/>
      <c r="U52" s="34"/>
      <c r="V52" s="34"/>
      <c r="W52" s="34"/>
      <c r="X52" s="34"/>
      <c r="Y52" s="190"/>
      <c r="Z52" s="8"/>
      <c r="AA52" s="8"/>
    </row>
    <row r="53" spans="1:52" x14ac:dyDescent="0.15">
      <c r="A53" s="184"/>
      <c r="B53" s="185" t="s">
        <v>186</v>
      </c>
      <c r="C53" s="187">
        <f>B7</f>
        <v>80</v>
      </c>
      <c r="D53" s="186"/>
      <c r="E53" s="185" t="s">
        <v>187</v>
      </c>
      <c r="F53" s="187">
        <f>B12</f>
        <v>1.9633333333333303</v>
      </c>
      <c r="G53" s="185"/>
      <c r="H53" s="185"/>
      <c r="I53" s="185"/>
      <c r="J53" s="186"/>
      <c r="K53" s="189" t="s">
        <v>188</v>
      </c>
      <c r="L53" s="187">
        <f>B24</f>
        <v>6.9999999999999999E-4</v>
      </c>
      <c r="M53" s="187">
        <f>1/L53</f>
        <v>1428.5714285714287</v>
      </c>
      <c r="N53" s="186"/>
      <c r="O53" s="191" t="s">
        <v>122</v>
      </c>
      <c r="P53" s="187">
        <f>B19</f>
        <v>0.8</v>
      </c>
      <c r="Q53" s="188"/>
      <c r="R53" s="185" t="s">
        <v>55</v>
      </c>
      <c r="S53" s="187">
        <f>P51*P52*S51</f>
        <v>0.30421118159999999</v>
      </c>
      <c r="T53" s="188"/>
      <c r="U53" s="34"/>
      <c r="V53" s="34"/>
      <c r="W53" s="34"/>
      <c r="X53" s="34"/>
      <c r="Y53" s="190"/>
      <c r="Z53" s="8"/>
      <c r="AA53" s="8"/>
    </row>
    <row r="54" spans="1:52" x14ac:dyDescent="0.15">
      <c r="A54" s="184"/>
      <c r="B54" s="185" t="s">
        <v>189</v>
      </c>
      <c r="C54" s="187">
        <v>9.8000000000000007</v>
      </c>
      <c r="D54" s="186"/>
      <c r="E54" s="185" t="s">
        <v>49</v>
      </c>
      <c r="F54" s="185">
        <f>B13</f>
        <v>44.000000000000028</v>
      </c>
      <c r="G54" s="185"/>
      <c r="H54" s="185"/>
      <c r="I54" s="185"/>
      <c r="J54" s="186"/>
      <c r="K54" s="189" t="s">
        <v>190</v>
      </c>
      <c r="L54" s="187">
        <f>B25</f>
        <v>0</v>
      </c>
      <c r="M54" s="186"/>
      <c r="N54" s="186"/>
      <c r="O54" s="185" t="s">
        <v>51</v>
      </c>
      <c r="P54" s="187">
        <f>B26</f>
        <v>0</v>
      </c>
      <c r="Q54" s="188"/>
      <c r="R54" s="185" t="s">
        <v>191</v>
      </c>
      <c r="S54" s="187">
        <f>1/P53</f>
        <v>1.25</v>
      </c>
      <c r="T54" s="188"/>
      <c r="U54" s="34"/>
      <c r="V54" s="34"/>
      <c r="W54" s="34"/>
      <c r="X54" s="34"/>
      <c r="Y54" s="190"/>
      <c r="Z54" s="8"/>
      <c r="AA54" s="8"/>
    </row>
    <row r="55" spans="1:52" s="8" customFormat="1" x14ac:dyDescent="0.15">
      <c r="A55" s="192"/>
      <c r="B55" s="185" t="s">
        <v>52</v>
      </c>
      <c r="C55" s="187">
        <f>SQRT(2*C54)</f>
        <v>4.4271887242357311</v>
      </c>
      <c r="D55" s="186"/>
      <c r="E55" s="188" t="s">
        <v>57</v>
      </c>
      <c r="F55" s="187">
        <v>271.67901639555089</v>
      </c>
      <c r="G55" s="187">
        <v>57.334189971293625</v>
      </c>
      <c r="H55" s="187">
        <f>F55-G55</f>
        <v>214.34482642425726</v>
      </c>
      <c r="I55" s="187"/>
      <c r="J55" s="187"/>
      <c r="K55" s="185" t="s">
        <v>135</v>
      </c>
      <c r="L55" s="187">
        <v>2.5000000000000001E-2</v>
      </c>
      <c r="M55" s="188"/>
      <c r="N55" s="188"/>
      <c r="O55" s="188"/>
      <c r="P55" s="185"/>
      <c r="Q55" s="185"/>
      <c r="R55" s="185" t="s">
        <v>11</v>
      </c>
      <c r="S55" s="187">
        <f>S53*S54</f>
        <v>0.38026397699999998</v>
      </c>
      <c r="T55" s="188"/>
      <c r="U55" s="34"/>
      <c r="V55" s="34"/>
      <c r="W55" s="34"/>
      <c r="X55" s="34"/>
      <c r="Y55" s="190"/>
    </row>
    <row r="56" spans="1:52" s="8" customFormat="1" ht="14.25" thickBot="1" x14ac:dyDescent="0.2">
      <c r="A56" s="193"/>
      <c r="B56" s="194"/>
      <c r="C56" s="194"/>
      <c r="D56" s="440"/>
      <c r="E56" s="440"/>
      <c r="F56" s="440"/>
      <c r="G56" s="440"/>
      <c r="H56" s="194"/>
      <c r="I56" s="194"/>
      <c r="J56" s="194"/>
      <c r="K56" s="194"/>
      <c r="L56" s="194"/>
      <c r="M56" s="194"/>
      <c r="N56" s="194"/>
      <c r="O56" s="194"/>
      <c r="P56" s="194"/>
      <c r="Q56" s="195"/>
      <c r="R56" s="195"/>
      <c r="S56" s="195"/>
      <c r="T56" s="195"/>
      <c r="U56" s="195">
        <v>-7.9</v>
      </c>
      <c r="V56" s="195"/>
      <c r="W56" s="195"/>
      <c r="X56" s="195"/>
      <c r="Y56" s="196"/>
    </row>
    <row r="57" spans="1:52" s="33" customFormat="1" ht="17.25" x14ac:dyDescent="0.15">
      <c r="A57" s="197" t="s">
        <v>192</v>
      </c>
      <c r="B57" s="198" t="s">
        <v>178</v>
      </c>
      <c r="C57" s="198" t="s">
        <v>193</v>
      </c>
      <c r="D57" s="198" t="s">
        <v>15</v>
      </c>
      <c r="E57" s="198" t="s">
        <v>116</v>
      </c>
      <c r="F57" s="198" t="s">
        <v>194</v>
      </c>
      <c r="G57" s="198" t="s">
        <v>195</v>
      </c>
      <c r="H57" s="198" t="s">
        <v>196</v>
      </c>
      <c r="I57" s="198" t="s">
        <v>115</v>
      </c>
      <c r="J57" s="199" t="s">
        <v>101</v>
      </c>
      <c r="K57" s="198" t="s">
        <v>197</v>
      </c>
      <c r="L57" s="200" t="s">
        <v>198</v>
      </c>
      <c r="M57" s="200" t="s">
        <v>199</v>
      </c>
      <c r="N57" s="200" t="s">
        <v>200</v>
      </c>
      <c r="O57" s="200" t="s">
        <v>201</v>
      </c>
      <c r="P57" s="200" t="s">
        <v>23</v>
      </c>
      <c r="Q57" s="200" t="s">
        <v>202</v>
      </c>
      <c r="R57" s="200" t="s">
        <v>203</v>
      </c>
      <c r="S57" s="200" t="s">
        <v>204</v>
      </c>
      <c r="T57" s="200" t="s">
        <v>205</v>
      </c>
      <c r="U57" s="201" t="s">
        <v>206</v>
      </c>
      <c r="V57" s="201" t="s">
        <v>207</v>
      </c>
      <c r="W57" s="201" t="s">
        <v>208</v>
      </c>
      <c r="X57" s="201" t="s">
        <v>209</v>
      </c>
      <c r="Y57" s="201" t="s">
        <v>210</v>
      </c>
      <c r="Z57" s="202" t="s">
        <v>211</v>
      </c>
      <c r="AA57" s="202" t="s">
        <v>212</v>
      </c>
      <c r="AB57" s="202" t="s">
        <v>213</v>
      </c>
      <c r="AC57" s="203" t="s">
        <v>214</v>
      </c>
      <c r="AD57" s="203" t="s">
        <v>215</v>
      </c>
      <c r="AE57" s="203" t="s">
        <v>216</v>
      </c>
      <c r="AF57" s="203" t="s">
        <v>183</v>
      </c>
      <c r="AG57" s="203" t="s">
        <v>217</v>
      </c>
      <c r="AH57" s="203" t="s">
        <v>198</v>
      </c>
      <c r="AI57" s="203" t="s">
        <v>218</v>
      </c>
      <c r="AJ57" s="203" t="s">
        <v>219</v>
      </c>
      <c r="AK57" s="118" t="s">
        <v>223</v>
      </c>
      <c r="AL57" s="32" t="s">
        <v>127</v>
      </c>
      <c r="AM57" s="11"/>
      <c r="AN57" s="11"/>
    </row>
    <row r="58" spans="1:52" s="34" customFormat="1" ht="15" x14ac:dyDescent="0.15">
      <c r="A58" s="204" t="s">
        <v>62</v>
      </c>
      <c r="B58" s="205" t="s">
        <v>58</v>
      </c>
      <c r="C58" s="206" t="s">
        <v>58</v>
      </c>
      <c r="D58" s="206" t="s">
        <v>220</v>
      </c>
      <c r="E58" s="206" t="s">
        <v>58</v>
      </c>
      <c r="F58" s="206" t="s">
        <v>58</v>
      </c>
      <c r="G58" s="207" t="s">
        <v>59</v>
      </c>
      <c r="H58" s="206" t="s">
        <v>60</v>
      </c>
      <c r="I58" s="206" t="s">
        <v>122</v>
      </c>
      <c r="J58" s="208"/>
      <c r="K58" s="206"/>
      <c r="L58" s="209" t="s">
        <v>60</v>
      </c>
      <c r="M58" s="209" t="s">
        <v>60</v>
      </c>
      <c r="N58" s="209"/>
      <c r="O58" s="209"/>
      <c r="P58" s="209"/>
      <c r="Q58" s="209"/>
      <c r="R58" s="209"/>
      <c r="S58" s="210"/>
      <c r="T58" s="210"/>
      <c r="U58" s="211"/>
      <c r="V58" s="211"/>
      <c r="W58" s="212"/>
      <c r="X58" s="211"/>
      <c r="Y58" s="211"/>
      <c r="Z58" s="211"/>
      <c r="AA58" s="211"/>
      <c r="AB58" s="211"/>
      <c r="AC58" s="12"/>
      <c r="AD58" s="12"/>
      <c r="AE58" s="12"/>
      <c r="AF58" s="12"/>
      <c r="AG58" s="12"/>
      <c r="AH58" s="12"/>
      <c r="AI58" s="12"/>
      <c r="AJ58" s="12"/>
      <c r="AK58" s="12"/>
      <c r="AL58" s="238"/>
      <c r="AM58" s="12"/>
      <c r="AN58" s="12"/>
      <c r="AO58" s="8"/>
      <c r="AP58" s="8"/>
      <c r="AQ58" s="8"/>
      <c r="AR58" s="8"/>
      <c r="AS58" s="8"/>
      <c r="AT58" s="8"/>
      <c r="AU58" s="8"/>
      <c r="AV58" s="8"/>
      <c r="AW58" s="8"/>
      <c r="AX58" s="8"/>
      <c r="AY58" s="8"/>
      <c r="AZ58" s="8"/>
    </row>
    <row r="59" spans="1:52" s="34" customFormat="1" ht="32.25" customHeight="1" thickBot="1" x14ac:dyDescent="0.2">
      <c r="A59" s="213" t="s">
        <v>123</v>
      </c>
      <c r="B59" s="214"/>
      <c r="C59" s="214"/>
      <c r="D59" s="214" t="s">
        <v>124</v>
      </c>
      <c r="E59" s="214"/>
      <c r="F59" s="214"/>
      <c r="G59" s="214" t="s">
        <v>40</v>
      </c>
      <c r="H59" s="214"/>
      <c r="I59" s="214"/>
      <c r="J59" s="35"/>
      <c r="K59" s="214"/>
      <c r="L59" s="215"/>
      <c r="M59" s="215"/>
      <c r="N59" s="215" t="s">
        <v>221</v>
      </c>
      <c r="O59" s="215"/>
      <c r="P59" s="215"/>
      <c r="Q59" s="216"/>
      <c r="R59" s="215"/>
      <c r="S59" s="215"/>
      <c r="T59" s="215"/>
      <c r="U59" s="217"/>
      <c r="V59" s="217"/>
      <c r="W59" s="217"/>
      <c r="X59" s="217"/>
      <c r="Y59" s="217"/>
      <c r="Z59" s="217"/>
      <c r="AA59" s="217"/>
      <c r="AB59" s="217"/>
      <c r="AC59" s="218" t="s">
        <v>40</v>
      </c>
      <c r="AD59" s="219"/>
      <c r="AE59" s="219"/>
      <c r="AF59" s="218"/>
      <c r="AG59" s="218"/>
      <c r="AH59" s="218"/>
      <c r="AI59" s="218" t="s">
        <v>40</v>
      </c>
      <c r="AJ59" s="218"/>
      <c r="AK59" s="239"/>
      <c r="AL59" s="240"/>
      <c r="AM59" s="12"/>
      <c r="AN59" s="12"/>
      <c r="AO59" s="8"/>
      <c r="AP59" s="8"/>
      <c r="AQ59" s="8"/>
      <c r="AR59" s="8"/>
      <c r="AS59" s="8"/>
      <c r="AT59" s="8"/>
      <c r="AU59" s="8"/>
      <c r="AV59" s="8"/>
      <c r="AW59" s="8"/>
      <c r="AX59" s="8"/>
      <c r="AY59" s="8"/>
      <c r="AZ59" s="8"/>
    </row>
    <row r="60" spans="1:52" s="39" customFormat="1" ht="15" x14ac:dyDescent="0.15">
      <c r="A60" s="220" t="s">
        <v>222</v>
      </c>
      <c r="B60" s="221"/>
      <c r="C60" s="221"/>
      <c r="D60" s="221"/>
      <c r="E60" s="221"/>
      <c r="F60" s="221"/>
      <c r="G60" s="221"/>
      <c r="H60" s="221"/>
      <c r="I60" s="221"/>
      <c r="J60" s="222"/>
      <c r="K60" s="221"/>
      <c r="L60" s="223">
        <f>(1-$P$54)*O61*R61+C53</f>
        <v>2376.0216774909909</v>
      </c>
      <c r="M60" s="223">
        <f>M61*(B61-C61+N61/2)/$S$54</f>
        <v>5.1941244583715536</v>
      </c>
      <c r="N60" s="41">
        <f>L60/M60</f>
        <v>457.44411720082542</v>
      </c>
      <c r="O60" s="224"/>
      <c r="P60" s="223">
        <f>((1-$P$54)*O61*R61+C53)/(M61*(B61-C61+N61/2)/$S$54)</f>
        <v>457.44411720082542</v>
      </c>
      <c r="Q60" s="221"/>
      <c r="R60" s="221"/>
      <c r="S60" s="221"/>
      <c r="T60" s="221"/>
      <c r="U60" s="221"/>
      <c r="V60" s="225"/>
      <c r="W60" s="225"/>
      <c r="X60" s="225"/>
      <c r="Y60" s="225"/>
      <c r="Z60" s="225"/>
      <c r="AA60" s="221"/>
      <c r="AB60" s="221"/>
      <c r="AC60" s="221"/>
      <c r="AD60" s="221"/>
      <c r="AE60" s="221"/>
      <c r="AF60" s="221"/>
      <c r="AG60" s="221"/>
      <c r="AH60" s="221"/>
      <c r="AI60" s="221"/>
      <c r="AJ60" s="221"/>
      <c r="AK60" s="12"/>
      <c r="AL60" s="241"/>
      <c r="AM60" s="38"/>
      <c r="AN60" s="12"/>
      <c r="AO60" s="8"/>
      <c r="AP60" s="8"/>
      <c r="AQ60" s="8"/>
      <c r="AR60" s="8"/>
      <c r="AS60" s="8"/>
      <c r="AT60" s="8"/>
      <c r="AU60" s="8"/>
      <c r="AV60" s="8"/>
      <c r="AW60" s="8"/>
      <c r="AX60" s="8"/>
      <c r="AY60" s="8"/>
      <c r="AZ60" s="8"/>
    </row>
    <row r="61" spans="1:52" ht="15" x14ac:dyDescent="0.15">
      <c r="A61" s="40"/>
      <c r="B61" s="226">
        <f>(D61/$C$55/$S$54/$S$53)^2+C61</f>
        <v>742.38517502182799</v>
      </c>
      <c r="C61" s="226">
        <f>B6</f>
        <v>740</v>
      </c>
      <c r="D61" s="226">
        <f>$L$51</f>
        <v>2.6</v>
      </c>
      <c r="E61" s="41">
        <f>K10</f>
        <v>16</v>
      </c>
      <c r="F61" s="226">
        <f>E61</f>
        <v>16</v>
      </c>
      <c r="G61" s="41">
        <f>F61*$S$53*$C$55*(B61-C61+N61)^1.5</f>
        <v>86.897131283814673</v>
      </c>
      <c r="H61" s="25">
        <v>0.08</v>
      </c>
      <c r="I61" s="227">
        <f>(B61-C61)*B$19</f>
        <v>1.9081400174623924</v>
      </c>
      <c r="J61" s="228">
        <f>B$7</f>
        <v>80</v>
      </c>
      <c r="K61" s="226">
        <v>1</v>
      </c>
      <c r="L61" s="226">
        <f>D61+H61*K61</f>
        <v>2.68</v>
      </c>
      <c r="M61" s="41">
        <f t="shared" ref="M61:M124" si="4">(D61+L61)/2</f>
        <v>2.64</v>
      </c>
      <c r="N61" s="41">
        <f>2*($P$53*M61/$S$52/$S$51)^2-(B61-C61)*2</f>
        <v>0.14832842071102093</v>
      </c>
      <c r="O61" s="41">
        <f>wh(B61,$F$51,$F$52,$F$53)</f>
        <v>7.3151680994228148</v>
      </c>
      <c r="P61" s="229">
        <f>$C$54*$L$55*$L$55*M61*M61/(($B$19*(B61-C61))^0.333)*1000</f>
        <v>34.424745400577798</v>
      </c>
      <c r="Q61" s="41">
        <f>M61/$S$54*(B61-C61+N61/2)*E61-$C$53</f>
        <v>3.105991333944857</v>
      </c>
      <c r="R61" s="41">
        <f>rate1(1,$L$52,$L$51,$L$54,L61,$L$53,$L$50,P61)</f>
        <v>313.87134872159027</v>
      </c>
      <c r="S61" s="41">
        <f t="shared" ref="S61:S124" si="5">Q61/O61/R61</f>
        <v>1.3527709099589039E-3</v>
      </c>
      <c r="T61" s="41">
        <f t="shared" ref="T61:T124" si="6">N61/(1-S61)</f>
        <v>0.14852934689076996</v>
      </c>
      <c r="U61" s="41">
        <f>L61-K61*H61</f>
        <v>2.6</v>
      </c>
      <c r="V61" s="41">
        <f t="shared" ref="V61:V124" si="7">(D61+U61)/2</f>
        <v>2.6</v>
      </c>
      <c r="W61" s="41">
        <f>2*($P$53*V61/$S$52/$S$51)^2-(B61-C61)*2</f>
        <v>4.0673135563107365E-4</v>
      </c>
      <c r="X61" s="41">
        <f>V61/$S$54*(B61-C61+W61/2)*F61-$C$53</f>
        <v>-0.61460726380677499</v>
      </c>
      <c r="Y61" s="41">
        <f>$C$54*$L$55*$L$55*V61*V61/(($B$19*(B61-C61))^0.333)*1000</f>
        <v>33.389474131643986</v>
      </c>
      <c r="Z61" s="41">
        <f>rate1(1,$L$52,$L$51,$L$54,U61,$L$53,$L$50,Y61)</f>
        <v>253.46350359299683</v>
      </c>
      <c r="AA61" s="41">
        <f t="shared" ref="AA61:AA124" si="8">X61/O61/Z61</f>
        <v>-3.3148046886443609E-4</v>
      </c>
      <c r="AB61" s="41">
        <v>-1.0000000000000001E-5</v>
      </c>
      <c r="AC61" s="41">
        <f>delta_z(N61,S61,H61,AE61,AB61)</f>
        <v>0.14852934689076996</v>
      </c>
      <c r="AD61" s="41">
        <f t="shared" ref="AD61:AD124" si="9">H61/AC61*K61</f>
        <v>0.53861409663931825</v>
      </c>
      <c r="AE61" s="230">
        <f>AD61</f>
        <v>0.53861409663931825</v>
      </c>
      <c r="AF61" s="41">
        <f t="shared" ref="AF61:AF124" si="10">B61-(AC61-N61)</f>
        <v>742.3849740956482</v>
      </c>
      <c r="AG61" s="41">
        <f t="shared" ref="AG61:AG124" si="11">C61-AC61</f>
        <v>739.85147065310923</v>
      </c>
      <c r="AH61" s="41">
        <f>$S$54*$S$53*$C$55*SQRT(AF61-AG61)</f>
        <v>2.6796246918632058</v>
      </c>
      <c r="AI61" s="41">
        <f t="shared" ref="AI61:AI124" si="12">AC61/R61*1000000</f>
        <v>473.21728311849921</v>
      </c>
      <c r="AJ61" s="230">
        <f>AI61/3600</f>
        <v>0.13144924531069421</v>
      </c>
      <c r="AL61" s="42"/>
      <c r="AZ61" s="8"/>
    </row>
    <row r="62" spans="1:52" ht="15" x14ac:dyDescent="0.15">
      <c r="A62" s="40"/>
      <c r="B62" s="41">
        <f t="shared" ref="B62:D92" si="13">AF61</f>
        <v>742.3849740956482</v>
      </c>
      <c r="C62" s="41">
        <f t="shared" si="13"/>
        <v>739.85147065310923</v>
      </c>
      <c r="D62" s="41">
        <f t="shared" si="13"/>
        <v>2.6796246918632058</v>
      </c>
      <c r="E62" s="41" t="str">
        <f>CalBreachWidth(C62,B62,I62,E61)</f>
        <v>侧收缩系数</v>
      </c>
      <c r="F62" s="41" t="e">
        <f t="shared" ref="F62:F125" si="14">(E62+E61)/2</f>
        <v>#VALUE!</v>
      </c>
      <c r="G62" s="41" t="e">
        <f t="shared" ref="G62:G125" si="15">F62*$S$53*$C$55*(B62-C62+N62)^1.5</f>
        <v>#VALUE!</v>
      </c>
      <c r="H62" s="25">
        <f t="shared" ref="H62:H94" si="16">dv(S61)</f>
        <v>0.08</v>
      </c>
      <c r="I62" s="227">
        <f t="shared" ref="I62:I125" si="17">(B62-C62)*B$19</f>
        <v>2.0268027540311779</v>
      </c>
      <c r="J62" s="228">
        <f>B$7</f>
        <v>80</v>
      </c>
      <c r="K62" s="41">
        <f t="shared" ref="K62:K125" si="18">IF((1-S61-0.015)&gt;0,1,-1)</f>
        <v>1</v>
      </c>
      <c r="L62" s="216">
        <f t="shared" ref="L62:L125" si="19">D62+K62*H62</f>
        <v>2.7596246918632059</v>
      </c>
      <c r="M62" s="216">
        <f t="shared" si="4"/>
        <v>2.7196246918632059</v>
      </c>
      <c r="N62" s="41">
        <f t="shared" ref="N62:N125" si="20">2*($P$53*M62/$S$52/$S$51)^2-(B62-C62)*2</f>
        <v>0.15284921778699001</v>
      </c>
      <c r="O62" s="41">
        <f t="shared" ref="O62:O125" si="21">wh(B62,$F$51,$F$52,$F$53)</f>
        <v>7.3151427291438473</v>
      </c>
      <c r="P62" s="229">
        <f t="shared" ref="P62:P125" si="22">$C$54*$L$55*$L$55*M62*M62/(($B$19*(B62-C62))^0.333)*1000</f>
        <v>35.80600099257088</v>
      </c>
      <c r="Q62" s="41" t="e">
        <f t="shared" ref="Q62:Q125" si="23">M62/$S$54*(B62-C62+N62/2)*E62-$C$53</f>
        <v>#VALUE!</v>
      </c>
      <c r="R62" s="41">
        <f t="shared" ref="R62:R125" si="24">rate1(1,$L$52,$L$51,$L$54,L62,$L$53,$L$50,P62)</f>
        <v>385.41712967055707</v>
      </c>
      <c r="S62" s="216" t="e">
        <f t="shared" si="5"/>
        <v>#VALUE!</v>
      </c>
      <c r="T62" s="216" t="e">
        <f t="shared" si="6"/>
        <v>#VALUE!</v>
      </c>
      <c r="U62" s="231">
        <f t="shared" ref="U62:U125" si="25">D62-K62*H62</f>
        <v>2.5996246918632058</v>
      </c>
      <c r="V62" s="231">
        <f t="shared" si="7"/>
        <v>2.6396246918632058</v>
      </c>
      <c r="W62" s="41">
        <f t="shared" ref="W62:W125" si="26">2*($P$53*V62/$S$52/$S$51)^2-(B62-C62)*2</f>
        <v>-0.14972682134188098</v>
      </c>
      <c r="X62" s="41" t="e">
        <f t="shared" ref="X62:X125" si="27">V62/$S$54*(B62-C62+W62/2)*F62-$C$53</f>
        <v>#VALUE!</v>
      </c>
      <c r="Y62" s="41">
        <f t="shared" ref="Y62:Y125" si="28">$C$54*$L$55*$L$55*V62*V62/(($B$19*(B62-C62))^0.333)*1000</f>
        <v>33.730457578370206</v>
      </c>
      <c r="Z62" s="41">
        <f t="shared" ref="Z62:Z125" si="29">rate1(1,$L$52,$L$51,$L$54,U62,$L$53,$L$50,Y62)</f>
        <v>274.07022205174758</v>
      </c>
      <c r="AA62" s="231" t="e">
        <f t="shared" si="8"/>
        <v>#VALUE!</v>
      </c>
      <c r="AB62" s="231" t="e">
        <f t="shared" ref="AB62:AB125" si="30">W62/(1-AA62)</f>
        <v>#VALUE!</v>
      </c>
      <c r="AC62" s="41" t="e">
        <f t="shared" ref="AC62:AC93" si="31">delta_z(N62,S62,H62,AE61,AB62)</f>
        <v>#VALUE!</v>
      </c>
      <c r="AD62" s="41" t="e">
        <f t="shared" si="9"/>
        <v>#VALUE!</v>
      </c>
      <c r="AE62" s="41" t="e">
        <f t="shared" ref="AE62:AE125" si="32">(AD62-AD61)/(AC62+AC61)*2</f>
        <v>#VALUE!</v>
      </c>
      <c r="AF62" s="41" t="e">
        <f t="shared" si="10"/>
        <v>#VALUE!</v>
      </c>
      <c r="AG62" s="41" t="e">
        <f t="shared" si="11"/>
        <v>#VALUE!</v>
      </c>
      <c r="AH62" s="41" t="e">
        <f t="shared" ref="AH62:AH125" si="33">$S$54*$S$53*$C$55*SQRT(AF62-AG62)</f>
        <v>#VALUE!</v>
      </c>
      <c r="AI62" s="41" t="e">
        <f t="shared" si="12"/>
        <v>#VALUE!</v>
      </c>
      <c r="AJ62" s="41" t="e">
        <f t="shared" ref="AJ62:AJ125" si="34">AJ61+AI62/3600</f>
        <v>#VALUE!</v>
      </c>
      <c r="AK62" s="8" t="e">
        <f>AK61+AI62*G61/1000000</f>
        <v>#VALUE!</v>
      </c>
      <c r="AL62" s="42" t="e">
        <f>AL61+AI62*J62/1000000</f>
        <v>#VALUE!</v>
      </c>
      <c r="AZ62" s="8"/>
    </row>
    <row r="63" spans="1:52" ht="15" x14ac:dyDescent="0.15">
      <c r="A63" s="40"/>
      <c r="B63" s="41" t="e">
        <f t="shared" si="13"/>
        <v>#VALUE!</v>
      </c>
      <c r="C63" s="41" t="e">
        <f t="shared" si="13"/>
        <v>#VALUE!</v>
      </c>
      <c r="D63" s="41" t="e">
        <f t="shared" si="13"/>
        <v>#VALUE!</v>
      </c>
      <c r="E63" s="41" t="e">
        <f t="shared" ref="E63:E126" si="35">CalBreachWidth(C63,B63,I63,E62)</f>
        <v>#VALUE!</v>
      </c>
      <c r="F63" s="41" t="e">
        <f t="shared" si="14"/>
        <v>#VALUE!</v>
      </c>
      <c r="G63" s="41" t="e">
        <f t="shared" si="15"/>
        <v>#VALUE!</v>
      </c>
      <c r="H63" s="25" t="e">
        <f t="shared" si="16"/>
        <v>#VALUE!</v>
      </c>
      <c r="I63" s="227" t="e">
        <f t="shared" si="17"/>
        <v>#VALUE!</v>
      </c>
      <c r="J63" s="228" t="e">
        <f>IF(H63&gt;0, $B$7,"")</f>
        <v>#VALUE!</v>
      </c>
      <c r="K63" s="41" t="e">
        <f t="shared" si="18"/>
        <v>#VALUE!</v>
      </c>
      <c r="L63" s="216" t="e">
        <f t="shared" si="19"/>
        <v>#VALUE!</v>
      </c>
      <c r="M63" s="216" t="e">
        <f t="shared" si="4"/>
        <v>#VALUE!</v>
      </c>
      <c r="N63" s="41" t="e">
        <f t="shared" si="20"/>
        <v>#VALUE!</v>
      </c>
      <c r="O63" s="41" t="e">
        <f t="shared" si="21"/>
        <v>#VALUE!</v>
      </c>
      <c r="P63" s="229" t="e">
        <f t="shared" si="22"/>
        <v>#VALUE!</v>
      </c>
      <c r="Q63" s="41" t="e">
        <f t="shared" si="23"/>
        <v>#VALUE!</v>
      </c>
      <c r="R63" s="41" t="e">
        <f t="shared" si="24"/>
        <v>#VALUE!</v>
      </c>
      <c r="S63" s="216" t="e">
        <f t="shared" si="5"/>
        <v>#VALUE!</v>
      </c>
      <c r="T63" s="216" t="e">
        <f t="shared" si="6"/>
        <v>#VALUE!</v>
      </c>
      <c r="U63" s="231" t="e">
        <f t="shared" si="25"/>
        <v>#VALUE!</v>
      </c>
      <c r="V63" s="231" t="e">
        <f t="shared" si="7"/>
        <v>#VALUE!</v>
      </c>
      <c r="W63" s="41" t="e">
        <f t="shared" si="26"/>
        <v>#VALUE!</v>
      </c>
      <c r="X63" s="41" t="e">
        <f t="shared" si="27"/>
        <v>#VALUE!</v>
      </c>
      <c r="Y63" s="41" t="e">
        <f t="shared" si="28"/>
        <v>#VALUE!</v>
      </c>
      <c r="Z63" s="41" t="e">
        <f t="shared" si="29"/>
        <v>#VALUE!</v>
      </c>
      <c r="AA63" s="231" t="e">
        <f t="shared" si="8"/>
        <v>#VALUE!</v>
      </c>
      <c r="AB63" s="231" t="e">
        <f t="shared" si="30"/>
        <v>#VALUE!</v>
      </c>
      <c r="AC63" s="41" t="e">
        <f t="shared" si="31"/>
        <v>#VALUE!</v>
      </c>
      <c r="AD63" s="41" t="e">
        <f t="shared" si="9"/>
        <v>#VALUE!</v>
      </c>
      <c r="AE63" s="41" t="e">
        <f t="shared" si="32"/>
        <v>#VALUE!</v>
      </c>
      <c r="AF63" s="41" t="e">
        <f t="shared" si="10"/>
        <v>#VALUE!</v>
      </c>
      <c r="AG63" s="41" t="e">
        <f t="shared" si="11"/>
        <v>#VALUE!</v>
      </c>
      <c r="AH63" s="41" t="e">
        <f t="shared" si="33"/>
        <v>#VALUE!</v>
      </c>
      <c r="AI63" s="41" t="e">
        <f t="shared" si="12"/>
        <v>#VALUE!</v>
      </c>
      <c r="AJ63" s="41" t="e">
        <f t="shared" si="34"/>
        <v>#VALUE!</v>
      </c>
      <c r="AK63" s="8" t="e">
        <f t="shared" ref="AK63:AK126" si="36">AK62+AI63*G62/1000000</f>
        <v>#VALUE!</v>
      </c>
      <c r="AL63" s="42" t="e">
        <f t="shared" ref="AL63:AL126" si="37">AL62+AI63*J63/1000000</f>
        <v>#VALUE!</v>
      </c>
      <c r="AZ63" s="8"/>
    </row>
    <row r="64" spans="1:52" ht="15" x14ac:dyDescent="0.15">
      <c r="A64" s="40"/>
      <c r="B64" s="41" t="e">
        <f t="shared" si="13"/>
        <v>#VALUE!</v>
      </c>
      <c r="C64" s="41" t="e">
        <f t="shared" si="13"/>
        <v>#VALUE!</v>
      </c>
      <c r="D64" s="41" t="e">
        <f t="shared" si="13"/>
        <v>#VALUE!</v>
      </c>
      <c r="E64" s="41" t="e">
        <f t="shared" si="35"/>
        <v>#VALUE!</v>
      </c>
      <c r="F64" s="41" t="e">
        <f t="shared" si="14"/>
        <v>#VALUE!</v>
      </c>
      <c r="G64" s="41" t="e">
        <f t="shared" si="15"/>
        <v>#VALUE!</v>
      </c>
      <c r="H64" s="25" t="e">
        <f t="shared" si="16"/>
        <v>#VALUE!</v>
      </c>
      <c r="I64" s="227" t="e">
        <f t="shared" si="17"/>
        <v>#VALUE!</v>
      </c>
      <c r="J64" s="228" t="e">
        <f t="shared" ref="J64:J127" si="38">IF(H64&gt;0, $B$7,"")</f>
        <v>#VALUE!</v>
      </c>
      <c r="K64" s="41" t="e">
        <f t="shared" si="18"/>
        <v>#VALUE!</v>
      </c>
      <c r="L64" s="216" t="e">
        <f t="shared" si="19"/>
        <v>#VALUE!</v>
      </c>
      <c r="M64" s="216" t="e">
        <f t="shared" si="4"/>
        <v>#VALUE!</v>
      </c>
      <c r="N64" s="41" t="e">
        <f t="shared" si="20"/>
        <v>#VALUE!</v>
      </c>
      <c r="O64" s="41" t="e">
        <f t="shared" si="21"/>
        <v>#VALUE!</v>
      </c>
      <c r="P64" s="229" t="e">
        <f t="shared" si="22"/>
        <v>#VALUE!</v>
      </c>
      <c r="Q64" s="41" t="e">
        <f t="shared" si="23"/>
        <v>#VALUE!</v>
      </c>
      <c r="R64" s="41" t="e">
        <f t="shared" si="24"/>
        <v>#VALUE!</v>
      </c>
      <c r="S64" s="216" t="e">
        <f t="shared" si="5"/>
        <v>#VALUE!</v>
      </c>
      <c r="T64" s="216" t="e">
        <f t="shared" si="6"/>
        <v>#VALUE!</v>
      </c>
      <c r="U64" s="231" t="e">
        <f t="shared" si="25"/>
        <v>#VALUE!</v>
      </c>
      <c r="V64" s="231" t="e">
        <f t="shared" si="7"/>
        <v>#VALUE!</v>
      </c>
      <c r="W64" s="41" t="e">
        <f t="shared" si="26"/>
        <v>#VALUE!</v>
      </c>
      <c r="X64" s="41" t="e">
        <f t="shared" si="27"/>
        <v>#VALUE!</v>
      </c>
      <c r="Y64" s="41" t="e">
        <f t="shared" si="28"/>
        <v>#VALUE!</v>
      </c>
      <c r="Z64" s="41" t="e">
        <f t="shared" si="29"/>
        <v>#VALUE!</v>
      </c>
      <c r="AA64" s="231" t="e">
        <f t="shared" si="8"/>
        <v>#VALUE!</v>
      </c>
      <c r="AB64" s="231" t="e">
        <f t="shared" si="30"/>
        <v>#VALUE!</v>
      </c>
      <c r="AC64" s="41" t="e">
        <f t="shared" si="31"/>
        <v>#VALUE!</v>
      </c>
      <c r="AD64" s="41" t="e">
        <f t="shared" si="9"/>
        <v>#VALUE!</v>
      </c>
      <c r="AE64" s="41" t="e">
        <f t="shared" si="32"/>
        <v>#VALUE!</v>
      </c>
      <c r="AF64" s="41" t="e">
        <f t="shared" si="10"/>
        <v>#VALUE!</v>
      </c>
      <c r="AG64" s="41" t="e">
        <f t="shared" si="11"/>
        <v>#VALUE!</v>
      </c>
      <c r="AH64" s="41" t="e">
        <f t="shared" si="33"/>
        <v>#VALUE!</v>
      </c>
      <c r="AI64" s="41" t="e">
        <f t="shared" si="12"/>
        <v>#VALUE!</v>
      </c>
      <c r="AJ64" s="41" t="e">
        <f t="shared" si="34"/>
        <v>#VALUE!</v>
      </c>
      <c r="AK64" s="8" t="e">
        <f t="shared" si="36"/>
        <v>#VALUE!</v>
      </c>
      <c r="AL64" s="42" t="e">
        <f t="shared" si="37"/>
        <v>#VALUE!</v>
      </c>
      <c r="AZ64" s="8"/>
    </row>
    <row r="65" spans="1:52" ht="15" x14ac:dyDescent="0.15">
      <c r="A65" s="40"/>
      <c r="B65" s="41" t="e">
        <f t="shared" si="13"/>
        <v>#VALUE!</v>
      </c>
      <c r="C65" s="41" t="e">
        <f t="shared" si="13"/>
        <v>#VALUE!</v>
      </c>
      <c r="D65" s="41" t="e">
        <f t="shared" si="13"/>
        <v>#VALUE!</v>
      </c>
      <c r="E65" s="41" t="e">
        <f t="shared" si="35"/>
        <v>#VALUE!</v>
      </c>
      <c r="F65" s="41" t="e">
        <f t="shared" si="14"/>
        <v>#VALUE!</v>
      </c>
      <c r="G65" s="41" t="e">
        <f t="shared" si="15"/>
        <v>#VALUE!</v>
      </c>
      <c r="H65" s="25" t="e">
        <f t="shared" si="16"/>
        <v>#VALUE!</v>
      </c>
      <c r="I65" s="227" t="e">
        <f t="shared" si="17"/>
        <v>#VALUE!</v>
      </c>
      <c r="J65" s="228" t="e">
        <f t="shared" si="38"/>
        <v>#VALUE!</v>
      </c>
      <c r="K65" s="41" t="e">
        <f t="shared" si="18"/>
        <v>#VALUE!</v>
      </c>
      <c r="L65" s="216" t="e">
        <f t="shared" si="19"/>
        <v>#VALUE!</v>
      </c>
      <c r="M65" s="216" t="e">
        <f t="shared" si="4"/>
        <v>#VALUE!</v>
      </c>
      <c r="N65" s="41" t="e">
        <f t="shared" si="20"/>
        <v>#VALUE!</v>
      </c>
      <c r="O65" s="41" t="e">
        <f t="shared" si="21"/>
        <v>#VALUE!</v>
      </c>
      <c r="P65" s="229" t="e">
        <f t="shared" si="22"/>
        <v>#VALUE!</v>
      </c>
      <c r="Q65" s="41" t="e">
        <f t="shared" si="23"/>
        <v>#VALUE!</v>
      </c>
      <c r="R65" s="41" t="e">
        <f t="shared" si="24"/>
        <v>#VALUE!</v>
      </c>
      <c r="S65" s="216" t="e">
        <f t="shared" si="5"/>
        <v>#VALUE!</v>
      </c>
      <c r="T65" s="216" t="e">
        <f t="shared" si="6"/>
        <v>#VALUE!</v>
      </c>
      <c r="U65" s="231" t="e">
        <f t="shared" si="25"/>
        <v>#VALUE!</v>
      </c>
      <c r="V65" s="231" t="e">
        <f t="shared" si="7"/>
        <v>#VALUE!</v>
      </c>
      <c r="W65" s="41" t="e">
        <f t="shared" si="26"/>
        <v>#VALUE!</v>
      </c>
      <c r="X65" s="41" t="e">
        <f t="shared" si="27"/>
        <v>#VALUE!</v>
      </c>
      <c r="Y65" s="41" t="e">
        <f t="shared" si="28"/>
        <v>#VALUE!</v>
      </c>
      <c r="Z65" s="41" t="e">
        <f t="shared" si="29"/>
        <v>#VALUE!</v>
      </c>
      <c r="AA65" s="231" t="e">
        <f t="shared" si="8"/>
        <v>#VALUE!</v>
      </c>
      <c r="AB65" s="231" t="e">
        <f t="shared" si="30"/>
        <v>#VALUE!</v>
      </c>
      <c r="AC65" s="41" t="e">
        <f t="shared" si="31"/>
        <v>#VALUE!</v>
      </c>
      <c r="AD65" s="41" t="e">
        <f t="shared" si="9"/>
        <v>#VALUE!</v>
      </c>
      <c r="AE65" s="41" t="e">
        <f t="shared" si="32"/>
        <v>#VALUE!</v>
      </c>
      <c r="AF65" s="41" t="e">
        <f t="shared" si="10"/>
        <v>#VALUE!</v>
      </c>
      <c r="AG65" s="41" t="e">
        <f t="shared" si="11"/>
        <v>#VALUE!</v>
      </c>
      <c r="AH65" s="41" t="e">
        <f t="shared" si="33"/>
        <v>#VALUE!</v>
      </c>
      <c r="AI65" s="41" t="e">
        <f t="shared" si="12"/>
        <v>#VALUE!</v>
      </c>
      <c r="AJ65" s="41" t="e">
        <f t="shared" si="34"/>
        <v>#VALUE!</v>
      </c>
      <c r="AK65" s="8" t="e">
        <f t="shared" si="36"/>
        <v>#VALUE!</v>
      </c>
      <c r="AL65" s="42" t="e">
        <f t="shared" si="37"/>
        <v>#VALUE!</v>
      </c>
      <c r="AZ65" s="8"/>
    </row>
    <row r="66" spans="1:52" ht="15" x14ac:dyDescent="0.15">
      <c r="A66" s="40"/>
      <c r="B66" s="41" t="e">
        <f t="shared" si="13"/>
        <v>#VALUE!</v>
      </c>
      <c r="C66" s="41" t="e">
        <f t="shared" si="13"/>
        <v>#VALUE!</v>
      </c>
      <c r="D66" s="41" t="e">
        <f t="shared" si="13"/>
        <v>#VALUE!</v>
      </c>
      <c r="E66" s="41" t="e">
        <f t="shared" si="35"/>
        <v>#VALUE!</v>
      </c>
      <c r="F66" s="41" t="e">
        <f t="shared" si="14"/>
        <v>#VALUE!</v>
      </c>
      <c r="G66" s="41" t="e">
        <f t="shared" si="15"/>
        <v>#VALUE!</v>
      </c>
      <c r="H66" s="25" t="e">
        <f t="shared" si="16"/>
        <v>#VALUE!</v>
      </c>
      <c r="I66" s="227" t="e">
        <f t="shared" si="17"/>
        <v>#VALUE!</v>
      </c>
      <c r="J66" s="228" t="e">
        <f t="shared" si="38"/>
        <v>#VALUE!</v>
      </c>
      <c r="K66" s="41" t="e">
        <f t="shared" si="18"/>
        <v>#VALUE!</v>
      </c>
      <c r="L66" s="216" t="e">
        <f t="shared" si="19"/>
        <v>#VALUE!</v>
      </c>
      <c r="M66" s="216" t="e">
        <f t="shared" si="4"/>
        <v>#VALUE!</v>
      </c>
      <c r="N66" s="41" t="e">
        <f t="shared" si="20"/>
        <v>#VALUE!</v>
      </c>
      <c r="O66" s="41" t="e">
        <f t="shared" si="21"/>
        <v>#VALUE!</v>
      </c>
      <c r="P66" s="229" t="e">
        <f t="shared" si="22"/>
        <v>#VALUE!</v>
      </c>
      <c r="Q66" s="41" t="e">
        <f t="shared" si="23"/>
        <v>#VALUE!</v>
      </c>
      <c r="R66" s="41" t="e">
        <f t="shared" si="24"/>
        <v>#VALUE!</v>
      </c>
      <c r="S66" s="216" t="e">
        <f t="shared" si="5"/>
        <v>#VALUE!</v>
      </c>
      <c r="T66" s="216" t="e">
        <f t="shared" si="6"/>
        <v>#VALUE!</v>
      </c>
      <c r="U66" s="231" t="e">
        <f t="shared" si="25"/>
        <v>#VALUE!</v>
      </c>
      <c r="V66" s="231" t="e">
        <f t="shared" si="7"/>
        <v>#VALUE!</v>
      </c>
      <c r="W66" s="41" t="e">
        <f t="shared" si="26"/>
        <v>#VALUE!</v>
      </c>
      <c r="X66" s="41" t="e">
        <f t="shared" si="27"/>
        <v>#VALUE!</v>
      </c>
      <c r="Y66" s="41" t="e">
        <f t="shared" si="28"/>
        <v>#VALUE!</v>
      </c>
      <c r="Z66" s="41" t="e">
        <f t="shared" si="29"/>
        <v>#VALUE!</v>
      </c>
      <c r="AA66" s="231" t="e">
        <f t="shared" si="8"/>
        <v>#VALUE!</v>
      </c>
      <c r="AB66" s="231" t="e">
        <f t="shared" si="30"/>
        <v>#VALUE!</v>
      </c>
      <c r="AC66" s="41" t="e">
        <f t="shared" si="31"/>
        <v>#VALUE!</v>
      </c>
      <c r="AD66" s="41" t="e">
        <f t="shared" si="9"/>
        <v>#VALUE!</v>
      </c>
      <c r="AE66" s="41" t="e">
        <f t="shared" si="32"/>
        <v>#VALUE!</v>
      </c>
      <c r="AF66" s="41" t="e">
        <f t="shared" si="10"/>
        <v>#VALUE!</v>
      </c>
      <c r="AG66" s="41" t="e">
        <f t="shared" si="11"/>
        <v>#VALUE!</v>
      </c>
      <c r="AH66" s="41" t="e">
        <f t="shared" si="33"/>
        <v>#VALUE!</v>
      </c>
      <c r="AI66" s="41" t="e">
        <f t="shared" si="12"/>
        <v>#VALUE!</v>
      </c>
      <c r="AJ66" s="41" t="e">
        <f t="shared" si="34"/>
        <v>#VALUE!</v>
      </c>
      <c r="AK66" s="8" t="e">
        <f t="shared" si="36"/>
        <v>#VALUE!</v>
      </c>
      <c r="AL66" s="42" t="e">
        <f t="shared" si="37"/>
        <v>#VALUE!</v>
      </c>
      <c r="AZ66" s="8"/>
    </row>
    <row r="67" spans="1:52" ht="15" x14ac:dyDescent="0.15">
      <c r="A67" s="40"/>
      <c r="B67" s="41" t="e">
        <f t="shared" si="13"/>
        <v>#VALUE!</v>
      </c>
      <c r="C67" s="41" t="e">
        <f t="shared" si="13"/>
        <v>#VALUE!</v>
      </c>
      <c r="D67" s="41" t="e">
        <f t="shared" si="13"/>
        <v>#VALUE!</v>
      </c>
      <c r="E67" s="41" t="e">
        <f t="shared" si="35"/>
        <v>#VALUE!</v>
      </c>
      <c r="F67" s="41" t="e">
        <f t="shared" si="14"/>
        <v>#VALUE!</v>
      </c>
      <c r="G67" s="41" t="e">
        <f t="shared" si="15"/>
        <v>#VALUE!</v>
      </c>
      <c r="H67" s="25" t="e">
        <f t="shared" si="16"/>
        <v>#VALUE!</v>
      </c>
      <c r="I67" s="227" t="e">
        <f t="shared" si="17"/>
        <v>#VALUE!</v>
      </c>
      <c r="J67" s="228" t="e">
        <f t="shared" si="38"/>
        <v>#VALUE!</v>
      </c>
      <c r="K67" s="41" t="e">
        <f>IF((1-S66-0.015)&gt;0,1,-1)</f>
        <v>#VALUE!</v>
      </c>
      <c r="L67" s="216" t="e">
        <f t="shared" si="19"/>
        <v>#VALUE!</v>
      </c>
      <c r="M67" s="216" t="e">
        <f t="shared" si="4"/>
        <v>#VALUE!</v>
      </c>
      <c r="N67" s="41" t="e">
        <f t="shared" si="20"/>
        <v>#VALUE!</v>
      </c>
      <c r="O67" s="41" t="e">
        <f t="shared" si="21"/>
        <v>#VALUE!</v>
      </c>
      <c r="P67" s="229" t="e">
        <f t="shared" si="22"/>
        <v>#VALUE!</v>
      </c>
      <c r="Q67" s="41" t="e">
        <f t="shared" si="23"/>
        <v>#VALUE!</v>
      </c>
      <c r="R67" s="41" t="e">
        <f t="shared" si="24"/>
        <v>#VALUE!</v>
      </c>
      <c r="S67" s="216" t="e">
        <f t="shared" si="5"/>
        <v>#VALUE!</v>
      </c>
      <c r="T67" s="216" t="e">
        <f t="shared" si="6"/>
        <v>#VALUE!</v>
      </c>
      <c r="U67" s="231" t="e">
        <f t="shared" si="25"/>
        <v>#VALUE!</v>
      </c>
      <c r="V67" s="231" t="e">
        <f t="shared" si="7"/>
        <v>#VALUE!</v>
      </c>
      <c r="W67" s="41" t="e">
        <f t="shared" si="26"/>
        <v>#VALUE!</v>
      </c>
      <c r="X67" s="41" t="e">
        <f t="shared" si="27"/>
        <v>#VALUE!</v>
      </c>
      <c r="Y67" s="41" t="e">
        <f t="shared" si="28"/>
        <v>#VALUE!</v>
      </c>
      <c r="Z67" s="41" t="e">
        <f t="shared" si="29"/>
        <v>#VALUE!</v>
      </c>
      <c r="AA67" s="231" t="e">
        <f t="shared" si="8"/>
        <v>#VALUE!</v>
      </c>
      <c r="AB67" s="231" t="e">
        <f t="shared" si="30"/>
        <v>#VALUE!</v>
      </c>
      <c r="AC67" s="41" t="e">
        <f t="shared" si="31"/>
        <v>#VALUE!</v>
      </c>
      <c r="AD67" s="41" t="e">
        <f t="shared" si="9"/>
        <v>#VALUE!</v>
      </c>
      <c r="AE67" s="41" t="e">
        <f t="shared" si="32"/>
        <v>#VALUE!</v>
      </c>
      <c r="AF67" s="41" t="e">
        <f t="shared" si="10"/>
        <v>#VALUE!</v>
      </c>
      <c r="AG67" s="41" t="e">
        <f t="shared" si="11"/>
        <v>#VALUE!</v>
      </c>
      <c r="AH67" s="41" t="e">
        <f t="shared" si="33"/>
        <v>#VALUE!</v>
      </c>
      <c r="AI67" s="41" t="e">
        <f t="shared" si="12"/>
        <v>#VALUE!</v>
      </c>
      <c r="AJ67" s="41" t="e">
        <f t="shared" si="34"/>
        <v>#VALUE!</v>
      </c>
      <c r="AK67" s="8" t="e">
        <f t="shared" si="36"/>
        <v>#VALUE!</v>
      </c>
      <c r="AL67" s="42" t="e">
        <f t="shared" si="37"/>
        <v>#VALUE!</v>
      </c>
      <c r="AZ67" s="8"/>
    </row>
    <row r="68" spans="1:52" ht="15" x14ac:dyDescent="0.15">
      <c r="A68" s="40"/>
      <c r="B68" s="41" t="e">
        <f t="shared" si="13"/>
        <v>#VALUE!</v>
      </c>
      <c r="C68" s="41" t="e">
        <f t="shared" si="13"/>
        <v>#VALUE!</v>
      </c>
      <c r="D68" s="41" t="e">
        <f t="shared" si="13"/>
        <v>#VALUE!</v>
      </c>
      <c r="E68" s="41" t="e">
        <f t="shared" si="35"/>
        <v>#VALUE!</v>
      </c>
      <c r="F68" s="41" t="e">
        <f t="shared" si="14"/>
        <v>#VALUE!</v>
      </c>
      <c r="G68" s="41" t="e">
        <f t="shared" si="15"/>
        <v>#VALUE!</v>
      </c>
      <c r="H68" s="25" t="e">
        <f t="shared" si="16"/>
        <v>#VALUE!</v>
      </c>
      <c r="I68" s="227" t="e">
        <f t="shared" si="17"/>
        <v>#VALUE!</v>
      </c>
      <c r="J68" s="228" t="e">
        <f t="shared" si="38"/>
        <v>#VALUE!</v>
      </c>
      <c r="K68" s="41" t="e">
        <f t="shared" si="18"/>
        <v>#VALUE!</v>
      </c>
      <c r="L68" s="216" t="e">
        <f t="shared" si="19"/>
        <v>#VALUE!</v>
      </c>
      <c r="M68" s="216" t="e">
        <f t="shared" si="4"/>
        <v>#VALUE!</v>
      </c>
      <c r="N68" s="41" t="e">
        <f t="shared" si="20"/>
        <v>#VALUE!</v>
      </c>
      <c r="O68" s="41" t="e">
        <f t="shared" si="21"/>
        <v>#VALUE!</v>
      </c>
      <c r="P68" s="229" t="e">
        <f t="shared" si="22"/>
        <v>#VALUE!</v>
      </c>
      <c r="Q68" s="41" t="e">
        <f t="shared" si="23"/>
        <v>#VALUE!</v>
      </c>
      <c r="R68" s="41" t="e">
        <f t="shared" si="24"/>
        <v>#VALUE!</v>
      </c>
      <c r="S68" s="216" t="e">
        <f t="shared" si="5"/>
        <v>#VALUE!</v>
      </c>
      <c r="T68" s="216" t="e">
        <f t="shared" si="6"/>
        <v>#VALUE!</v>
      </c>
      <c r="U68" s="231" t="e">
        <f t="shared" si="25"/>
        <v>#VALUE!</v>
      </c>
      <c r="V68" s="231" t="e">
        <f t="shared" si="7"/>
        <v>#VALUE!</v>
      </c>
      <c r="W68" s="41" t="e">
        <f t="shared" si="26"/>
        <v>#VALUE!</v>
      </c>
      <c r="X68" s="41" t="e">
        <f t="shared" si="27"/>
        <v>#VALUE!</v>
      </c>
      <c r="Y68" s="41" t="e">
        <f t="shared" si="28"/>
        <v>#VALUE!</v>
      </c>
      <c r="Z68" s="41" t="e">
        <f t="shared" si="29"/>
        <v>#VALUE!</v>
      </c>
      <c r="AA68" s="231" t="e">
        <f t="shared" si="8"/>
        <v>#VALUE!</v>
      </c>
      <c r="AB68" s="231" t="e">
        <f t="shared" si="30"/>
        <v>#VALUE!</v>
      </c>
      <c r="AC68" s="41" t="e">
        <f t="shared" si="31"/>
        <v>#VALUE!</v>
      </c>
      <c r="AD68" s="41" t="e">
        <f t="shared" si="9"/>
        <v>#VALUE!</v>
      </c>
      <c r="AE68" s="41" t="e">
        <f t="shared" si="32"/>
        <v>#VALUE!</v>
      </c>
      <c r="AF68" s="41" t="e">
        <f t="shared" si="10"/>
        <v>#VALUE!</v>
      </c>
      <c r="AG68" s="41" t="e">
        <f t="shared" si="11"/>
        <v>#VALUE!</v>
      </c>
      <c r="AH68" s="41" t="e">
        <f t="shared" si="33"/>
        <v>#VALUE!</v>
      </c>
      <c r="AI68" s="41" t="e">
        <f t="shared" si="12"/>
        <v>#VALUE!</v>
      </c>
      <c r="AJ68" s="41" t="e">
        <f t="shared" si="34"/>
        <v>#VALUE!</v>
      </c>
      <c r="AK68" s="8" t="e">
        <f t="shared" si="36"/>
        <v>#VALUE!</v>
      </c>
      <c r="AL68" s="42" t="e">
        <f t="shared" si="37"/>
        <v>#VALUE!</v>
      </c>
      <c r="AZ68" s="8"/>
    </row>
    <row r="69" spans="1:52" ht="15" x14ac:dyDescent="0.15">
      <c r="A69" s="40"/>
      <c r="B69" s="41" t="e">
        <f t="shared" si="13"/>
        <v>#VALUE!</v>
      </c>
      <c r="C69" s="41" t="e">
        <f t="shared" si="13"/>
        <v>#VALUE!</v>
      </c>
      <c r="D69" s="41" t="e">
        <f t="shared" si="13"/>
        <v>#VALUE!</v>
      </c>
      <c r="E69" s="41" t="e">
        <f t="shared" si="35"/>
        <v>#VALUE!</v>
      </c>
      <c r="F69" s="41" t="e">
        <f t="shared" si="14"/>
        <v>#VALUE!</v>
      </c>
      <c r="G69" s="41" t="e">
        <f t="shared" si="15"/>
        <v>#VALUE!</v>
      </c>
      <c r="H69" s="25" t="e">
        <f t="shared" si="16"/>
        <v>#VALUE!</v>
      </c>
      <c r="I69" s="227" t="e">
        <f t="shared" si="17"/>
        <v>#VALUE!</v>
      </c>
      <c r="J69" s="228" t="e">
        <f t="shared" si="38"/>
        <v>#VALUE!</v>
      </c>
      <c r="K69" s="41" t="e">
        <f t="shared" si="18"/>
        <v>#VALUE!</v>
      </c>
      <c r="L69" s="216" t="e">
        <f t="shared" si="19"/>
        <v>#VALUE!</v>
      </c>
      <c r="M69" s="216" t="e">
        <f t="shared" si="4"/>
        <v>#VALUE!</v>
      </c>
      <c r="N69" s="41" t="e">
        <f t="shared" si="20"/>
        <v>#VALUE!</v>
      </c>
      <c r="O69" s="41" t="e">
        <f t="shared" si="21"/>
        <v>#VALUE!</v>
      </c>
      <c r="P69" s="229" t="e">
        <f t="shared" si="22"/>
        <v>#VALUE!</v>
      </c>
      <c r="Q69" s="41" t="e">
        <f t="shared" si="23"/>
        <v>#VALUE!</v>
      </c>
      <c r="R69" s="41" t="e">
        <f t="shared" si="24"/>
        <v>#VALUE!</v>
      </c>
      <c r="S69" s="216" t="e">
        <f t="shared" si="5"/>
        <v>#VALUE!</v>
      </c>
      <c r="T69" s="216" t="e">
        <f t="shared" si="6"/>
        <v>#VALUE!</v>
      </c>
      <c r="U69" s="231" t="e">
        <f t="shared" si="25"/>
        <v>#VALUE!</v>
      </c>
      <c r="V69" s="231" t="e">
        <f t="shared" si="7"/>
        <v>#VALUE!</v>
      </c>
      <c r="W69" s="41" t="e">
        <f t="shared" si="26"/>
        <v>#VALUE!</v>
      </c>
      <c r="X69" s="41" t="e">
        <f t="shared" si="27"/>
        <v>#VALUE!</v>
      </c>
      <c r="Y69" s="41" t="e">
        <f t="shared" si="28"/>
        <v>#VALUE!</v>
      </c>
      <c r="Z69" s="41" t="e">
        <f t="shared" si="29"/>
        <v>#VALUE!</v>
      </c>
      <c r="AA69" s="231" t="e">
        <f t="shared" si="8"/>
        <v>#VALUE!</v>
      </c>
      <c r="AB69" s="231" t="e">
        <f t="shared" si="30"/>
        <v>#VALUE!</v>
      </c>
      <c r="AC69" s="41" t="e">
        <f t="shared" si="31"/>
        <v>#VALUE!</v>
      </c>
      <c r="AD69" s="41" t="e">
        <f t="shared" si="9"/>
        <v>#VALUE!</v>
      </c>
      <c r="AE69" s="41" t="e">
        <f t="shared" si="32"/>
        <v>#VALUE!</v>
      </c>
      <c r="AF69" s="41" t="e">
        <f t="shared" si="10"/>
        <v>#VALUE!</v>
      </c>
      <c r="AG69" s="41" t="e">
        <f t="shared" si="11"/>
        <v>#VALUE!</v>
      </c>
      <c r="AH69" s="41" t="e">
        <f t="shared" si="33"/>
        <v>#VALUE!</v>
      </c>
      <c r="AI69" s="41" t="e">
        <f t="shared" si="12"/>
        <v>#VALUE!</v>
      </c>
      <c r="AJ69" s="41" t="e">
        <f t="shared" si="34"/>
        <v>#VALUE!</v>
      </c>
      <c r="AK69" s="8" t="e">
        <f t="shared" si="36"/>
        <v>#VALUE!</v>
      </c>
      <c r="AL69" s="42" t="e">
        <f t="shared" si="37"/>
        <v>#VALUE!</v>
      </c>
      <c r="AZ69" s="8"/>
    </row>
    <row r="70" spans="1:52" ht="15" x14ac:dyDescent="0.15">
      <c r="A70" s="40"/>
      <c r="B70" s="41" t="e">
        <f t="shared" si="13"/>
        <v>#VALUE!</v>
      </c>
      <c r="C70" s="41" t="e">
        <f t="shared" si="13"/>
        <v>#VALUE!</v>
      </c>
      <c r="D70" s="41" t="e">
        <f t="shared" si="13"/>
        <v>#VALUE!</v>
      </c>
      <c r="E70" s="41" t="e">
        <f t="shared" si="35"/>
        <v>#VALUE!</v>
      </c>
      <c r="F70" s="41" t="e">
        <f t="shared" si="14"/>
        <v>#VALUE!</v>
      </c>
      <c r="G70" s="41" t="e">
        <f t="shared" si="15"/>
        <v>#VALUE!</v>
      </c>
      <c r="H70" s="25" t="e">
        <f t="shared" si="16"/>
        <v>#VALUE!</v>
      </c>
      <c r="I70" s="227" t="e">
        <f t="shared" si="17"/>
        <v>#VALUE!</v>
      </c>
      <c r="J70" s="228" t="e">
        <f t="shared" si="38"/>
        <v>#VALUE!</v>
      </c>
      <c r="K70" s="41" t="e">
        <f t="shared" si="18"/>
        <v>#VALUE!</v>
      </c>
      <c r="L70" s="216" t="e">
        <f t="shared" si="19"/>
        <v>#VALUE!</v>
      </c>
      <c r="M70" s="216" t="e">
        <f t="shared" si="4"/>
        <v>#VALUE!</v>
      </c>
      <c r="N70" s="41" t="e">
        <f t="shared" si="20"/>
        <v>#VALUE!</v>
      </c>
      <c r="O70" s="41" t="e">
        <f t="shared" si="21"/>
        <v>#VALUE!</v>
      </c>
      <c r="P70" s="229" t="e">
        <f t="shared" si="22"/>
        <v>#VALUE!</v>
      </c>
      <c r="Q70" s="41" t="e">
        <f t="shared" si="23"/>
        <v>#VALUE!</v>
      </c>
      <c r="R70" s="41" t="e">
        <f t="shared" si="24"/>
        <v>#VALUE!</v>
      </c>
      <c r="S70" s="216" t="e">
        <f t="shared" si="5"/>
        <v>#VALUE!</v>
      </c>
      <c r="T70" s="216" t="e">
        <f t="shared" si="6"/>
        <v>#VALUE!</v>
      </c>
      <c r="U70" s="231" t="e">
        <f t="shared" si="25"/>
        <v>#VALUE!</v>
      </c>
      <c r="V70" s="231" t="e">
        <f t="shared" si="7"/>
        <v>#VALUE!</v>
      </c>
      <c r="W70" s="41" t="e">
        <f t="shared" si="26"/>
        <v>#VALUE!</v>
      </c>
      <c r="X70" s="41" t="e">
        <f t="shared" si="27"/>
        <v>#VALUE!</v>
      </c>
      <c r="Y70" s="41" t="e">
        <f t="shared" si="28"/>
        <v>#VALUE!</v>
      </c>
      <c r="Z70" s="41" t="e">
        <f t="shared" si="29"/>
        <v>#VALUE!</v>
      </c>
      <c r="AA70" s="231" t="e">
        <f t="shared" si="8"/>
        <v>#VALUE!</v>
      </c>
      <c r="AB70" s="231" t="e">
        <f t="shared" si="30"/>
        <v>#VALUE!</v>
      </c>
      <c r="AC70" s="41" t="e">
        <f t="shared" si="31"/>
        <v>#VALUE!</v>
      </c>
      <c r="AD70" s="41" t="e">
        <f t="shared" si="9"/>
        <v>#VALUE!</v>
      </c>
      <c r="AE70" s="41" t="e">
        <f t="shared" si="32"/>
        <v>#VALUE!</v>
      </c>
      <c r="AF70" s="41" t="e">
        <f t="shared" si="10"/>
        <v>#VALUE!</v>
      </c>
      <c r="AG70" s="41" t="e">
        <f t="shared" si="11"/>
        <v>#VALUE!</v>
      </c>
      <c r="AH70" s="41" t="e">
        <f t="shared" si="33"/>
        <v>#VALUE!</v>
      </c>
      <c r="AI70" s="41" t="e">
        <f t="shared" si="12"/>
        <v>#VALUE!</v>
      </c>
      <c r="AJ70" s="41" t="e">
        <f t="shared" si="34"/>
        <v>#VALUE!</v>
      </c>
      <c r="AK70" s="8" t="e">
        <f t="shared" si="36"/>
        <v>#VALUE!</v>
      </c>
      <c r="AL70" s="42" t="e">
        <f t="shared" si="37"/>
        <v>#VALUE!</v>
      </c>
      <c r="AZ70" s="8"/>
    </row>
    <row r="71" spans="1:52" ht="15" x14ac:dyDescent="0.15">
      <c r="A71" s="40"/>
      <c r="B71" s="41" t="e">
        <f t="shared" si="13"/>
        <v>#VALUE!</v>
      </c>
      <c r="C71" s="41" t="e">
        <f t="shared" si="13"/>
        <v>#VALUE!</v>
      </c>
      <c r="D71" s="41" t="e">
        <f t="shared" si="13"/>
        <v>#VALUE!</v>
      </c>
      <c r="E71" s="41" t="e">
        <f t="shared" si="35"/>
        <v>#VALUE!</v>
      </c>
      <c r="F71" s="41" t="e">
        <f t="shared" si="14"/>
        <v>#VALUE!</v>
      </c>
      <c r="G71" s="41" t="e">
        <f t="shared" si="15"/>
        <v>#VALUE!</v>
      </c>
      <c r="H71" s="25" t="e">
        <f t="shared" si="16"/>
        <v>#VALUE!</v>
      </c>
      <c r="I71" s="227" t="e">
        <f t="shared" si="17"/>
        <v>#VALUE!</v>
      </c>
      <c r="J71" s="228" t="e">
        <f t="shared" si="38"/>
        <v>#VALUE!</v>
      </c>
      <c r="K71" s="41" t="e">
        <f t="shared" si="18"/>
        <v>#VALUE!</v>
      </c>
      <c r="L71" s="216" t="e">
        <f t="shared" si="19"/>
        <v>#VALUE!</v>
      </c>
      <c r="M71" s="216" t="e">
        <f t="shared" si="4"/>
        <v>#VALUE!</v>
      </c>
      <c r="N71" s="41" t="e">
        <f t="shared" si="20"/>
        <v>#VALUE!</v>
      </c>
      <c r="O71" s="41" t="e">
        <f t="shared" si="21"/>
        <v>#VALUE!</v>
      </c>
      <c r="P71" s="229" t="e">
        <f t="shared" si="22"/>
        <v>#VALUE!</v>
      </c>
      <c r="Q71" s="41" t="e">
        <f t="shared" si="23"/>
        <v>#VALUE!</v>
      </c>
      <c r="R71" s="41" t="e">
        <f t="shared" si="24"/>
        <v>#VALUE!</v>
      </c>
      <c r="S71" s="216" t="e">
        <f t="shared" si="5"/>
        <v>#VALUE!</v>
      </c>
      <c r="T71" s="216" t="e">
        <f t="shared" si="6"/>
        <v>#VALUE!</v>
      </c>
      <c r="U71" s="231" t="e">
        <f t="shared" si="25"/>
        <v>#VALUE!</v>
      </c>
      <c r="V71" s="231" t="e">
        <f t="shared" si="7"/>
        <v>#VALUE!</v>
      </c>
      <c r="W71" s="41" t="e">
        <f t="shared" si="26"/>
        <v>#VALUE!</v>
      </c>
      <c r="X71" s="41" t="e">
        <f t="shared" si="27"/>
        <v>#VALUE!</v>
      </c>
      <c r="Y71" s="41" t="e">
        <f t="shared" si="28"/>
        <v>#VALUE!</v>
      </c>
      <c r="Z71" s="41" t="e">
        <f t="shared" si="29"/>
        <v>#VALUE!</v>
      </c>
      <c r="AA71" s="231" t="e">
        <f t="shared" si="8"/>
        <v>#VALUE!</v>
      </c>
      <c r="AB71" s="231" t="e">
        <f t="shared" si="30"/>
        <v>#VALUE!</v>
      </c>
      <c r="AC71" s="41" t="e">
        <f t="shared" si="31"/>
        <v>#VALUE!</v>
      </c>
      <c r="AD71" s="41" t="e">
        <f t="shared" si="9"/>
        <v>#VALUE!</v>
      </c>
      <c r="AE71" s="41" t="e">
        <f t="shared" si="32"/>
        <v>#VALUE!</v>
      </c>
      <c r="AF71" s="41" t="e">
        <f t="shared" si="10"/>
        <v>#VALUE!</v>
      </c>
      <c r="AG71" s="41" t="e">
        <f t="shared" si="11"/>
        <v>#VALUE!</v>
      </c>
      <c r="AH71" s="41" t="e">
        <f t="shared" si="33"/>
        <v>#VALUE!</v>
      </c>
      <c r="AI71" s="41" t="e">
        <f t="shared" si="12"/>
        <v>#VALUE!</v>
      </c>
      <c r="AJ71" s="41" t="e">
        <f t="shared" si="34"/>
        <v>#VALUE!</v>
      </c>
      <c r="AK71" s="8" t="e">
        <f t="shared" si="36"/>
        <v>#VALUE!</v>
      </c>
      <c r="AL71" s="42" t="e">
        <f t="shared" si="37"/>
        <v>#VALUE!</v>
      </c>
      <c r="AZ71" s="8"/>
    </row>
    <row r="72" spans="1:52" ht="15" x14ac:dyDescent="0.15">
      <c r="A72" s="40"/>
      <c r="B72" s="41" t="e">
        <f t="shared" si="13"/>
        <v>#VALUE!</v>
      </c>
      <c r="C72" s="41" t="e">
        <f t="shared" si="13"/>
        <v>#VALUE!</v>
      </c>
      <c r="D72" s="41" t="e">
        <f t="shared" si="13"/>
        <v>#VALUE!</v>
      </c>
      <c r="E72" s="41" t="e">
        <f t="shared" si="35"/>
        <v>#VALUE!</v>
      </c>
      <c r="F72" s="41" t="e">
        <f t="shared" si="14"/>
        <v>#VALUE!</v>
      </c>
      <c r="G72" s="41" t="e">
        <f t="shared" si="15"/>
        <v>#VALUE!</v>
      </c>
      <c r="H72" s="25" t="e">
        <f t="shared" si="16"/>
        <v>#VALUE!</v>
      </c>
      <c r="I72" s="227" t="e">
        <f t="shared" si="17"/>
        <v>#VALUE!</v>
      </c>
      <c r="J72" s="228" t="e">
        <f t="shared" si="38"/>
        <v>#VALUE!</v>
      </c>
      <c r="K72" s="41" t="e">
        <f t="shared" si="18"/>
        <v>#VALUE!</v>
      </c>
      <c r="L72" s="216" t="e">
        <f t="shared" si="19"/>
        <v>#VALUE!</v>
      </c>
      <c r="M72" s="216" t="e">
        <f t="shared" si="4"/>
        <v>#VALUE!</v>
      </c>
      <c r="N72" s="41" t="e">
        <f t="shared" si="20"/>
        <v>#VALUE!</v>
      </c>
      <c r="O72" s="41" t="e">
        <f t="shared" si="21"/>
        <v>#VALUE!</v>
      </c>
      <c r="P72" s="229" t="e">
        <f t="shared" si="22"/>
        <v>#VALUE!</v>
      </c>
      <c r="Q72" s="41" t="e">
        <f t="shared" si="23"/>
        <v>#VALUE!</v>
      </c>
      <c r="R72" s="41" t="e">
        <f t="shared" si="24"/>
        <v>#VALUE!</v>
      </c>
      <c r="S72" s="216" t="e">
        <f t="shared" si="5"/>
        <v>#VALUE!</v>
      </c>
      <c r="T72" s="216" t="e">
        <f t="shared" si="6"/>
        <v>#VALUE!</v>
      </c>
      <c r="U72" s="231" t="e">
        <f t="shared" si="25"/>
        <v>#VALUE!</v>
      </c>
      <c r="V72" s="231" t="e">
        <f t="shared" si="7"/>
        <v>#VALUE!</v>
      </c>
      <c r="W72" s="41" t="e">
        <f t="shared" si="26"/>
        <v>#VALUE!</v>
      </c>
      <c r="X72" s="41" t="e">
        <f t="shared" si="27"/>
        <v>#VALUE!</v>
      </c>
      <c r="Y72" s="41" t="e">
        <f t="shared" si="28"/>
        <v>#VALUE!</v>
      </c>
      <c r="Z72" s="41" t="e">
        <f t="shared" si="29"/>
        <v>#VALUE!</v>
      </c>
      <c r="AA72" s="231" t="e">
        <f t="shared" si="8"/>
        <v>#VALUE!</v>
      </c>
      <c r="AB72" s="231" t="e">
        <f t="shared" si="30"/>
        <v>#VALUE!</v>
      </c>
      <c r="AC72" s="41" t="e">
        <f t="shared" si="31"/>
        <v>#VALUE!</v>
      </c>
      <c r="AD72" s="41" t="e">
        <f t="shared" si="9"/>
        <v>#VALUE!</v>
      </c>
      <c r="AE72" s="41" t="e">
        <f t="shared" si="32"/>
        <v>#VALUE!</v>
      </c>
      <c r="AF72" s="41" t="e">
        <f t="shared" si="10"/>
        <v>#VALUE!</v>
      </c>
      <c r="AG72" s="41" t="e">
        <f t="shared" si="11"/>
        <v>#VALUE!</v>
      </c>
      <c r="AH72" s="41" t="e">
        <f t="shared" si="33"/>
        <v>#VALUE!</v>
      </c>
      <c r="AI72" s="41" t="e">
        <f t="shared" si="12"/>
        <v>#VALUE!</v>
      </c>
      <c r="AJ72" s="41" t="e">
        <f t="shared" si="34"/>
        <v>#VALUE!</v>
      </c>
      <c r="AK72" s="8" t="e">
        <f t="shared" si="36"/>
        <v>#VALUE!</v>
      </c>
      <c r="AL72" s="42" t="e">
        <f t="shared" si="37"/>
        <v>#VALUE!</v>
      </c>
      <c r="AZ72" s="8"/>
    </row>
    <row r="73" spans="1:52" ht="15" x14ac:dyDescent="0.15">
      <c r="A73" s="40"/>
      <c r="B73" s="41" t="e">
        <f t="shared" si="13"/>
        <v>#VALUE!</v>
      </c>
      <c r="C73" s="41" t="e">
        <f t="shared" si="13"/>
        <v>#VALUE!</v>
      </c>
      <c r="D73" s="41" t="e">
        <f t="shared" si="13"/>
        <v>#VALUE!</v>
      </c>
      <c r="E73" s="41" t="e">
        <f t="shared" si="35"/>
        <v>#VALUE!</v>
      </c>
      <c r="F73" s="41" t="e">
        <f>(E73+E72)/2</f>
        <v>#VALUE!</v>
      </c>
      <c r="G73" s="41" t="e">
        <f t="shared" si="15"/>
        <v>#VALUE!</v>
      </c>
      <c r="H73" s="25" t="e">
        <f t="shared" si="16"/>
        <v>#VALUE!</v>
      </c>
      <c r="I73" s="227" t="e">
        <f t="shared" si="17"/>
        <v>#VALUE!</v>
      </c>
      <c r="J73" s="228" t="e">
        <f t="shared" si="38"/>
        <v>#VALUE!</v>
      </c>
      <c r="K73" s="41" t="e">
        <f t="shared" si="18"/>
        <v>#VALUE!</v>
      </c>
      <c r="L73" s="216" t="e">
        <f t="shared" si="19"/>
        <v>#VALUE!</v>
      </c>
      <c r="M73" s="216" t="e">
        <f t="shared" si="4"/>
        <v>#VALUE!</v>
      </c>
      <c r="N73" s="41" t="e">
        <f t="shared" si="20"/>
        <v>#VALUE!</v>
      </c>
      <c r="O73" s="41" t="e">
        <f t="shared" si="21"/>
        <v>#VALUE!</v>
      </c>
      <c r="P73" s="229" t="e">
        <f t="shared" si="22"/>
        <v>#VALUE!</v>
      </c>
      <c r="Q73" s="41" t="e">
        <f t="shared" si="23"/>
        <v>#VALUE!</v>
      </c>
      <c r="R73" s="41" t="e">
        <f t="shared" si="24"/>
        <v>#VALUE!</v>
      </c>
      <c r="S73" s="216" t="e">
        <f t="shared" si="5"/>
        <v>#VALUE!</v>
      </c>
      <c r="T73" s="216" t="e">
        <f t="shared" si="6"/>
        <v>#VALUE!</v>
      </c>
      <c r="U73" s="231" t="e">
        <f t="shared" si="25"/>
        <v>#VALUE!</v>
      </c>
      <c r="V73" s="231" t="e">
        <f t="shared" si="7"/>
        <v>#VALUE!</v>
      </c>
      <c r="W73" s="41" t="e">
        <f t="shared" si="26"/>
        <v>#VALUE!</v>
      </c>
      <c r="X73" s="41" t="e">
        <f t="shared" si="27"/>
        <v>#VALUE!</v>
      </c>
      <c r="Y73" s="41" t="e">
        <f t="shared" si="28"/>
        <v>#VALUE!</v>
      </c>
      <c r="Z73" s="41" t="e">
        <f t="shared" si="29"/>
        <v>#VALUE!</v>
      </c>
      <c r="AA73" s="231" t="e">
        <f t="shared" si="8"/>
        <v>#VALUE!</v>
      </c>
      <c r="AB73" s="231" t="e">
        <f t="shared" si="30"/>
        <v>#VALUE!</v>
      </c>
      <c r="AC73" s="41" t="e">
        <f t="shared" si="31"/>
        <v>#VALUE!</v>
      </c>
      <c r="AD73" s="41" t="e">
        <f t="shared" si="9"/>
        <v>#VALUE!</v>
      </c>
      <c r="AE73" s="41" t="e">
        <f t="shared" si="32"/>
        <v>#VALUE!</v>
      </c>
      <c r="AF73" s="41" t="e">
        <f t="shared" si="10"/>
        <v>#VALUE!</v>
      </c>
      <c r="AG73" s="41" t="e">
        <f t="shared" si="11"/>
        <v>#VALUE!</v>
      </c>
      <c r="AH73" s="41" t="e">
        <f t="shared" si="33"/>
        <v>#VALUE!</v>
      </c>
      <c r="AI73" s="41" t="e">
        <f t="shared" si="12"/>
        <v>#VALUE!</v>
      </c>
      <c r="AJ73" s="41" t="e">
        <f t="shared" si="34"/>
        <v>#VALUE!</v>
      </c>
      <c r="AK73" s="8" t="e">
        <f t="shared" si="36"/>
        <v>#VALUE!</v>
      </c>
      <c r="AL73" s="42" t="e">
        <f t="shared" si="37"/>
        <v>#VALUE!</v>
      </c>
      <c r="AZ73" s="8"/>
    </row>
    <row r="74" spans="1:52" ht="15" x14ac:dyDescent="0.15">
      <c r="A74" s="40"/>
      <c r="B74" s="41" t="e">
        <f t="shared" si="13"/>
        <v>#VALUE!</v>
      </c>
      <c r="C74" s="41" t="e">
        <f t="shared" si="13"/>
        <v>#VALUE!</v>
      </c>
      <c r="D74" s="41" t="e">
        <f t="shared" si="13"/>
        <v>#VALUE!</v>
      </c>
      <c r="E74" s="41" t="e">
        <f t="shared" si="35"/>
        <v>#VALUE!</v>
      </c>
      <c r="F74" s="41" t="e">
        <f t="shared" si="14"/>
        <v>#VALUE!</v>
      </c>
      <c r="G74" s="41" t="e">
        <f t="shared" si="15"/>
        <v>#VALUE!</v>
      </c>
      <c r="H74" s="25" t="e">
        <f t="shared" si="16"/>
        <v>#VALUE!</v>
      </c>
      <c r="I74" s="227" t="e">
        <f t="shared" si="17"/>
        <v>#VALUE!</v>
      </c>
      <c r="J74" s="228" t="e">
        <f t="shared" si="38"/>
        <v>#VALUE!</v>
      </c>
      <c r="K74" s="41" t="e">
        <f t="shared" si="18"/>
        <v>#VALUE!</v>
      </c>
      <c r="L74" s="216" t="e">
        <f t="shared" si="19"/>
        <v>#VALUE!</v>
      </c>
      <c r="M74" s="216" t="e">
        <f t="shared" si="4"/>
        <v>#VALUE!</v>
      </c>
      <c r="N74" s="41" t="e">
        <f t="shared" si="20"/>
        <v>#VALUE!</v>
      </c>
      <c r="O74" s="41" t="e">
        <f t="shared" si="21"/>
        <v>#VALUE!</v>
      </c>
      <c r="P74" s="229" t="e">
        <f t="shared" si="22"/>
        <v>#VALUE!</v>
      </c>
      <c r="Q74" s="41" t="e">
        <f t="shared" si="23"/>
        <v>#VALUE!</v>
      </c>
      <c r="R74" s="41" t="e">
        <f t="shared" si="24"/>
        <v>#VALUE!</v>
      </c>
      <c r="S74" s="216" t="e">
        <f t="shared" si="5"/>
        <v>#VALUE!</v>
      </c>
      <c r="T74" s="216" t="e">
        <f t="shared" si="6"/>
        <v>#VALUE!</v>
      </c>
      <c r="U74" s="231" t="e">
        <f t="shared" si="25"/>
        <v>#VALUE!</v>
      </c>
      <c r="V74" s="231" t="e">
        <f t="shared" si="7"/>
        <v>#VALUE!</v>
      </c>
      <c r="W74" s="41" t="e">
        <f t="shared" si="26"/>
        <v>#VALUE!</v>
      </c>
      <c r="X74" s="41" t="e">
        <f t="shared" si="27"/>
        <v>#VALUE!</v>
      </c>
      <c r="Y74" s="41" t="e">
        <f t="shared" si="28"/>
        <v>#VALUE!</v>
      </c>
      <c r="Z74" s="41" t="e">
        <f t="shared" si="29"/>
        <v>#VALUE!</v>
      </c>
      <c r="AA74" s="231" t="e">
        <f t="shared" si="8"/>
        <v>#VALUE!</v>
      </c>
      <c r="AB74" s="231" t="e">
        <f t="shared" si="30"/>
        <v>#VALUE!</v>
      </c>
      <c r="AC74" s="41" t="e">
        <f t="shared" si="31"/>
        <v>#VALUE!</v>
      </c>
      <c r="AD74" s="41" t="e">
        <f t="shared" si="9"/>
        <v>#VALUE!</v>
      </c>
      <c r="AE74" s="41" t="e">
        <f t="shared" si="32"/>
        <v>#VALUE!</v>
      </c>
      <c r="AF74" s="41" t="e">
        <f t="shared" si="10"/>
        <v>#VALUE!</v>
      </c>
      <c r="AG74" s="41" t="e">
        <f t="shared" si="11"/>
        <v>#VALUE!</v>
      </c>
      <c r="AH74" s="41" t="e">
        <f t="shared" si="33"/>
        <v>#VALUE!</v>
      </c>
      <c r="AI74" s="41" t="e">
        <f t="shared" si="12"/>
        <v>#VALUE!</v>
      </c>
      <c r="AJ74" s="41" t="e">
        <f t="shared" si="34"/>
        <v>#VALUE!</v>
      </c>
      <c r="AK74" s="8" t="e">
        <f t="shared" si="36"/>
        <v>#VALUE!</v>
      </c>
      <c r="AL74" s="42" t="e">
        <f t="shared" si="37"/>
        <v>#VALUE!</v>
      </c>
      <c r="AZ74" s="8"/>
    </row>
    <row r="75" spans="1:52" ht="15" x14ac:dyDescent="0.15">
      <c r="A75" s="40"/>
      <c r="B75" s="41" t="e">
        <f t="shared" si="13"/>
        <v>#VALUE!</v>
      </c>
      <c r="C75" s="41" t="e">
        <f t="shared" si="13"/>
        <v>#VALUE!</v>
      </c>
      <c r="D75" s="41" t="e">
        <f t="shared" si="13"/>
        <v>#VALUE!</v>
      </c>
      <c r="E75" s="41" t="e">
        <f t="shared" si="35"/>
        <v>#VALUE!</v>
      </c>
      <c r="F75" s="41" t="e">
        <f t="shared" si="14"/>
        <v>#VALUE!</v>
      </c>
      <c r="G75" s="41" t="e">
        <f t="shared" si="15"/>
        <v>#VALUE!</v>
      </c>
      <c r="H75" s="25" t="e">
        <f t="shared" si="16"/>
        <v>#VALUE!</v>
      </c>
      <c r="I75" s="227" t="e">
        <f t="shared" si="17"/>
        <v>#VALUE!</v>
      </c>
      <c r="J75" s="228" t="e">
        <f t="shared" si="38"/>
        <v>#VALUE!</v>
      </c>
      <c r="K75" s="41" t="e">
        <f t="shared" si="18"/>
        <v>#VALUE!</v>
      </c>
      <c r="L75" s="216" t="e">
        <f t="shared" si="19"/>
        <v>#VALUE!</v>
      </c>
      <c r="M75" s="216" t="e">
        <f t="shared" si="4"/>
        <v>#VALUE!</v>
      </c>
      <c r="N75" s="41" t="e">
        <f t="shared" si="20"/>
        <v>#VALUE!</v>
      </c>
      <c r="O75" s="41" t="e">
        <f t="shared" si="21"/>
        <v>#VALUE!</v>
      </c>
      <c r="P75" s="229" t="e">
        <f t="shared" si="22"/>
        <v>#VALUE!</v>
      </c>
      <c r="Q75" s="41" t="e">
        <f t="shared" si="23"/>
        <v>#VALUE!</v>
      </c>
      <c r="R75" s="41" t="e">
        <f t="shared" si="24"/>
        <v>#VALUE!</v>
      </c>
      <c r="S75" s="216" t="e">
        <f t="shared" si="5"/>
        <v>#VALUE!</v>
      </c>
      <c r="T75" s="216" t="e">
        <f t="shared" si="6"/>
        <v>#VALUE!</v>
      </c>
      <c r="U75" s="231" t="e">
        <f t="shared" si="25"/>
        <v>#VALUE!</v>
      </c>
      <c r="V75" s="231" t="e">
        <f t="shared" si="7"/>
        <v>#VALUE!</v>
      </c>
      <c r="W75" s="41" t="e">
        <f t="shared" si="26"/>
        <v>#VALUE!</v>
      </c>
      <c r="X75" s="41" t="e">
        <f t="shared" si="27"/>
        <v>#VALUE!</v>
      </c>
      <c r="Y75" s="41" t="e">
        <f t="shared" si="28"/>
        <v>#VALUE!</v>
      </c>
      <c r="Z75" s="41" t="e">
        <f t="shared" si="29"/>
        <v>#VALUE!</v>
      </c>
      <c r="AA75" s="231" t="e">
        <f t="shared" si="8"/>
        <v>#VALUE!</v>
      </c>
      <c r="AB75" s="231" t="e">
        <f t="shared" si="30"/>
        <v>#VALUE!</v>
      </c>
      <c r="AC75" s="41" t="e">
        <f t="shared" si="31"/>
        <v>#VALUE!</v>
      </c>
      <c r="AD75" s="41" t="e">
        <f t="shared" si="9"/>
        <v>#VALUE!</v>
      </c>
      <c r="AE75" s="41" t="e">
        <f t="shared" si="32"/>
        <v>#VALUE!</v>
      </c>
      <c r="AF75" s="41" t="e">
        <f t="shared" si="10"/>
        <v>#VALUE!</v>
      </c>
      <c r="AG75" s="41" t="e">
        <f t="shared" si="11"/>
        <v>#VALUE!</v>
      </c>
      <c r="AH75" s="41" t="e">
        <f t="shared" si="33"/>
        <v>#VALUE!</v>
      </c>
      <c r="AI75" s="41" t="e">
        <f t="shared" si="12"/>
        <v>#VALUE!</v>
      </c>
      <c r="AJ75" s="41" t="e">
        <f t="shared" si="34"/>
        <v>#VALUE!</v>
      </c>
      <c r="AK75" s="8" t="e">
        <f t="shared" si="36"/>
        <v>#VALUE!</v>
      </c>
      <c r="AL75" s="42" t="e">
        <f t="shared" si="37"/>
        <v>#VALUE!</v>
      </c>
      <c r="AZ75" s="8"/>
    </row>
    <row r="76" spans="1:52" ht="15" x14ac:dyDescent="0.15">
      <c r="A76" s="40"/>
      <c r="B76" s="41" t="e">
        <f t="shared" si="13"/>
        <v>#VALUE!</v>
      </c>
      <c r="C76" s="41" t="e">
        <f t="shared" si="13"/>
        <v>#VALUE!</v>
      </c>
      <c r="D76" s="41" t="e">
        <f t="shared" si="13"/>
        <v>#VALUE!</v>
      </c>
      <c r="E76" s="41" t="e">
        <f t="shared" si="35"/>
        <v>#VALUE!</v>
      </c>
      <c r="F76" s="41" t="e">
        <f t="shared" si="14"/>
        <v>#VALUE!</v>
      </c>
      <c r="G76" s="41" t="e">
        <f t="shared" si="15"/>
        <v>#VALUE!</v>
      </c>
      <c r="H76" s="25" t="e">
        <f t="shared" si="16"/>
        <v>#VALUE!</v>
      </c>
      <c r="I76" s="227" t="e">
        <f t="shared" si="17"/>
        <v>#VALUE!</v>
      </c>
      <c r="J76" s="228" t="e">
        <f t="shared" si="38"/>
        <v>#VALUE!</v>
      </c>
      <c r="K76" s="41" t="e">
        <f t="shared" si="18"/>
        <v>#VALUE!</v>
      </c>
      <c r="L76" s="216" t="e">
        <f t="shared" si="19"/>
        <v>#VALUE!</v>
      </c>
      <c r="M76" s="216" t="e">
        <f t="shared" si="4"/>
        <v>#VALUE!</v>
      </c>
      <c r="N76" s="41" t="e">
        <f t="shared" si="20"/>
        <v>#VALUE!</v>
      </c>
      <c r="O76" s="41" t="e">
        <f t="shared" si="21"/>
        <v>#VALUE!</v>
      </c>
      <c r="P76" s="229" t="e">
        <f t="shared" si="22"/>
        <v>#VALUE!</v>
      </c>
      <c r="Q76" s="41" t="e">
        <f t="shared" si="23"/>
        <v>#VALUE!</v>
      </c>
      <c r="R76" s="41" t="e">
        <f t="shared" si="24"/>
        <v>#VALUE!</v>
      </c>
      <c r="S76" s="232" t="e">
        <f t="shared" si="5"/>
        <v>#VALUE!</v>
      </c>
      <c r="T76" s="216" t="e">
        <f t="shared" si="6"/>
        <v>#VALUE!</v>
      </c>
      <c r="U76" s="231" t="e">
        <f t="shared" si="25"/>
        <v>#VALUE!</v>
      </c>
      <c r="V76" s="231" t="e">
        <f t="shared" si="7"/>
        <v>#VALUE!</v>
      </c>
      <c r="W76" s="41" t="e">
        <f t="shared" si="26"/>
        <v>#VALUE!</v>
      </c>
      <c r="X76" s="41" t="e">
        <f t="shared" si="27"/>
        <v>#VALUE!</v>
      </c>
      <c r="Y76" s="41" t="e">
        <f t="shared" si="28"/>
        <v>#VALUE!</v>
      </c>
      <c r="Z76" s="41" t="e">
        <f t="shared" si="29"/>
        <v>#VALUE!</v>
      </c>
      <c r="AA76" s="231" t="e">
        <f t="shared" si="8"/>
        <v>#VALUE!</v>
      </c>
      <c r="AB76" s="231" t="e">
        <f t="shared" si="30"/>
        <v>#VALUE!</v>
      </c>
      <c r="AC76" s="41" t="e">
        <f t="shared" si="31"/>
        <v>#VALUE!</v>
      </c>
      <c r="AD76" s="41" t="e">
        <f t="shared" si="9"/>
        <v>#VALUE!</v>
      </c>
      <c r="AE76" s="41" t="e">
        <f t="shared" si="32"/>
        <v>#VALUE!</v>
      </c>
      <c r="AF76" s="26" t="e">
        <f t="shared" si="10"/>
        <v>#VALUE!</v>
      </c>
      <c r="AG76" s="26" t="e">
        <f t="shared" si="11"/>
        <v>#VALUE!</v>
      </c>
      <c r="AH76" s="41" t="e">
        <f t="shared" si="33"/>
        <v>#VALUE!</v>
      </c>
      <c r="AI76" s="26" t="e">
        <f t="shared" si="12"/>
        <v>#VALUE!</v>
      </c>
      <c r="AJ76" s="41" t="e">
        <f t="shared" si="34"/>
        <v>#VALUE!</v>
      </c>
      <c r="AK76" s="8" t="e">
        <f t="shared" si="36"/>
        <v>#VALUE!</v>
      </c>
      <c r="AL76" s="42" t="e">
        <f t="shared" si="37"/>
        <v>#VALUE!</v>
      </c>
      <c r="AZ76" s="8"/>
    </row>
    <row r="77" spans="1:52" ht="15" x14ac:dyDescent="0.15">
      <c r="A77" s="40"/>
      <c r="B77" s="41" t="e">
        <f t="shared" si="13"/>
        <v>#VALUE!</v>
      </c>
      <c r="C77" s="41" t="e">
        <f t="shared" si="13"/>
        <v>#VALUE!</v>
      </c>
      <c r="D77" s="41" t="e">
        <f t="shared" si="13"/>
        <v>#VALUE!</v>
      </c>
      <c r="E77" s="41" t="e">
        <f t="shared" si="35"/>
        <v>#VALUE!</v>
      </c>
      <c r="F77" s="41" t="e">
        <f t="shared" si="14"/>
        <v>#VALUE!</v>
      </c>
      <c r="G77" s="41" t="e">
        <f t="shared" si="15"/>
        <v>#VALUE!</v>
      </c>
      <c r="H77" s="25" t="e">
        <f t="shared" si="16"/>
        <v>#VALUE!</v>
      </c>
      <c r="I77" s="227" t="e">
        <f t="shared" si="17"/>
        <v>#VALUE!</v>
      </c>
      <c r="J77" s="228" t="e">
        <f t="shared" si="38"/>
        <v>#VALUE!</v>
      </c>
      <c r="K77" s="41" t="e">
        <f t="shared" si="18"/>
        <v>#VALUE!</v>
      </c>
      <c r="L77" s="216" t="e">
        <f t="shared" si="19"/>
        <v>#VALUE!</v>
      </c>
      <c r="M77" s="216" t="e">
        <f t="shared" si="4"/>
        <v>#VALUE!</v>
      </c>
      <c r="N77" s="41" t="e">
        <f t="shared" si="20"/>
        <v>#VALUE!</v>
      </c>
      <c r="O77" s="41" t="e">
        <f t="shared" si="21"/>
        <v>#VALUE!</v>
      </c>
      <c r="P77" s="229" t="e">
        <f t="shared" si="22"/>
        <v>#VALUE!</v>
      </c>
      <c r="Q77" s="41" t="e">
        <f t="shared" si="23"/>
        <v>#VALUE!</v>
      </c>
      <c r="R77" s="41" t="e">
        <f t="shared" si="24"/>
        <v>#VALUE!</v>
      </c>
      <c r="S77" s="232" t="e">
        <f t="shared" si="5"/>
        <v>#VALUE!</v>
      </c>
      <c r="T77" s="216" t="e">
        <f t="shared" si="6"/>
        <v>#VALUE!</v>
      </c>
      <c r="U77" s="231" t="e">
        <f t="shared" si="25"/>
        <v>#VALUE!</v>
      </c>
      <c r="V77" s="231" t="e">
        <f t="shared" si="7"/>
        <v>#VALUE!</v>
      </c>
      <c r="W77" s="41" t="e">
        <f t="shared" si="26"/>
        <v>#VALUE!</v>
      </c>
      <c r="X77" s="41" t="e">
        <f t="shared" si="27"/>
        <v>#VALUE!</v>
      </c>
      <c r="Y77" s="41" t="e">
        <f t="shared" si="28"/>
        <v>#VALUE!</v>
      </c>
      <c r="Z77" s="41" t="e">
        <f t="shared" si="29"/>
        <v>#VALUE!</v>
      </c>
      <c r="AA77" s="231" t="e">
        <f t="shared" si="8"/>
        <v>#VALUE!</v>
      </c>
      <c r="AB77" s="231" t="e">
        <f t="shared" si="30"/>
        <v>#VALUE!</v>
      </c>
      <c r="AC77" s="41" t="e">
        <f t="shared" si="31"/>
        <v>#VALUE!</v>
      </c>
      <c r="AD77" s="41" t="e">
        <f t="shared" si="9"/>
        <v>#VALUE!</v>
      </c>
      <c r="AE77" s="41" t="e">
        <f t="shared" si="32"/>
        <v>#VALUE!</v>
      </c>
      <c r="AF77" s="26" t="e">
        <f t="shared" si="10"/>
        <v>#VALUE!</v>
      </c>
      <c r="AG77" s="26" t="e">
        <f t="shared" si="11"/>
        <v>#VALUE!</v>
      </c>
      <c r="AH77" s="41" t="e">
        <f t="shared" si="33"/>
        <v>#VALUE!</v>
      </c>
      <c r="AI77" s="26" t="e">
        <f t="shared" si="12"/>
        <v>#VALUE!</v>
      </c>
      <c r="AJ77" s="41" t="e">
        <f t="shared" si="34"/>
        <v>#VALUE!</v>
      </c>
      <c r="AK77" s="8" t="e">
        <f t="shared" si="36"/>
        <v>#VALUE!</v>
      </c>
      <c r="AL77" s="42" t="e">
        <f t="shared" si="37"/>
        <v>#VALUE!</v>
      </c>
      <c r="AZ77" s="8"/>
    </row>
    <row r="78" spans="1:52" ht="15" x14ac:dyDescent="0.15">
      <c r="A78" s="40"/>
      <c r="B78" s="41" t="e">
        <f t="shared" si="13"/>
        <v>#VALUE!</v>
      </c>
      <c r="C78" s="41" t="e">
        <f t="shared" si="13"/>
        <v>#VALUE!</v>
      </c>
      <c r="D78" s="41" t="e">
        <f t="shared" si="13"/>
        <v>#VALUE!</v>
      </c>
      <c r="E78" s="41" t="e">
        <f t="shared" si="35"/>
        <v>#VALUE!</v>
      </c>
      <c r="F78" s="41" t="e">
        <f t="shared" si="14"/>
        <v>#VALUE!</v>
      </c>
      <c r="G78" s="41" t="e">
        <f t="shared" si="15"/>
        <v>#VALUE!</v>
      </c>
      <c r="H78" s="25" t="e">
        <f t="shared" si="16"/>
        <v>#VALUE!</v>
      </c>
      <c r="I78" s="227" t="e">
        <f t="shared" si="17"/>
        <v>#VALUE!</v>
      </c>
      <c r="J78" s="228" t="e">
        <f t="shared" si="38"/>
        <v>#VALUE!</v>
      </c>
      <c r="K78" s="41" t="e">
        <f t="shared" si="18"/>
        <v>#VALUE!</v>
      </c>
      <c r="L78" s="216" t="e">
        <f t="shared" si="19"/>
        <v>#VALUE!</v>
      </c>
      <c r="M78" s="216" t="e">
        <f t="shared" si="4"/>
        <v>#VALUE!</v>
      </c>
      <c r="N78" s="41" t="e">
        <f t="shared" si="20"/>
        <v>#VALUE!</v>
      </c>
      <c r="O78" s="41" t="e">
        <f t="shared" si="21"/>
        <v>#VALUE!</v>
      </c>
      <c r="P78" s="229" t="e">
        <f t="shared" si="22"/>
        <v>#VALUE!</v>
      </c>
      <c r="Q78" s="41" t="e">
        <f t="shared" si="23"/>
        <v>#VALUE!</v>
      </c>
      <c r="R78" s="41" t="e">
        <f t="shared" si="24"/>
        <v>#VALUE!</v>
      </c>
      <c r="S78" s="216" t="e">
        <f t="shared" si="5"/>
        <v>#VALUE!</v>
      </c>
      <c r="T78" s="216" t="e">
        <f t="shared" si="6"/>
        <v>#VALUE!</v>
      </c>
      <c r="U78" s="231" t="e">
        <f t="shared" si="25"/>
        <v>#VALUE!</v>
      </c>
      <c r="V78" s="231" t="e">
        <f t="shared" si="7"/>
        <v>#VALUE!</v>
      </c>
      <c r="W78" s="41" t="e">
        <f t="shared" si="26"/>
        <v>#VALUE!</v>
      </c>
      <c r="X78" s="41" t="e">
        <f t="shared" si="27"/>
        <v>#VALUE!</v>
      </c>
      <c r="Y78" s="41" t="e">
        <f t="shared" si="28"/>
        <v>#VALUE!</v>
      </c>
      <c r="Z78" s="41" t="e">
        <f t="shared" si="29"/>
        <v>#VALUE!</v>
      </c>
      <c r="AA78" s="231" t="e">
        <f t="shared" si="8"/>
        <v>#VALUE!</v>
      </c>
      <c r="AB78" s="231" t="e">
        <f t="shared" si="30"/>
        <v>#VALUE!</v>
      </c>
      <c r="AC78" s="41" t="e">
        <f t="shared" si="31"/>
        <v>#VALUE!</v>
      </c>
      <c r="AD78" s="41" t="e">
        <f t="shared" si="9"/>
        <v>#VALUE!</v>
      </c>
      <c r="AE78" s="41" t="e">
        <f t="shared" si="32"/>
        <v>#VALUE!</v>
      </c>
      <c r="AF78" s="41" t="e">
        <f t="shared" si="10"/>
        <v>#VALUE!</v>
      </c>
      <c r="AG78" s="41" t="e">
        <f t="shared" si="11"/>
        <v>#VALUE!</v>
      </c>
      <c r="AH78" s="41" t="e">
        <f t="shared" si="33"/>
        <v>#VALUE!</v>
      </c>
      <c r="AI78" s="41" t="e">
        <f t="shared" si="12"/>
        <v>#VALUE!</v>
      </c>
      <c r="AJ78" s="41" t="e">
        <f t="shared" si="34"/>
        <v>#VALUE!</v>
      </c>
      <c r="AK78" s="8" t="e">
        <f t="shared" si="36"/>
        <v>#VALUE!</v>
      </c>
      <c r="AL78" s="42" t="e">
        <f t="shared" si="37"/>
        <v>#VALUE!</v>
      </c>
      <c r="AZ78" s="8"/>
    </row>
    <row r="79" spans="1:52" ht="15" x14ac:dyDescent="0.15">
      <c r="A79" s="40"/>
      <c r="B79" s="41" t="e">
        <f t="shared" si="13"/>
        <v>#VALUE!</v>
      </c>
      <c r="C79" s="41" t="e">
        <f t="shared" si="13"/>
        <v>#VALUE!</v>
      </c>
      <c r="D79" s="41" t="e">
        <f t="shared" si="13"/>
        <v>#VALUE!</v>
      </c>
      <c r="E79" s="41" t="e">
        <f t="shared" si="35"/>
        <v>#VALUE!</v>
      </c>
      <c r="F79" s="41" t="e">
        <f t="shared" si="14"/>
        <v>#VALUE!</v>
      </c>
      <c r="G79" s="41" t="e">
        <f t="shared" si="15"/>
        <v>#VALUE!</v>
      </c>
      <c r="H79" s="25" t="e">
        <f t="shared" si="16"/>
        <v>#VALUE!</v>
      </c>
      <c r="I79" s="227" t="e">
        <f t="shared" si="17"/>
        <v>#VALUE!</v>
      </c>
      <c r="J79" s="228" t="e">
        <f t="shared" si="38"/>
        <v>#VALUE!</v>
      </c>
      <c r="K79" s="41" t="e">
        <f t="shared" si="18"/>
        <v>#VALUE!</v>
      </c>
      <c r="L79" s="216" t="e">
        <f t="shared" si="19"/>
        <v>#VALUE!</v>
      </c>
      <c r="M79" s="216" t="e">
        <f t="shared" si="4"/>
        <v>#VALUE!</v>
      </c>
      <c r="N79" s="41" t="e">
        <f t="shared" si="20"/>
        <v>#VALUE!</v>
      </c>
      <c r="O79" s="41" t="e">
        <f t="shared" si="21"/>
        <v>#VALUE!</v>
      </c>
      <c r="P79" s="229" t="e">
        <f t="shared" si="22"/>
        <v>#VALUE!</v>
      </c>
      <c r="Q79" s="41" t="e">
        <f t="shared" si="23"/>
        <v>#VALUE!</v>
      </c>
      <c r="R79" s="41" t="e">
        <f t="shared" si="24"/>
        <v>#VALUE!</v>
      </c>
      <c r="S79" s="216" t="e">
        <f t="shared" si="5"/>
        <v>#VALUE!</v>
      </c>
      <c r="T79" s="216" t="e">
        <f t="shared" si="6"/>
        <v>#VALUE!</v>
      </c>
      <c r="U79" s="231" t="e">
        <f t="shared" si="25"/>
        <v>#VALUE!</v>
      </c>
      <c r="V79" s="231" t="e">
        <f t="shared" si="7"/>
        <v>#VALUE!</v>
      </c>
      <c r="W79" s="41" t="e">
        <f t="shared" si="26"/>
        <v>#VALUE!</v>
      </c>
      <c r="X79" s="41" t="e">
        <f t="shared" si="27"/>
        <v>#VALUE!</v>
      </c>
      <c r="Y79" s="41" t="e">
        <f t="shared" si="28"/>
        <v>#VALUE!</v>
      </c>
      <c r="Z79" s="41" t="e">
        <f t="shared" si="29"/>
        <v>#VALUE!</v>
      </c>
      <c r="AA79" s="231" t="e">
        <f t="shared" si="8"/>
        <v>#VALUE!</v>
      </c>
      <c r="AB79" s="231" t="e">
        <f t="shared" si="30"/>
        <v>#VALUE!</v>
      </c>
      <c r="AC79" s="41" t="e">
        <f t="shared" si="31"/>
        <v>#VALUE!</v>
      </c>
      <c r="AD79" s="41" t="e">
        <f t="shared" si="9"/>
        <v>#VALUE!</v>
      </c>
      <c r="AE79" s="41" t="e">
        <f t="shared" si="32"/>
        <v>#VALUE!</v>
      </c>
      <c r="AF79" s="41" t="e">
        <f t="shared" si="10"/>
        <v>#VALUE!</v>
      </c>
      <c r="AG79" s="41" t="e">
        <f t="shared" si="11"/>
        <v>#VALUE!</v>
      </c>
      <c r="AH79" s="41" t="e">
        <f t="shared" si="33"/>
        <v>#VALUE!</v>
      </c>
      <c r="AI79" s="41" t="e">
        <f t="shared" si="12"/>
        <v>#VALUE!</v>
      </c>
      <c r="AJ79" s="41" t="e">
        <f t="shared" si="34"/>
        <v>#VALUE!</v>
      </c>
      <c r="AK79" s="8" t="e">
        <f t="shared" si="36"/>
        <v>#VALUE!</v>
      </c>
      <c r="AL79" s="42" t="e">
        <f t="shared" si="37"/>
        <v>#VALUE!</v>
      </c>
      <c r="AZ79" s="8"/>
    </row>
    <row r="80" spans="1:52" ht="15" x14ac:dyDescent="0.15">
      <c r="A80" s="40"/>
      <c r="B80" s="41" t="e">
        <f t="shared" si="13"/>
        <v>#VALUE!</v>
      </c>
      <c r="C80" s="41" t="e">
        <f t="shared" si="13"/>
        <v>#VALUE!</v>
      </c>
      <c r="D80" s="41" t="e">
        <f t="shared" si="13"/>
        <v>#VALUE!</v>
      </c>
      <c r="E80" s="41" t="e">
        <f t="shared" si="35"/>
        <v>#VALUE!</v>
      </c>
      <c r="F80" s="41" t="e">
        <f t="shared" si="14"/>
        <v>#VALUE!</v>
      </c>
      <c r="G80" s="41" t="e">
        <f t="shared" si="15"/>
        <v>#VALUE!</v>
      </c>
      <c r="H80" s="25" t="e">
        <f t="shared" si="16"/>
        <v>#VALUE!</v>
      </c>
      <c r="I80" s="227" t="e">
        <f t="shared" si="17"/>
        <v>#VALUE!</v>
      </c>
      <c r="J80" s="228" t="e">
        <f t="shared" si="38"/>
        <v>#VALUE!</v>
      </c>
      <c r="K80" s="41" t="e">
        <f t="shared" si="18"/>
        <v>#VALUE!</v>
      </c>
      <c r="L80" s="216" t="e">
        <f t="shared" si="19"/>
        <v>#VALUE!</v>
      </c>
      <c r="M80" s="216" t="e">
        <f t="shared" si="4"/>
        <v>#VALUE!</v>
      </c>
      <c r="N80" s="41" t="e">
        <f t="shared" si="20"/>
        <v>#VALUE!</v>
      </c>
      <c r="O80" s="41" t="e">
        <f t="shared" si="21"/>
        <v>#VALUE!</v>
      </c>
      <c r="P80" s="229" t="e">
        <f t="shared" si="22"/>
        <v>#VALUE!</v>
      </c>
      <c r="Q80" s="41" t="e">
        <f t="shared" si="23"/>
        <v>#VALUE!</v>
      </c>
      <c r="R80" s="41" t="e">
        <f t="shared" si="24"/>
        <v>#VALUE!</v>
      </c>
      <c r="S80" s="216" t="e">
        <f t="shared" si="5"/>
        <v>#VALUE!</v>
      </c>
      <c r="T80" s="216" t="e">
        <f t="shared" si="6"/>
        <v>#VALUE!</v>
      </c>
      <c r="U80" s="231" t="e">
        <f t="shared" si="25"/>
        <v>#VALUE!</v>
      </c>
      <c r="V80" s="231" t="e">
        <f t="shared" si="7"/>
        <v>#VALUE!</v>
      </c>
      <c r="W80" s="41" t="e">
        <f t="shared" si="26"/>
        <v>#VALUE!</v>
      </c>
      <c r="X80" s="41" t="e">
        <f t="shared" si="27"/>
        <v>#VALUE!</v>
      </c>
      <c r="Y80" s="41" t="e">
        <f t="shared" si="28"/>
        <v>#VALUE!</v>
      </c>
      <c r="Z80" s="41" t="e">
        <f t="shared" si="29"/>
        <v>#VALUE!</v>
      </c>
      <c r="AA80" s="231" t="e">
        <f t="shared" si="8"/>
        <v>#VALUE!</v>
      </c>
      <c r="AB80" s="231" t="e">
        <f t="shared" si="30"/>
        <v>#VALUE!</v>
      </c>
      <c r="AC80" s="41" t="e">
        <f t="shared" si="31"/>
        <v>#VALUE!</v>
      </c>
      <c r="AD80" s="41" t="e">
        <f t="shared" si="9"/>
        <v>#VALUE!</v>
      </c>
      <c r="AE80" s="41" t="e">
        <f t="shared" si="32"/>
        <v>#VALUE!</v>
      </c>
      <c r="AF80" s="41" t="e">
        <f t="shared" si="10"/>
        <v>#VALUE!</v>
      </c>
      <c r="AG80" s="41" t="e">
        <f t="shared" si="11"/>
        <v>#VALUE!</v>
      </c>
      <c r="AH80" s="41" t="e">
        <f t="shared" si="33"/>
        <v>#VALUE!</v>
      </c>
      <c r="AI80" s="41" t="e">
        <f t="shared" si="12"/>
        <v>#VALUE!</v>
      </c>
      <c r="AJ80" s="41" t="e">
        <f t="shared" si="34"/>
        <v>#VALUE!</v>
      </c>
      <c r="AK80" s="8" t="e">
        <f t="shared" si="36"/>
        <v>#VALUE!</v>
      </c>
      <c r="AL80" s="42" t="e">
        <f t="shared" si="37"/>
        <v>#VALUE!</v>
      </c>
      <c r="AZ80" s="8"/>
    </row>
    <row r="81" spans="1:52" ht="15" x14ac:dyDescent="0.15">
      <c r="A81" s="40"/>
      <c r="B81" s="41" t="e">
        <f t="shared" si="13"/>
        <v>#VALUE!</v>
      </c>
      <c r="C81" s="41" t="e">
        <f t="shared" si="13"/>
        <v>#VALUE!</v>
      </c>
      <c r="D81" s="41" t="e">
        <f t="shared" si="13"/>
        <v>#VALUE!</v>
      </c>
      <c r="E81" s="41" t="e">
        <f t="shared" si="35"/>
        <v>#VALUE!</v>
      </c>
      <c r="F81" s="41" t="e">
        <f t="shared" si="14"/>
        <v>#VALUE!</v>
      </c>
      <c r="G81" s="41" t="e">
        <f t="shared" si="15"/>
        <v>#VALUE!</v>
      </c>
      <c r="H81" s="25" t="e">
        <f t="shared" si="16"/>
        <v>#VALUE!</v>
      </c>
      <c r="I81" s="227" t="e">
        <f t="shared" si="17"/>
        <v>#VALUE!</v>
      </c>
      <c r="J81" s="228" t="e">
        <f t="shared" si="38"/>
        <v>#VALUE!</v>
      </c>
      <c r="K81" s="41" t="e">
        <f t="shared" si="18"/>
        <v>#VALUE!</v>
      </c>
      <c r="L81" s="216" t="e">
        <f t="shared" si="19"/>
        <v>#VALUE!</v>
      </c>
      <c r="M81" s="216" t="e">
        <f t="shared" si="4"/>
        <v>#VALUE!</v>
      </c>
      <c r="N81" s="41" t="e">
        <f t="shared" si="20"/>
        <v>#VALUE!</v>
      </c>
      <c r="O81" s="41" t="e">
        <f t="shared" si="21"/>
        <v>#VALUE!</v>
      </c>
      <c r="P81" s="229" t="e">
        <f t="shared" si="22"/>
        <v>#VALUE!</v>
      </c>
      <c r="Q81" s="41" t="e">
        <f t="shared" si="23"/>
        <v>#VALUE!</v>
      </c>
      <c r="R81" s="41" t="e">
        <f t="shared" si="24"/>
        <v>#VALUE!</v>
      </c>
      <c r="S81" s="216" t="e">
        <f t="shared" si="5"/>
        <v>#VALUE!</v>
      </c>
      <c r="T81" s="216" t="e">
        <f t="shared" si="6"/>
        <v>#VALUE!</v>
      </c>
      <c r="U81" s="231" t="e">
        <f t="shared" si="25"/>
        <v>#VALUE!</v>
      </c>
      <c r="V81" s="231" t="e">
        <f t="shared" si="7"/>
        <v>#VALUE!</v>
      </c>
      <c r="W81" s="41" t="e">
        <f t="shared" si="26"/>
        <v>#VALUE!</v>
      </c>
      <c r="X81" s="41" t="e">
        <f t="shared" si="27"/>
        <v>#VALUE!</v>
      </c>
      <c r="Y81" s="41" t="e">
        <f t="shared" si="28"/>
        <v>#VALUE!</v>
      </c>
      <c r="Z81" s="41" t="e">
        <f t="shared" si="29"/>
        <v>#VALUE!</v>
      </c>
      <c r="AA81" s="231" t="e">
        <f t="shared" si="8"/>
        <v>#VALUE!</v>
      </c>
      <c r="AB81" s="231" t="e">
        <f t="shared" si="30"/>
        <v>#VALUE!</v>
      </c>
      <c r="AC81" s="41" t="e">
        <f t="shared" si="31"/>
        <v>#VALUE!</v>
      </c>
      <c r="AD81" s="41" t="e">
        <f t="shared" si="9"/>
        <v>#VALUE!</v>
      </c>
      <c r="AE81" s="41" t="e">
        <f t="shared" si="32"/>
        <v>#VALUE!</v>
      </c>
      <c r="AF81" s="41" t="e">
        <f t="shared" si="10"/>
        <v>#VALUE!</v>
      </c>
      <c r="AG81" s="41" t="e">
        <f t="shared" si="11"/>
        <v>#VALUE!</v>
      </c>
      <c r="AH81" s="41" t="e">
        <f t="shared" si="33"/>
        <v>#VALUE!</v>
      </c>
      <c r="AI81" s="41" t="e">
        <f t="shared" si="12"/>
        <v>#VALUE!</v>
      </c>
      <c r="AJ81" s="41" t="e">
        <f t="shared" si="34"/>
        <v>#VALUE!</v>
      </c>
      <c r="AK81" s="8" t="e">
        <f t="shared" si="36"/>
        <v>#VALUE!</v>
      </c>
      <c r="AL81" s="42" t="e">
        <f t="shared" si="37"/>
        <v>#VALUE!</v>
      </c>
      <c r="AZ81" s="8"/>
    </row>
    <row r="82" spans="1:52" ht="15" x14ac:dyDescent="0.15">
      <c r="A82" s="40"/>
      <c r="B82" s="41" t="e">
        <f t="shared" si="13"/>
        <v>#VALUE!</v>
      </c>
      <c r="C82" s="41" t="e">
        <f t="shared" si="13"/>
        <v>#VALUE!</v>
      </c>
      <c r="D82" s="41" t="e">
        <f t="shared" si="13"/>
        <v>#VALUE!</v>
      </c>
      <c r="E82" s="41" t="e">
        <f t="shared" si="35"/>
        <v>#VALUE!</v>
      </c>
      <c r="F82" s="41" t="e">
        <f t="shared" si="14"/>
        <v>#VALUE!</v>
      </c>
      <c r="G82" s="41" t="e">
        <f t="shared" si="15"/>
        <v>#VALUE!</v>
      </c>
      <c r="H82" s="25" t="e">
        <f t="shared" si="16"/>
        <v>#VALUE!</v>
      </c>
      <c r="I82" s="227" t="e">
        <f t="shared" si="17"/>
        <v>#VALUE!</v>
      </c>
      <c r="J82" s="228" t="e">
        <f t="shared" si="38"/>
        <v>#VALUE!</v>
      </c>
      <c r="K82" s="41" t="e">
        <f t="shared" si="18"/>
        <v>#VALUE!</v>
      </c>
      <c r="L82" s="216" t="e">
        <f t="shared" si="19"/>
        <v>#VALUE!</v>
      </c>
      <c r="M82" s="216" t="e">
        <f t="shared" si="4"/>
        <v>#VALUE!</v>
      </c>
      <c r="N82" s="41" t="e">
        <f t="shared" si="20"/>
        <v>#VALUE!</v>
      </c>
      <c r="O82" s="41" t="e">
        <f t="shared" si="21"/>
        <v>#VALUE!</v>
      </c>
      <c r="P82" s="229" t="e">
        <f t="shared" si="22"/>
        <v>#VALUE!</v>
      </c>
      <c r="Q82" s="41" t="e">
        <f t="shared" si="23"/>
        <v>#VALUE!</v>
      </c>
      <c r="R82" s="41" t="e">
        <f t="shared" si="24"/>
        <v>#VALUE!</v>
      </c>
      <c r="S82" s="216" t="e">
        <f t="shared" si="5"/>
        <v>#VALUE!</v>
      </c>
      <c r="T82" s="216" t="e">
        <f t="shared" si="6"/>
        <v>#VALUE!</v>
      </c>
      <c r="U82" s="231" t="e">
        <f t="shared" si="25"/>
        <v>#VALUE!</v>
      </c>
      <c r="V82" s="231" t="e">
        <f t="shared" si="7"/>
        <v>#VALUE!</v>
      </c>
      <c r="W82" s="41" t="e">
        <f t="shared" si="26"/>
        <v>#VALUE!</v>
      </c>
      <c r="X82" s="41" t="e">
        <f t="shared" si="27"/>
        <v>#VALUE!</v>
      </c>
      <c r="Y82" s="41" t="e">
        <f t="shared" si="28"/>
        <v>#VALUE!</v>
      </c>
      <c r="Z82" s="41" t="e">
        <f t="shared" si="29"/>
        <v>#VALUE!</v>
      </c>
      <c r="AA82" s="231" t="e">
        <f t="shared" si="8"/>
        <v>#VALUE!</v>
      </c>
      <c r="AB82" s="231" t="e">
        <f t="shared" si="30"/>
        <v>#VALUE!</v>
      </c>
      <c r="AC82" s="41" t="e">
        <f t="shared" si="31"/>
        <v>#VALUE!</v>
      </c>
      <c r="AD82" s="41" t="e">
        <f t="shared" si="9"/>
        <v>#VALUE!</v>
      </c>
      <c r="AE82" s="41" t="e">
        <f t="shared" si="32"/>
        <v>#VALUE!</v>
      </c>
      <c r="AF82" s="41" t="e">
        <f t="shared" si="10"/>
        <v>#VALUE!</v>
      </c>
      <c r="AG82" s="41" t="e">
        <f t="shared" si="11"/>
        <v>#VALUE!</v>
      </c>
      <c r="AH82" s="41" t="e">
        <f t="shared" si="33"/>
        <v>#VALUE!</v>
      </c>
      <c r="AI82" s="41" t="e">
        <f t="shared" si="12"/>
        <v>#VALUE!</v>
      </c>
      <c r="AJ82" s="41" t="e">
        <f t="shared" si="34"/>
        <v>#VALUE!</v>
      </c>
      <c r="AK82" s="8" t="e">
        <f t="shared" si="36"/>
        <v>#VALUE!</v>
      </c>
      <c r="AL82" s="42" t="e">
        <f t="shared" si="37"/>
        <v>#VALUE!</v>
      </c>
      <c r="AZ82" s="8"/>
    </row>
    <row r="83" spans="1:52" ht="15" x14ac:dyDescent="0.15">
      <c r="A83" s="40"/>
      <c r="B83" s="41" t="e">
        <f t="shared" si="13"/>
        <v>#VALUE!</v>
      </c>
      <c r="C83" s="41" t="e">
        <f t="shared" si="13"/>
        <v>#VALUE!</v>
      </c>
      <c r="D83" s="41" t="e">
        <f t="shared" si="13"/>
        <v>#VALUE!</v>
      </c>
      <c r="E83" s="41" t="e">
        <f t="shared" si="35"/>
        <v>#VALUE!</v>
      </c>
      <c r="F83" s="41" t="e">
        <f t="shared" si="14"/>
        <v>#VALUE!</v>
      </c>
      <c r="G83" s="41" t="e">
        <f t="shared" si="15"/>
        <v>#VALUE!</v>
      </c>
      <c r="H83" s="25" t="e">
        <f t="shared" si="16"/>
        <v>#VALUE!</v>
      </c>
      <c r="I83" s="227" t="e">
        <f t="shared" si="17"/>
        <v>#VALUE!</v>
      </c>
      <c r="J83" s="228" t="e">
        <f t="shared" si="38"/>
        <v>#VALUE!</v>
      </c>
      <c r="K83" s="41" t="e">
        <f t="shared" si="18"/>
        <v>#VALUE!</v>
      </c>
      <c r="L83" s="216" t="e">
        <f t="shared" si="19"/>
        <v>#VALUE!</v>
      </c>
      <c r="M83" s="216" t="e">
        <f t="shared" si="4"/>
        <v>#VALUE!</v>
      </c>
      <c r="N83" s="41" t="e">
        <f t="shared" si="20"/>
        <v>#VALUE!</v>
      </c>
      <c r="O83" s="41" t="e">
        <f t="shared" si="21"/>
        <v>#VALUE!</v>
      </c>
      <c r="P83" s="229" t="e">
        <f t="shared" si="22"/>
        <v>#VALUE!</v>
      </c>
      <c r="Q83" s="41" t="e">
        <f t="shared" si="23"/>
        <v>#VALUE!</v>
      </c>
      <c r="R83" s="41" t="e">
        <f t="shared" si="24"/>
        <v>#VALUE!</v>
      </c>
      <c r="S83" s="216" t="e">
        <f t="shared" si="5"/>
        <v>#VALUE!</v>
      </c>
      <c r="T83" s="216" t="e">
        <f t="shared" si="6"/>
        <v>#VALUE!</v>
      </c>
      <c r="U83" s="231" t="e">
        <f t="shared" si="25"/>
        <v>#VALUE!</v>
      </c>
      <c r="V83" s="231" t="e">
        <f t="shared" si="7"/>
        <v>#VALUE!</v>
      </c>
      <c r="W83" s="41" t="e">
        <f t="shared" si="26"/>
        <v>#VALUE!</v>
      </c>
      <c r="X83" s="41" t="e">
        <f t="shared" si="27"/>
        <v>#VALUE!</v>
      </c>
      <c r="Y83" s="41" t="e">
        <f t="shared" si="28"/>
        <v>#VALUE!</v>
      </c>
      <c r="Z83" s="41" t="e">
        <f t="shared" si="29"/>
        <v>#VALUE!</v>
      </c>
      <c r="AA83" s="231" t="e">
        <f t="shared" si="8"/>
        <v>#VALUE!</v>
      </c>
      <c r="AB83" s="231" t="e">
        <f t="shared" si="30"/>
        <v>#VALUE!</v>
      </c>
      <c r="AC83" s="41" t="e">
        <f t="shared" si="31"/>
        <v>#VALUE!</v>
      </c>
      <c r="AD83" s="41" t="e">
        <f t="shared" si="9"/>
        <v>#VALUE!</v>
      </c>
      <c r="AE83" s="41" t="e">
        <f t="shared" si="32"/>
        <v>#VALUE!</v>
      </c>
      <c r="AF83" s="41" t="e">
        <f t="shared" si="10"/>
        <v>#VALUE!</v>
      </c>
      <c r="AG83" s="41" t="e">
        <f t="shared" si="11"/>
        <v>#VALUE!</v>
      </c>
      <c r="AH83" s="41" t="e">
        <f t="shared" si="33"/>
        <v>#VALUE!</v>
      </c>
      <c r="AI83" s="41" t="e">
        <f t="shared" si="12"/>
        <v>#VALUE!</v>
      </c>
      <c r="AJ83" s="41" t="e">
        <f t="shared" si="34"/>
        <v>#VALUE!</v>
      </c>
      <c r="AK83" s="8" t="e">
        <f t="shared" si="36"/>
        <v>#VALUE!</v>
      </c>
      <c r="AL83" s="42" t="e">
        <f t="shared" si="37"/>
        <v>#VALUE!</v>
      </c>
      <c r="AZ83" s="8"/>
    </row>
    <row r="84" spans="1:52" ht="15" x14ac:dyDescent="0.15">
      <c r="A84" s="40"/>
      <c r="B84" s="41" t="e">
        <f t="shared" si="13"/>
        <v>#VALUE!</v>
      </c>
      <c r="C84" s="41" t="e">
        <f t="shared" si="13"/>
        <v>#VALUE!</v>
      </c>
      <c r="D84" s="41" t="e">
        <f t="shared" si="13"/>
        <v>#VALUE!</v>
      </c>
      <c r="E84" s="41" t="e">
        <f t="shared" si="35"/>
        <v>#VALUE!</v>
      </c>
      <c r="F84" s="41" t="e">
        <f t="shared" si="14"/>
        <v>#VALUE!</v>
      </c>
      <c r="G84" s="41" t="e">
        <f t="shared" si="15"/>
        <v>#VALUE!</v>
      </c>
      <c r="H84" s="25" t="e">
        <f t="shared" si="16"/>
        <v>#VALUE!</v>
      </c>
      <c r="I84" s="227" t="e">
        <f t="shared" si="17"/>
        <v>#VALUE!</v>
      </c>
      <c r="J84" s="228" t="e">
        <f t="shared" si="38"/>
        <v>#VALUE!</v>
      </c>
      <c r="K84" s="41" t="e">
        <f t="shared" si="18"/>
        <v>#VALUE!</v>
      </c>
      <c r="L84" s="216" t="e">
        <f t="shared" si="19"/>
        <v>#VALUE!</v>
      </c>
      <c r="M84" s="216" t="e">
        <f t="shared" si="4"/>
        <v>#VALUE!</v>
      </c>
      <c r="N84" s="41" t="e">
        <f t="shared" si="20"/>
        <v>#VALUE!</v>
      </c>
      <c r="O84" s="41" t="e">
        <f t="shared" si="21"/>
        <v>#VALUE!</v>
      </c>
      <c r="P84" s="229" t="e">
        <f t="shared" si="22"/>
        <v>#VALUE!</v>
      </c>
      <c r="Q84" s="41" t="e">
        <f t="shared" si="23"/>
        <v>#VALUE!</v>
      </c>
      <c r="R84" s="41" t="e">
        <f t="shared" si="24"/>
        <v>#VALUE!</v>
      </c>
      <c r="S84" s="216" t="e">
        <f t="shared" si="5"/>
        <v>#VALUE!</v>
      </c>
      <c r="T84" s="216" t="e">
        <f t="shared" si="6"/>
        <v>#VALUE!</v>
      </c>
      <c r="U84" s="231" t="e">
        <f t="shared" si="25"/>
        <v>#VALUE!</v>
      </c>
      <c r="V84" s="231" t="e">
        <f t="shared" si="7"/>
        <v>#VALUE!</v>
      </c>
      <c r="W84" s="41" t="e">
        <f t="shared" si="26"/>
        <v>#VALUE!</v>
      </c>
      <c r="X84" s="41" t="e">
        <f t="shared" si="27"/>
        <v>#VALUE!</v>
      </c>
      <c r="Y84" s="41" t="e">
        <f t="shared" si="28"/>
        <v>#VALUE!</v>
      </c>
      <c r="Z84" s="41" t="e">
        <f t="shared" si="29"/>
        <v>#VALUE!</v>
      </c>
      <c r="AA84" s="231" t="e">
        <f t="shared" si="8"/>
        <v>#VALUE!</v>
      </c>
      <c r="AB84" s="231" t="e">
        <f t="shared" si="30"/>
        <v>#VALUE!</v>
      </c>
      <c r="AC84" s="41" t="e">
        <f t="shared" si="31"/>
        <v>#VALUE!</v>
      </c>
      <c r="AD84" s="41" t="e">
        <f t="shared" si="9"/>
        <v>#VALUE!</v>
      </c>
      <c r="AE84" s="41" t="e">
        <f t="shared" si="32"/>
        <v>#VALUE!</v>
      </c>
      <c r="AF84" s="41" t="e">
        <f t="shared" si="10"/>
        <v>#VALUE!</v>
      </c>
      <c r="AG84" s="41" t="e">
        <f t="shared" si="11"/>
        <v>#VALUE!</v>
      </c>
      <c r="AH84" s="41" t="e">
        <f t="shared" si="33"/>
        <v>#VALUE!</v>
      </c>
      <c r="AI84" s="41" t="e">
        <f t="shared" si="12"/>
        <v>#VALUE!</v>
      </c>
      <c r="AJ84" s="41" t="e">
        <f t="shared" si="34"/>
        <v>#VALUE!</v>
      </c>
      <c r="AK84" s="8" t="e">
        <f t="shared" si="36"/>
        <v>#VALUE!</v>
      </c>
      <c r="AL84" s="42" t="e">
        <f t="shared" si="37"/>
        <v>#VALUE!</v>
      </c>
      <c r="AZ84" s="8"/>
    </row>
    <row r="85" spans="1:52" ht="15" x14ac:dyDescent="0.15">
      <c r="A85" s="40"/>
      <c r="B85" s="41" t="e">
        <f t="shared" si="13"/>
        <v>#VALUE!</v>
      </c>
      <c r="C85" s="41" t="e">
        <f t="shared" si="13"/>
        <v>#VALUE!</v>
      </c>
      <c r="D85" s="41" t="e">
        <f t="shared" si="13"/>
        <v>#VALUE!</v>
      </c>
      <c r="E85" s="41" t="e">
        <f t="shared" si="35"/>
        <v>#VALUE!</v>
      </c>
      <c r="F85" s="41" t="e">
        <f t="shared" si="14"/>
        <v>#VALUE!</v>
      </c>
      <c r="G85" s="41" t="e">
        <f t="shared" si="15"/>
        <v>#VALUE!</v>
      </c>
      <c r="H85" s="25" t="e">
        <f t="shared" si="16"/>
        <v>#VALUE!</v>
      </c>
      <c r="I85" s="227" t="e">
        <f t="shared" si="17"/>
        <v>#VALUE!</v>
      </c>
      <c r="J85" s="228" t="e">
        <f t="shared" si="38"/>
        <v>#VALUE!</v>
      </c>
      <c r="K85" s="41" t="e">
        <f t="shared" si="18"/>
        <v>#VALUE!</v>
      </c>
      <c r="L85" s="216" t="e">
        <f t="shared" si="19"/>
        <v>#VALUE!</v>
      </c>
      <c r="M85" s="216" t="e">
        <f t="shared" si="4"/>
        <v>#VALUE!</v>
      </c>
      <c r="N85" s="41" t="e">
        <f t="shared" si="20"/>
        <v>#VALUE!</v>
      </c>
      <c r="O85" s="41" t="e">
        <f t="shared" si="21"/>
        <v>#VALUE!</v>
      </c>
      <c r="P85" s="229" t="e">
        <f t="shared" si="22"/>
        <v>#VALUE!</v>
      </c>
      <c r="Q85" s="41" t="e">
        <f t="shared" si="23"/>
        <v>#VALUE!</v>
      </c>
      <c r="R85" s="41" t="e">
        <f t="shared" si="24"/>
        <v>#VALUE!</v>
      </c>
      <c r="S85" s="216" t="e">
        <f t="shared" si="5"/>
        <v>#VALUE!</v>
      </c>
      <c r="T85" s="216" t="e">
        <f t="shared" si="6"/>
        <v>#VALUE!</v>
      </c>
      <c r="U85" s="231" t="e">
        <f t="shared" si="25"/>
        <v>#VALUE!</v>
      </c>
      <c r="V85" s="231" t="e">
        <f t="shared" si="7"/>
        <v>#VALUE!</v>
      </c>
      <c r="W85" s="41" t="e">
        <f t="shared" si="26"/>
        <v>#VALUE!</v>
      </c>
      <c r="X85" s="41" t="e">
        <f t="shared" si="27"/>
        <v>#VALUE!</v>
      </c>
      <c r="Y85" s="41" t="e">
        <f t="shared" si="28"/>
        <v>#VALUE!</v>
      </c>
      <c r="Z85" s="41" t="e">
        <f t="shared" si="29"/>
        <v>#VALUE!</v>
      </c>
      <c r="AA85" s="231" t="e">
        <f t="shared" si="8"/>
        <v>#VALUE!</v>
      </c>
      <c r="AB85" s="231" t="e">
        <f t="shared" si="30"/>
        <v>#VALUE!</v>
      </c>
      <c r="AC85" s="41" t="e">
        <f t="shared" si="31"/>
        <v>#VALUE!</v>
      </c>
      <c r="AD85" s="41" t="e">
        <f t="shared" si="9"/>
        <v>#VALUE!</v>
      </c>
      <c r="AE85" s="41" t="e">
        <f t="shared" si="32"/>
        <v>#VALUE!</v>
      </c>
      <c r="AF85" s="41" t="e">
        <f t="shared" si="10"/>
        <v>#VALUE!</v>
      </c>
      <c r="AG85" s="41" t="e">
        <f t="shared" si="11"/>
        <v>#VALUE!</v>
      </c>
      <c r="AH85" s="41" t="e">
        <f t="shared" si="33"/>
        <v>#VALUE!</v>
      </c>
      <c r="AI85" s="41" t="e">
        <f t="shared" si="12"/>
        <v>#VALUE!</v>
      </c>
      <c r="AJ85" s="41" t="e">
        <f t="shared" si="34"/>
        <v>#VALUE!</v>
      </c>
      <c r="AK85" s="8" t="e">
        <f t="shared" si="36"/>
        <v>#VALUE!</v>
      </c>
      <c r="AL85" s="42" t="e">
        <f t="shared" si="37"/>
        <v>#VALUE!</v>
      </c>
      <c r="AZ85" s="8"/>
    </row>
    <row r="86" spans="1:52" ht="15" x14ac:dyDescent="0.15">
      <c r="A86" s="40"/>
      <c r="B86" s="41" t="e">
        <f t="shared" si="13"/>
        <v>#VALUE!</v>
      </c>
      <c r="C86" s="41" t="e">
        <f t="shared" si="13"/>
        <v>#VALUE!</v>
      </c>
      <c r="D86" s="41" t="e">
        <f t="shared" si="13"/>
        <v>#VALUE!</v>
      </c>
      <c r="E86" s="41" t="e">
        <f t="shared" si="35"/>
        <v>#VALUE!</v>
      </c>
      <c r="F86" s="41" t="e">
        <f t="shared" si="14"/>
        <v>#VALUE!</v>
      </c>
      <c r="G86" s="41" t="e">
        <f t="shared" si="15"/>
        <v>#VALUE!</v>
      </c>
      <c r="H86" s="25" t="e">
        <f t="shared" si="16"/>
        <v>#VALUE!</v>
      </c>
      <c r="I86" s="227" t="e">
        <f t="shared" si="17"/>
        <v>#VALUE!</v>
      </c>
      <c r="J86" s="228" t="e">
        <f t="shared" si="38"/>
        <v>#VALUE!</v>
      </c>
      <c r="K86" s="41" t="e">
        <f t="shared" si="18"/>
        <v>#VALUE!</v>
      </c>
      <c r="L86" s="216" t="e">
        <f t="shared" si="19"/>
        <v>#VALUE!</v>
      </c>
      <c r="M86" s="216" t="e">
        <f t="shared" si="4"/>
        <v>#VALUE!</v>
      </c>
      <c r="N86" s="41" t="e">
        <f t="shared" si="20"/>
        <v>#VALUE!</v>
      </c>
      <c r="O86" s="41" t="e">
        <f t="shared" si="21"/>
        <v>#VALUE!</v>
      </c>
      <c r="P86" s="229" t="e">
        <f t="shared" si="22"/>
        <v>#VALUE!</v>
      </c>
      <c r="Q86" s="41" t="e">
        <f t="shared" si="23"/>
        <v>#VALUE!</v>
      </c>
      <c r="R86" s="41" t="e">
        <f t="shared" si="24"/>
        <v>#VALUE!</v>
      </c>
      <c r="S86" s="216" t="e">
        <f t="shared" si="5"/>
        <v>#VALUE!</v>
      </c>
      <c r="T86" s="216" t="e">
        <f t="shared" si="6"/>
        <v>#VALUE!</v>
      </c>
      <c r="U86" s="231" t="e">
        <f t="shared" si="25"/>
        <v>#VALUE!</v>
      </c>
      <c r="V86" s="231" t="e">
        <f t="shared" si="7"/>
        <v>#VALUE!</v>
      </c>
      <c r="W86" s="41" t="e">
        <f t="shared" si="26"/>
        <v>#VALUE!</v>
      </c>
      <c r="X86" s="41" t="e">
        <f t="shared" si="27"/>
        <v>#VALUE!</v>
      </c>
      <c r="Y86" s="41" t="e">
        <f t="shared" si="28"/>
        <v>#VALUE!</v>
      </c>
      <c r="Z86" s="41" t="e">
        <f t="shared" si="29"/>
        <v>#VALUE!</v>
      </c>
      <c r="AA86" s="231" t="e">
        <f t="shared" si="8"/>
        <v>#VALUE!</v>
      </c>
      <c r="AB86" s="231" t="e">
        <f t="shared" si="30"/>
        <v>#VALUE!</v>
      </c>
      <c r="AC86" s="41" t="e">
        <f t="shared" si="31"/>
        <v>#VALUE!</v>
      </c>
      <c r="AD86" s="41" t="e">
        <f t="shared" si="9"/>
        <v>#VALUE!</v>
      </c>
      <c r="AE86" s="41" t="e">
        <f t="shared" si="32"/>
        <v>#VALUE!</v>
      </c>
      <c r="AF86" s="41" t="e">
        <f t="shared" si="10"/>
        <v>#VALUE!</v>
      </c>
      <c r="AG86" s="41" t="e">
        <f t="shared" si="11"/>
        <v>#VALUE!</v>
      </c>
      <c r="AH86" s="41" t="e">
        <f t="shared" si="33"/>
        <v>#VALUE!</v>
      </c>
      <c r="AI86" s="41" t="e">
        <f t="shared" si="12"/>
        <v>#VALUE!</v>
      </c>
      <c r="AJ86" s="41" t="e">
        <f t="shared" si="34"/>
        <v>#VALUE!</v>
      </c>
      <c r="AK86" s="8" t="e">
        <f t="shared" si="36"/>
        <v>#VALUE!</v>
      </c>
      <c r="AL86" s="42" t="e">
        <f t="shared" si="37"/>
        <v>#VALUE!</v>
      </c>
      <c r="AZ86" s="8"/>
    </row>
    <row r="87" spans="1:52" ht="15" x14ac:dyDescent="0.15">
      <c r="A87" s="40"/>
      <c r="B87" s="41" t="e">
        <f t="shared" si="13"/>
        <v>#VALUE!</v>
      </c>
      <c r="C87" s="41" t="e">
        <f t="shared" si="13"/>
        <v>#VALUE!</v>
      </c>
      <c r="D87" s="41" t="e">
        <f t="shared" si="13"/>
        <v>#VALUE!</v>
      </c>
      <c r="E87" s="41" t="e">
        <f t="shared" si="35"/>
        <v>#VALUE!</v>
      </c>
      <c r="F87" s="41" t="e">
        <f t="shared" si="14"/>
        <v>#VALUE!</v>
      </c>
      <c r="G87" s="41" t="e">
        <f t="shared" si="15"/>
        <v>#VALUE!</v>
      </c>
      <c r="H87" s="25" t="e">
        <f t="shared" si="16"/>
        <v>#VALUE!</v>
      </c>
      <c r="I87" s="227" t="e">
        <f t="shared" si="17"/>
        <v>#VALUE!</v>
      </c>
      <c r="J87" s="228" t="e">
        <f t="shared" si="38"/>
        <v>#VALUE!</v>
      </c>
      <c r="K87" s="41" t="e">
        <f t="shared" si="18"/>
        <v>#VALUE!</v>
      </c>
      <c r="L87" s="216" t="e">
        <f t="shared" si="19"/>
        <v>#VALUE!</v>
      </c>
      <c r="M87" s="216" t="e">
        <f t="shared" si="4"/>
        <v>#VALUE!</v>
      </c>
      <c r="N87" s="41" t="e">
        <f t="shared" si="20"/>
        <v>#VALUE!</v>
      </c>
      <c r="O87" s="41" t="e">
        <f t="shared" si="21"/>
        <v>#VALUE!</v>
      </c>
      <c r="P87" s="229" t="e">
        <f t="shared" si="22"/>
        <v>#VALUE!</v>
      </c>
      <c r="Q87" s="41" t="e">
        <f t="shared" si="23"/>
        <v>#VALUE!</v>
      </c>
      <c r="R87" s="41" t="e">
        <f t="shared" si="24"/>
        <v>#VALUE!</v>
      </c>
      <c r="S87" s="216" t="e">
        <f t="shared" si="5"/>
        <v>#VALUE!</v>
      </c>
      <c r="T87" s="216" t="e">
        <f t="shared" si="6"/>
        <v>#VALUE!</v>
      </c>
      <c r="U87" s="231" t="e">
        <f t="shared" si="25"/>
        <v>#VALUE!</v>
      </c>
      <c r="V87" s="231" t="e">
        <f t="shared" si="7"/>
        <v>#VALUE!</v>
      </c>
      <c r="W87" s="41" t="e">
        <f t="shared" si="26"/>
        <v>#VALUE!</v>
      </c>
      <c r="X87" s="41" t="e">
        <f t="shared" si="27"/>
        <v>#VALUE!</v>
      </c>
      <c r="Y87" s="41" t="e">
        <f t="shared" si="28"/>
        <v>#VALUE!</v>
      </c>
      <c r="Z87" s="41" t="e">
        <f t="shared" si="29"/>
        <v>#VALUE!</v>
      </c>
      <c r="AA87" s="231" t="e">
        <f t="shared" si="8"/>
        <v>#VALUE!</v>
      </c>
      <c r="AB87" s="231" t="e">
        <f t="shared" si="30"/>
        <v>#VALUE!</v>
      </c>
      <c r="AC87" s="41" t="e">
        <f t="shared" si="31"/>
        <v>#VALUE!</v>
      </c>
      <c r="AD87" s="41" t="e">
        <f t="shared" si="9"/>
        <v>#VALUE!</v>
      </c>
      <c r="AE87" s="41" t="e">
        <f t="shared" si="32"/>
        <v>#VALUE!</v>
      </c>
      <c r="AF87" s="41" t="e">
        <f t="shared" si="10"/>
        <v>#VALUE!</v>
      </c>
      <c r="AG87" s="41" t="e">
        <f t="shared" si="11"/>
        <v>#VALUE!</v>
      </c>
      <c r="AH87" s="41" t="e">
        <f t="shared" si="33"/>
        <v>#VALUE!</v>
      </c>
      <c r="AI87" s="41" t="e">
        <f t="shared" si="12"/>
        <v>#VALUE!</v>
      </c>
      <c r="AJ87" s="41" t="e">
        <f t="shared" si="34"/>
        <v>#VALUE!</v>
      </c>
      <c r="AK87" s="8" t="e">
        <f t="shared" si="36"/>
        <v>#VALUE!</v>
      </c>
      <c r="AL87" s="42" t="e">
        <f t="shared" si="37"/>
        <v>#VALUE!</v>
      </c>
      <c r="AZ87" s="8"/>
    </row>
    <row r="88" spans="1:52" ht="15" x14ac:dyDescent="0.15">
      <c r="A88" s="40"/>
      <c r="B88" s="41" t="e">
        <f t="shared" si="13"/>
        <v>#VALUE!</v>
      </c>
      <c r="C88" s="41" t="e">
        <f t="shared" si="13"/>
        <v>#VALUE!</v>
      </c>
      <c r="D88" s="41" t="e">
        <f t="shared" si="13"/>
        <v>#VALUE!</v>
      </c>
      <c r="E88" s="41" t="e">
        <f t="shared" si="35"/>
        <v>#VALUE!</v>
      </c>
      <c r="F88" s="41" t="e">
        <f t="shared" si="14"/>
        <v>#VALUE!</v>
      </c>
      <c r="G88" s="41" t="e">
        <f t="shared" si="15"/>
        <v>#VALUE!</v>
      </c>
      <c r="H88" s="25" t="e">
        <f t="shared" si="16"/>
        <v>#VALUE!</v>
      </c>
      <c r="I88" s="227" t="e">
        <f t="shared" si="17"/>
        <v>#VALUE!</v>
      </c>
      <c r="J88" s="228" t="e">
        <f t="shared" si="38"/>
        <v>#VALUE!</v>
      </c>
      <c r="K88" s="41" t="e">
        <f t="shared" si="18"/>
        <v>#VALUE!</v>
      </c>
      <c r="L88" s="216" t="e">
        <f t="shared" si="19"/>
        <v>#VALUE!</v>
      </c>
      <c r="M88" s="216" t="e">
        <f t="shared" si="4"/>
        <v>#VALUE!</v>
      </c>
      <c r="N88" s="41" t="e">
        <f t="shared" si="20"/>
        <v>#VALUE!</v>
      </c>
      <c r="O88" s="41" t="e">
        <f t="shared" si="21"/>
        <v>#VALUE!</v>
      </c>
      <c r="P88" s="229" t="e">
        <f t="shared" si="22"/>
        <v>#VALUE!</v>
      </c>
      <c r="Q88" s="41" t="e">
        <f t="shared" si="23"/>
        <v>#VALUE!</v>
      </c>
      <c r="R88" s="41" t="e">
        <f t="shared" si="24"/>
        <v>#VALUE!</v>
      </c>
      <c r="S88" s="216" t="e">
        <f t="shared" si="5"/>
        <v>#VALUE!</v>
      </c>
      <c r="T88" s="216" t="e">
        <f t="shared" si="6"/>
        <v>#VALUE!</v>
      </c>
      <c r="U88" s="231" t="e">
        <f t="shared" si="25"/>
        <v>#VALUE!</v>
      </c>
      <c r="V88" s="231" t="e">
        <f t="shared" si="7"/>
        <v>#VALUE!</v>
      </c>
      <c r="W88" s="41" t="e">
        <f t="shared" si="26"/>
        <v>#VALUE!</v>
      </c>
      <c r="X88" s="41" t="e">
        <f t="shared" si="27"/>
        <v>#VALUE!</v>
      </c>
      <c r="Y88" s="41" t="e">
        <f t="shared" si="28"/>
        <v>#VALUE!</v>
      </c>
      <c r="Z88" s="41" t="e">
        <f t="shared" si="29"/>
        <v>#VALUE!</v>
      </c>
      <c r="AA88" s="231" t="e">
        <f t="shared" si="8"/>
        <v>#VALUE!</v>
      </c>
      <c r="AB88" s="231" t="e">
        <f t="shared" si="30"/>
        <v>#VALUE!</v>
      </c>
      <c r="AC88" s="41" t="e">
        <f t="shared" si="31"/>
        <v>#VALUE!</v>
      </c>
      <c r="AD88" s="41" t="e">
        <f t="shared" si="9"/>
        <v>#VALUE!</v>
      </c>
      <c r="AE88" s="41" t="e">
        <f t="shared" si="32"/>
        <v>#VALUE!</v>
      </c>
      <c r="AF88" s="41" t="e">
        <f t="shared" si="10"/>
        <v>#VALUE!</v>
      </c>
      <c r="AG88" s="41" t="e">
        <f t="shared" si="11"/>
        <v>#VALUE!</v>
      </c>
      <c r="AH88" s="41" t="e">
        <f t="shared" si="33"/>
        <v>#VALUE!</v>
      </c>
      <c r="AI88" s="41" t="e">
        <f t="shared" si="12"/>
        <v>#VALUE!</v>
      </c>
      <c r="AJ88" s="41" t="e">
        <f t="shared" si="34"/>
        <v>#VALUE!</v>
      </c>
      <c r="AK88" s="8" t="e">
        <f t="shared" si="36"/>
        <v>#VALUE!</v>
      </c>
      <c r="AL88" s="42" t="e">
        <f t="shared" si="37"/>
        <v>#VALUE!</v>
      </c>
      <c r="AZ88" s="8"/>
    </row>
    <row r="89" spans="1:52" ht="15" x14ac:dyDescent="0.15">
      <c r="A89" s="40"/>
      <c r="B89" s="41" t="e">
        <f t="shared" si="13"/>
        <v>#VALUE!</v>
      </c>
      <c r="C89" s="41" t="e">
        <f t="shared" si="13"/>
        <v>#VALUE!</v>
      </c>
      <c r="D89" s="41" t="e">
        <f t="shared" si="13"/>
        <v>#VALUE!</v>
      </c>
      <c r="E89" s="41" t="e">
        <f t="shared" si="35"/>
        <v>#VALUE!</v>
      </c>
      <c r="F89" s="41" t="e">
        <f t="shared" si="14"/>
        <v>#VALUE!</v>
      </c>
      <c r="G89" s="41" t="e">
        <f t="shared" si="15"/>
        <v>#VALUE!</v>
      </c>
      <c r="H89" s="25" t="e">
        <f t="shared" si="16"/>
        <v>#VALUE!</v>
      </c>
      <c r="I89" s="227" t="e">
        <f t="shared" si="17"/>
        <v>#VALUE!</v>
      </c>
      <c r="J89" s="228" t="e">
        <f t="shared" si="38"/>
        <v>#VALUE!</v>
      </c>
      <c r="K89" s="41" t="e">
        <f t="shared" si="18"/>
        <v>#VALUE!</v>
      </c>
      <c r="L89" s="216" t="e">
        <f t="shared" si="19"/>
        <v>#VALUE!</v>
      </c>
      <c r="M89" s="216" t="e">
        <f t="shared" si="4"/>
        <v>#VALUE!</v>
      </c>
      <c r="N89" s="41" t="e">
        <f t="shared" si="20"/>
        <v>#VALUE!</v>
      </c>
      <c r="O89" s="41" t="e">
        <f t="shared" si="21"/>
        <v>#VALUE!</v>
      </c>
      <c r="P89" s="229" t="e">
        <f t="shared" si="22"/>
        <v>#VALUE!</v>
      </c>
      <c r="Q89" s="41" t="e">
        <f t="shared" si="23"/>
        <v>#VALUE!</v>
      </c>
      <c r="R89" s="41" t="e">
        <f t="shared" si="24"/>
        <v>#VALUE!</v>
      </c>
      <c r="S89" s="216" t="e">
        <f t="shared" si="5"/>
        <v>#VALUE!</v>
      </c>
      <c r="T89" s="216" t="e">
        <f t="shared" si="6"/>
        <v>#VALUE!</v>
      </c>
      <c r="U89" s="231" t="e">
        <f t="shared" si="25"/>
        <v>#VALUE!</v>
      </c>
      <c r="V89" s="231" t="e">
        <f t="shared" si="7"/>
        <v>#VALUE!</v>
      </c>
      <c r="W89" s="41" t="e">
        <f t="shared" si="26"/>
        <v>#VALUE!</v>
      </c>
      <c r="X89" s="41" t="e">
        <f t="shared" si="27"/>
        <v>#VALUE!</v>
      </c>
      <c r="Y89" s="41" t="e">
        <f t="shared" si="28"/>
        <v>#VALUE!</v>
      </c>
      <c r="Z89" s="41" t="e">
        <f t="shared" si="29"/>
        <v>#VALUE!</v>
      </c>
      <c r="AA89" s="231" t="e">
        <f t="shared" si="8"/>
        <v>#VALUE!</v>
      </c>
      <c r="AB89" s="231" t="e">
        <f t="shared" si="30"/>
        <v>#VALUE!</v>
      </c>
      <c r="AC89" s="41" t="e">
        <f t="shared" si="31"/>
        <v>#VALUE!</v>
      </c>
      <c r="AD89" s="41" t="e">
        <f t="shared" si="9"/>
        <v>#VALUE!</v>
      </c>
      <c r="AE89" s="41" t="e">
        <f t="shared" si="32"/>
        <v>#VALUE!</v>
      </c>
      <c r="AF89" s="41" t="e">
        <f t="shared" si="10"/>
        <v>#VALUE!</v>
      </c>
      <c r="AG89" s="41" t="e">
        <f t="shared" si="11"/>
        <v>#VALUE!</v>
      </c>
      <c r="AH89" s="41" t="e">
        <f t="shared" si="33"/>
        <v>#VALUE!</v>
      </c>
      <c r="AI89" s="41" t="e">
        <f t="shared" si="12"/>
        <v>#VALUE!</v>
      </c>
      <c r="AJ89" s="41" t="e">
        <f t="shared" si="34"/>
        <v>#VALUE!</v>
      </c>
      <c r="AK89" s="8" t="e">
        <f t="shared" si="36"/>
        <v>#VALUE!</v>
      </c>
      <c r="AL89" s="42" t="e">
        <f t="shared" si="37"/>
        <v>#VALUE!</v>
      </c>
      <c r="AZ89" s="8"/>
    </row>
    <row r="90" spans="1:52" ht="15" x14ac:dyDescent="0.15">
      <c r="A90" s="40"/>
      <c r="B90" s="41" t="e">
        <f t="shared" si="13"/>
        <v>#VALUE!</v>
      </c>
      <c r="C90" s="41" t="e">
        <f t="shared" si="13"/>
        <v>#VALUE!</v>
      </c>
      <c r="D90" s="41" t="e">
        <f t="shared" si="13"/>
        <v>#VALUE!</v>
      </c>
      <c r="E90" s="41" t="e">
        <f t="shared" si="35"/>
        <v>#VALUE!</v>
      </c>
      <c r="F90" s="41" t="e">
        <f t="shared" si="14"/>
        <v>#VALUE!</v>
      </c>
      <c r="G90" s="41" t="e">
        <f t="shared" si="15"/>
        <v>#VALUE!</v>
      </c>
      <c r="H90" s="25" t="e">
        <f t="shared" si="16"/>
        <v>#VALUE!</v>
      </c>
      <c r="I90" s="227" t="e">
        <f t="shared" si="17"/>
        <v>#VALUE!</v>
      </c>
      <c r="J90" s="228" t="e">
        <f t="shared" si="38"/>
        <v>#VALUE!</v>
      </c>
      <c r="K90" s="41" t="e">
        <f t="shared" si="18"/>
        <v>#VALUE!</v>
      </c>
      <c r="L90" s="216" t="e">
        <f t="shared" si="19"/>
        <v>#VALUE!</v>
      </c>
      <c r="M90" s="216" t="e">
        <f t="shared" si="4"/>
        <v>#VALUE!</v>
      </c>
      <c r="N90" s="41" t="e">
        <f t="shared" si="20"/>
        <v>#VALUE!</v>
      </c>
      <c r="O90" s="41" t="e">
        <f t="shared" si="21"/>
        <v>#VALUE!</v>
      </c>
      <c r="P90" s="229" t="e">
        <f t="shared" si="22"/>
        <v>#VALUE!</v>
      </c>
      <c r="Q90" s="41" t="e">
        <f t="shared" si="23"/>
        <v>#VALUE!</v>
      </c>
      <c r="R90" s="41" t="e">
        <f t="shared" si="24"/>
        <v>#VALUE!</v>
      </c>
      <c r="S90" s="216" t="e">
        <f t="shared" si="5"/>
        <v>#VALUE!</v>
      </c>
      <c r="T90" s="216" t="e">
        <f t="shared" si="6"/>
        <v>#VALUE!</v>
      </c>
      <c r="U90" s="231" t="e">
        <f t="shared" si="25"/>
        <v>#VALUE!</v>
      </c>
      <c r="V90" s="231" t="e">
        <f t="shared" si="7"/>
        <v>#VALUE!</v>
      </c>
      <c r="W90" s="41" t="e">
        <f t="shared" si="26"/>
        <v>#VALUE!</v>
      </c>
      <c r="X90" s="41" t="e">
        <f t="shared" si="27"/>
        <v>#VALUE!</v>
      </c>
      <c r="Y90" s="41" t="e">
        <f t="shared" si="28"/>
        <v>#VALUE!</v>
      </c>
      <c r="Z90" s="41" t="e">
        <f t="shared" si="29"/>
        <v>#VALUE!</v>
      </c>
      <c r="AA90" s="231" t="e">
        <f t="shared" si="8"/>
        <v>#VALUE!</v>
      </c>
      <c r="AB90" s="231" t="e">
        <f t="shared" si="30"/>
        <v>#VALUE!</v>
      </c>
      <c r="AC90" s="41" t="e">
        <f t="shared" si="31"/>
        <v>#VALUE!</v>
      </c>
      <c r="AD90" s="41" t="e">
        <f t="shared" si="9"/>
        <v>#VALUE!</v>
      </c>
      <c r="AE90" s="41" t="e">
        <f t="shared" si="32"/>
        <v>#VALUE!</v>
      </c>
      <c r="AF90" s="41" t="e">
        <f t="shared" si="10"/>
        <v>#VALUE!</v>
      </c>
      <c r="AG90" s="41" t="e">
        <f t="shared" si="11"/>
        <v>#VALUE!</v>
      </c>
      <c r="AH90" s="41" t="e">
        <f t="shared" si="33"/>
        <v>#VALUE!</v>
      </c>
      <c r="AI90" s="41" t="e">
        <f t="shared" si="12"/>
        <v>#VALUE!</v>
      </c>
      <c r="AJ90" s="41" t="e">
        <f t="shared" si="34"/>
        <v>#VALUE!</v>
      </c>
      <c r="AK90" s="8" t="e">
        <f t="shared" si="36"/>
        <v>#VALUE!</v>
      </c>
      <c r="AL90" s="42" t="e">
        <f t="shared" si="37"/>
        <v>#VALUE!</v>
      </c>
      <c r="AZ90" s="8"/>
    </row>
    <row r="91" spans="1:52" ht="15" x14ac:dyDescent="0.15">
      <c r="A91" s="40"/>
      <c r="B91" s="41" t="e">
        <f t="shared" si="13"/>
        <v>#VALUE!</v>
      </c>
      <c r="C91" s="41" t="e">
        <f t="shared" si="13"/>
        <v>#VALUE!</v>
      </c>
      <c r="D91" s="41" t="e">
        <f t="shared" si="13"/>
        <v>#VALUE!</v>
      </c>
      <c r="E91" s="41" t="e">
        <f t="shared" si="35"/>
        <v>#VALUE!</v>
      </c>
      <c r="F91" s="41" t="e">
        <f t="shared" si="14"/>
        <v>#VALUE!</v>
      </c>
      <c r="G91" s="41" t="e">
        <f t="shared" si="15"/>
        <v>#VALUE!</v>
      </c>
      <c r="H91" s="25" t="e">
        <f t="shared" si="16"/>
        <v>#VALUE!</v>
      </c>
      <c r="I91" s="227" t="e">
        <f t="shared" si="17"/>
        <v>#VALUE!</v>
      </c>
      <c r="J91" s="228" t="e">
        <f t="shared" si="38"/>
        <v>#VALUE!</v>
      </c>
      <c r="K91" s="41" t="e">
        <f t="shared" si="18"/>
        <v>#VALUE!</v>
      </c>
      <c r="L91" s="216" t="e">
        <f t="shared" si="19"/>
        <v>#VALUE!</v>
      </c>
      <c r="M91" s="216" t="e">
        <f t="shared" si="4"/>
        <v>#VALUE!</v>
      </c>
      <c r="N91" s="41" t="e">
        <f t="shared" si="20"/>
        <v>#VALUE!</v>
      </c>
      <c r="O91" s="41" t="e">
        <f t="shared" si="21"/>
        <v>#VALUE!</v>
      </c>
      <c r="P91" s="229" t="e">
        <f t="shared" si="22"/>
        <v>#VALUE!</v>
      </c>
      <c r="Q91" s="41" t="e">
        <f t="shared" si="23"/>
        <v>#VALUE!</v>
      </c>
      <c r="R91" s="41" t="e">
        <f t="shared" si="24"/>
        <v>#VALUE!</v>
      </c>
      <c r="S91" s="216" t="e">
        <f>Q91/O91/R91</f>
        <v>#VALUE!</v>
      </c>
      <c r="T91" s="216" t="e">
        <f t="shared" si="6"/>
        <v>#VALUE!</v>
      </c>
      <c r="U91" s="231" t="e">
        <f t="shared" si="25"/>
        <v>#VALUE!</v>
      </c>
      <c r="V91" s="231" t="e">
        <f t="shared" si="7"/>
        <v>#VALUE!</v>
      </c>
      <c r="W91" s="41" t="e">
        <f t="shared" si="26"/>
        <v>#VALUE!</v>
      </c>
      <c r="X91" s="41" t="e">
        <f t="shared" si="27"/>
        <v>#VALUE!</v>
      </c>
      <c r="Y91" s="41" t="e">
        <f t="shared" si="28"/>
        <v>#VALUE!</v>
      </c>
      <c r="Z91" s="41" t="e">
        <f t="shared" si="29"/>
        <v>#VALUE!</v>
      </c>
      <c r="AA91" s="231" t="e">
        <f t="shared" si="8"/>
        <v>#VALUE!</v>
      </c>
      <c r="AB91" s="231" t="e">
        <f t="shared" si="30"/>
        <v>#VALUE!</v>
      </c>
      <c r="AC91" s="41" t="e">
        <f t="shared" si="31"/>
        <v>#VALUE!</v>
      </c>
      <c r="AD91" s="41" t="e">
        <f t="shared" si="9"/>
        <v>#VALUE!</v>
      </c>
      <c r="AE91" s="41" t="e">
        <f t="shared" si="32"/>
        <v>#VALUE!</v>
      </c>
      <c r="AF91" s="41" t="e">
        <f t="shared" si="10"/>
        <v>#VALUE!</v>
      </c>
      <c r="AG91" s="41" t="e">
        <f t="shared" si="11"/>
        <v>#VALUE!</v>
      </c>
      <c r="AH91" s="41" t="e">
        <f t="shared" si="33"/>
        <v>#VALUE!</v>
      </c>
      <c r="AI91" s="41" t="e">
        <f t="shared" si="12"/>
        <v>#VALUE!</v>
      </c>
      <c r="AJ91" s="41" t="e">
        <f t="shared" si="34"/>
        <v>#VALUE!</v>
      </c>
      <c r="AK91" s="8" t="e">
        <f t="shared" si="36"/>
        <v>#VALUE!</v>
      </c>
      <c r="AL91" s="42" t="e">
        <f t="shared" si="37"/>
        <v>#VALUE!</v>
      </c>
      <c r="AZ91" s="8"/>
    </row>
    <row r="92" spans="1:52" ht="15" x14ac:dyDescent="0.15">
      <c r="A92" s="40"/>
      <c r="B92" s="41" t="e">
        <f t="shared" si="13"/>
        <v>#VALUE!</v>
      </c>
      <c r="C92" s="41" t="e">
        <f t="shared" si="13"/>
        <v>#VALUE!</v>
      </c>
      <c r="D92" s="41" t="e">
        <f t="shared" si="13"/>
        <v>#VALUE!</v>
      </c>
      <c r="E92" s="41" t="e">
        <f t="shared" si="35"/>
        <v>#VALUE!</v>
      </c>
      <c r="F92" s="41" t="e">
        <f t="shared" si="14"/>
        <v>#VALUE!</v>
      </c>
      <c r="G92" s="41" t="e">
        <f t="shared" si="15"/>
        <v>#VALUE!</v>
      </c>
      <c r="H92" s="25" t="e">
        <f t="shared" si="16"/>
        <v>#VALUE!</v>
      </c>
      <c r="I92" s="227" t="e">
        <f t="shared" si="17"/>
        <v>#VALUE!</v>
      </c>
      <c r="J92" s="228" t="e">
        <f t="shared" si="38"/>
        <v>#VALUE!</v>
      </c>
      <c r="K92" s="41" t="e">
        <f t="shared" si="18"/>
        <v>#VALUE!</v>
      </c>
      <c r="L92" s="216" t="e">
        <f t="shared" si="19"/>
        <v>#VALUE!</v>
      </c>
      <c r="M92" s="216" t="e">
        <f t="shared" si="4"/>
        <v>#VALUE!</v>
      </c>
      <c r="N92" s="41" t="e">
        <f t="shared" si="20"/>
        <v>#VALUE!</v>
      </c>
      <c r="O92" s="41" t="e">
        <f t="shared" si="21"/>
        <v>#VALUE!</v>
      </c>
      <c r="P92" s="229" t="e">
        <f t="shared" si="22"/>
        <v>#VALUE!</v>
      </c>
      <c r="Q92" s="41" t="e">
        <f t="shared" si="23"/>
        <v>#VALUE!</v>
      </c>
      <c r="R92" s="41" t="e">
        <f t="shared" si="24"/>
        <v>#VALUE!</v>
      </c>
      <c r="S92" s="216" t="e">
        <f t="shared" si="5"/>
        <v>#VALUE!</v>
      </c>
      <c r="T92" s="216" t="e">
        <f t="shared" si="6"/>
        <v>#VALUE!</v>
      </c>
      <c r="U92" s="231" t="e">
        <f t="shared" si="25"/>
        <v>#VALUE!</v>
      </c>
      <c r="V92" s="231" t="e">
        <f t="shared" si="7"/>
        <v>#VALUE!</v>
      </c>
      <c r="W92" s="41" t="e">
        <f t="shared" si="26"/>
        <v>#VALUE!</v>
      </c>
      <c r="X92" s="41" t="e">
        <f t="shared" si="27"/>
        <v>#VALUE!</v>
      </c>
      <c r="Y92" s="41" t="e">
        <f t="shared" si="28"/>
        <v>#VALUE!</v>
      </c>
      <c r="Z92" s="41" t="e">
        <f t="shared" si="29"/>
        <v>#VALUE!</v>
      </c>
      <c r="AA92" s="231" t="e">
        <f t="shared" si="8"/>
        <v>#VALUE!</v>
      </c>
      <c r="AB92" s="231" t="e">
        <f t="shared" si="30"/>
        <v>#VALUE!</v>
      </c>
      <c r="AC92" s="41" t="e">
        <f t="shared" si="31"/>
        <v>#VALUE!</v>
      </c>
      <c r="AD92" s="41" t="e">
        <f t="shared" si="9"/>
        <v>#VALUE!</v>
      </c>
      <c r="AE92" s="41" t="e">
        <f t="shared" si="32"/>
        <v>#VALUE!</v>
      </c>
      <c r="AF92" s="41" t="e">
        <f t="shared" si="10"/>
        <v>#VALUE!</v>
      </c>
      <c r="AG92" s="41" t="e">
        <f t="shared" si="11"/>
        <v>#VALUE!</v>
      </c>
      <c r="AH92" s="41" t="e">
        <f t="shared" si="33"/>
        <v>#VALUE!</v>
      </c>
      <c r="AI92" s="41" t="e">
        <f t="shared" si="12"/>
        <v>#VALUE!</v>
      </c>
      <c r="AJ92" s="41" t="e">
        <f t="shared" si="34"/>
        <v>#VALUE!</v>
      </c>
      <c r="AK92" s="8" t="e">
        <f t="shared" si="36"/>
        <v>#VALUE!</v>
      </c>
      <c r="AL92" s="42" t="e">
        <f t="shared" si="37"/>
        <v>#VALUE!</v>
      </c>
      <c r="AZ92" s="8"/>
    </row>
    <row r="93" spans="1:52" ht="15" x14ac:dyDescent="0.15">
      <c r="A93" s="40"/>
      <c r="B93" s="41" t="e">
        <f>AF92</f>
        <v>#VALUE!</v>
      </c>
      <c r="C93" s="41" t="e">
        <f>AG92</f>
        <v>#VALUE!</v>
      </c>
      <c r="D93" s="41" t="e">
        <f>AH92</f>
        <v>#VALUE!</v>
      </c>
      <c r="E93" s="41" t="e">
        <f t="shared" si="35"/>
        <v>#VALUE!</v>
      </c>
      <c r="F93" s="41" t="e">
        <f t="shared" si="14"/>
        <v>#VALUE!</v>
      </c>
      <c r="G93" s="41" t="e">
        <f t="shared" si="15"/>
        <v>#VALUE!</v>
      </c>
      <c r="H93" s="25" t="e">
        <f t="shared" si="16"/>
        <v>#VALUE!</v>
      </c>
      <c r="I93" s="227" t="e">
        <f t="shared" si="17"/>
        <v>#VALUE!</v>
      </c>
      <c r="J93" s="228" t="e">
        <f t="shared" si="38"/>
        <v>#VALUE!</v>
      </c>
      <c r="K93" s="41" t="e">
        <f t="shared" si="18"/>
        <v>#VALUE!</v>
      </c>
      <c r="L93" s="216" t="e">
        <f t="shared" si="19"/>
        <v>#VALUE!</v>
      </c>
      <c r="M93" s="216" t="e">
        <f t="shared" si="4"/>
        <v>#VALUE!</v>
      </c>
      <c r="N93" s="41" t="e">
        <f t="shared" si="20"/>
        <v>#VALUE!</v>
      </c>
      <c r="O93" s="41" t="e">
        <f t="shared" si="21"/>
        <v>#VALUE!</v>
      </c>
      <c r="P93" s="229" t="e">
        <f t="shared" si="22"/>
        <v>#VALUE!</v>
      </c>
      <c r="Q93" s="41" t="e">
        <f t="shared" si="23"/>
        <v>#VALUE!</v>
      </c>
      <c r="R93" s="41" t="e">
        <f t="shared" si="24"/>
        <v>#VALUE!</v>
      </c>
      <c r="S93" s="216" t="e">
        <f t="shared" si="5"/>
        <v>#VALUE!</v>
      </c>
      <c r="T93" s="216" t="e">
        <f t="shared" si="6"/>
        <v>#VALUE!</v>
      </c>
      <c r="U93" s="231" t="e">
        <f t="shared" si="25"/>
        <v>#VALUE!</v>
      </c>
      <c r="V93" s="231" t="e">
        <f t="shared" si="7"/>
        <v>#VALUE!</v>
      </c>
      <c r="W93" s="41" t="e">
        <f t="shared" si="26"/>
        <v>#VALUE!</v>
      </c>
      <c r="X93" s="41" t="e">
        <f t="shared" si="27"/>
        <v>#VALUE!</v>
      </c>
      <c r="Y93" s="41" t="e">
        <f t="shared" si="28"/>
        <v>#VALUE!</v>
      </c>
      <c r="Z93" s="41" t="e">
        <f t="shared" si="29"/>
        <v>#VALUE!</v>
      </c>
      <c r="AA93" s="231" t="e">
        <f t="shared" si="8"/>
        <v>#VALUE!</v>
      </c>
      <c r="AB93" s="231" t="e">
        <f t="shared" si="30"/>
        <v>#VALUE!</v>
      </c>
      <c r="AC93" s="41" t="e">
        <f t="shared" si="31"/>
        <v>#VALUE!</v>
      </c>
      <c r="AD93" s="41" t="e">
        <f t="shared" si="9"/>
        <v>#VALUE!</v>
      </c>
      <c r="AE93" s="41" t="e">
        <f t="shared" si="32"/>
        <v>#VALUE!</v>
      </c>
      <c r="AF93" s="41" t="e">
        <f t="shared" si="10"/>
        <v>#VALUE!</v>
      </c>
      <c r="AG93" s="41" t="e">
        <f t="shared" si="11"/>
        <v>#VALUE!</v>
      </c>
      <c r="AH93" s="41" t="e">
        <f t="shared" si="33"/>
        <v>#VALUE!</v>
      </c>
      <c r="AI93" s="41" t="e">
        <f t="shared" si="12"/>
        <v>#VALUE!</v>
      </c>
      <c r="AJ93" s="41" t="e">
        <f t="shared" si="34"/>
        <v>#VALUE!</v>
      </c>
      <c r="AK93" s="8" t="e">
        <f t="shared" si="36"/>
        <v>#VALUE!</v>
      </c>
      <c r="AL93" s="42" t="e">
        <f t="shared" si="37"/>
        <v>#VALUE!</v>
      </c>
      <c r="AZ93" s="8"/>
    </row>
    <row r="94" spans="1:52" ht="15" x14ac:dyDescent="0.15">
      <c r="A94" s="40"/>
      <c r="B94" s="41" t="e">
        <f t="shared" ref="B94:D125" si="39">AF93</f>
        <v>#VALUE!</v>
      </c>
      <c r="C94" s="41" t="e">
        <f t="shared" si="39"/>
        <v>#VALUE!</v>
      </c>
      <c r="D94" s="41" t="e">
        <f t="shared" si="39"/>
        <v>#VALUE!</v>
      </c>
      <c r="E94" s="41" t="e">
        <f t="shared" si="35"/>
        <v>#VALUE!</v>
      </c>
      <c r="F94" s="41" t="e">
        <f t="shared" si="14"/>
        <v>#VALUE!</v>
      </c>
      <c r="G94" s="41" t="e">
        <f t="shared" si="15"/>
        <v>#VALUE!</v>
      </c>
      <c r="H94" s="25" t="e">
        <f t="shared" si="16"/>
        <v>#VALUE!</v>
      </c>
      <c r="I94" s="227" t="e">
        <f t="shared" si="17"/>
        <v>#VALUE!</v>
      </c>
      <c r="J94" s="228" t="e">
        <f t="shared" si="38"/>
        <v>#VALUE!</v>
      </c>
      <c r="K94" s="41" t="e">
        <f t="shared" si="18"/>
        <v>#VALUE!</v>
      </c>
      <c r="L94" s="216" t="e">
        <f t="shared" si="19"/>
        <v>#VALUE!</v>
      </c>
      <c r="M94" s="216" t="e">
        <f t="shared" si="4"/>
        <v>#VALUE!</v>
      </c>
      <c r="N94" s="41" t="e">
        <f t="shared" si="20"/>
        <v>#VALUE!</v>
      </c>
      <c r="O94" s="41" t="e">
        <f t="shared" si="21"/>
        <v>#VALUE!</v>
      </c>
      <c r="P94" s="229" t="e">
        <f t="shared" si="22"/>
        <v>#VALUE!</v>
      </c>
      <c r="Q94" s="41" t="e">
        <f t="shared" si="23"/>
        <v>#VALUE!</v>
      </c>
      <c r="R94" s="41" t="e">
        <f t="shared" si="24"/>
        <v>#VALUE!</v>
      </c>
      <c r="S94" s="216" t="e">
        <f t="shared" si="5"/>
        <v>#VALUE!</v>
      </c>
      <c r="T94" s="216" t="e">
        <f t="shared" si="6"/>
        <v>#VALUE!</v>
      </c>
      <c r="U94" s="231" t="e">
        <f t="shared" si="25"/>
        <v>#VALUE!</v>
      </c>
      <c r="V94" s="231" t="e">
        <f t="shared" si="7"/>
        <v>#VALUE!</v>
      </c>
      <c r="W94" s="41" t="e">
        <f t="shared" si="26"/>
        <v>#VALUE!</v>
      </c>
      <c r="X94" s="41" t="e">
        <f t="shared" si="27"/>
        <v>#VALUE!</v>
      </c>
      <c r="Y94" s="41" t="e">
        <f t="shared" si="28"/>
        <v>#VALUE!</v>
      </c>
      <c r="Z94" s="41" t="e">
        <f t="shared" si="29"/>
        <v>#VALUE!</v>
      </c>
      <c r="AA94" s="231" t="e">
        <f t="shared" si="8"/>
        <v>#VALUE!</v>
      </c>
      <c r="AB94" s="231" t="e">
        <f t="shared" si="30"/>
        <v>#VALUE!</v>
      </c>
      <c r="AC94" s="41" t="e">
        <f t="shared" ref="AC94:AC125" si="40">delta_z(N94,S94,H94,AE93,AB94)</f>
        <v>#VALUE!</v>
      </c>
      <c r="AD94" s="41" t="e">
        <f t="shared" si="9"/>
        <v>#VALUE!</v>
      </c>
      <c r="AE94" s="41" t="e">
        <f t="shared" si="32"/>
        <v>#VALUE!</v>
      </c>
      <c r="AF94" s="41" t="e">
        <f t="shared" si="10"/>
        <v>#VALUE!</v>
      </c>
      <c r="AG94" s="41" t="e">
        <f t="shared" si="11"/>
        <v>#VALUE!</v>
      </c>
      <c r="AH94" s="41" t="e">
        <f t="shared" si="33"/>
        <v>#VALUE!</v>
      </c>
      <c r="AI94" s="41" t="e">
        <f t="shared" si="12"/>
        <v>#VALUE!</v>
      </c>
      <c r="AJ94" s="41" t="e">
        <f t="shared" si="34"/>
        <v>#VALUE!</v>
      </c>
      <c r="AK94" s="8" t="e">
        <f t="shared" si="36"/>
        <v>#VALUE!</v>
      </c>
      <c r="AL94" s="42" t="e">
        <f t="shared" si="37"/>
        <v>#VALUE!</v>
      </c>
      <c r="AZ94" s="8"/>
    </row>
    <row r="95" spans="1:52" ht="15" x14ac:dyDescent="0.15">
      <c r="A95" s="40"/>
      <c r="B95" s="41" t="e">
        <f t="shared" si="39"/>
        <v>#VALUE!</v>
      </c>
      <c r="C95" s="41" t="e">
        <f t="shared" si="39"/>
        <v>#VALUE!</v>
      </c>
      <c r="D95" s="41" t="e">
        <f t="shared" si="39"/>
        <v>#VALUE!</v>
      </c>
      <c r="E95" s="41" t="e">
        <f t="shared" si="35"/>
        <v>#VALUE!</v>
      </c>
      <c r="F95" s="41" t="e">
        <f t="shared" si="14"/>
        <v>#VALUE!</v>
      </c>
      <c r="G95" s="41" t="e">
        <f t="shared" si="15"/>
        <v>#VALUE!</v>
      </c>
      <c r="H95" s="25" t="e">
        <f t="shared" ref="H95:H126" si="41">dv(S94)</f>
        <v>#VALUE!</v>
      </c>
      <c r="I95" s="227" t="e">
        <f t="shared" si="17"/>
        <v>#VALUE!</v>
      </c>
      <c r="J95" s="228" t="e">
        <f t="shared" si="38"/>
        <v>#VALUE!</v>
      </c>
      <c r="K95" s="41" t="e">
        <f t="shared" si="18"/>
        <v>#VALUE!</v>
      </c>
      <c r="L95" s="216" t="e">
        <f t="shared" si="19"/>
        <v>#VALUE!</v>
      </c>
      <c r="M95" s="216" t="e">
        <f t="shared" si="4"/>
        <v>#VALUE!</v>
      </c>
      <c r="N95" s="41" t="e">
        <f t="shared" si="20"/>
        <v>#VALUE!</v>
      </c>
      <c r="O95" s="41" t="e">
        <f t="shared" si="21"/>
        <v>#VALUE!</v>
      </c>
      <c r="P95" s="229" t="e">
        <f t="shared" si="22"/>
        <v>#VALUE!</v>
      </c>
      <c r="Q95" s="41" t="e">
        <f t="shared" si="23"/>
        <v>#VALUE!</v>
      </c>
      <c r="R95" s="41" t="e">
        <f t="shared" si="24"/>
        <v>#VALUE!</v>
      </c>
      <c r="S95" s="216" t="e">
        <f t="shared" si="5"/>
        <v>#VALUE!</v>
      </c>
      <c r="T95" s="216" t="e">
        <f t="shared" si="6"/>
        <v>#VALUE!</v>
      </c>
      <c r="U95" s="231" t="e">
        <f t="shared" si="25"/>
        <v>#VALUE!</v>
      </c>
      <c r="V95" s="231" t="e">
        <f t="shared" si="7"/>
        <v>#VALUE!</v>
      </c>
      <c r="W95" s="41" t="e">
        <f t="shared" si="26"/>
        <v>#VALUE!</v>
      </c>
      <c r="X95" s="41" t="e">
        <f t="shared" si="27"/>
        <v>#VALUE!</v>
      </c>
      <c r="Y95" s="41" t="e">
        <f t="shared" si="28"/>
        <v>#VALUE!</v>
      </c>
      <c r="Z95" s="41" t="e">
        <f t="shared" si="29"/>
        <v>#VALUE!</v>
      </c>
      <c r="AA95" s="231" t="e">
        <f t="shared" si="8"/>
        <v>#VALUE!</v>
      </c>
      <c r="AB95" s="231" t="e">
        <f t="shared" si="30"/>
        <v>#VALUE!</v>
      </c>
      <c r="AC95" s="41" t="e">
        <f t="shared" si="40"/>
        <v>#VALUE!</v>
      </c>
      <c r="AD95" s="41" t="e">
        <f t="shared" si="9"/>
        <v>#VALUE!</v>
      </c>
      <c r="AE95" s="41" t="e">
        <f t="shared" si="32"/>
        <v>#VALUE!</v>
      </c>
      <c r="AF95" s="41" t="e">
        <f t="shared" si="10"/>
        <v>#VALUE!</v>
      </c>
      <c r="AG95" s="41" t="e">
        <f t="shared" si="11"/>
        <v>#VALUE!</v>
      </c>
      <c r="AH95" s="41" t="e">
        <f t="shared" si="33"/>
        <v>#VALUE!</v>
      </c>
      <c r="AI95" s="41" t="e">
        <f t="shared" si="12"/>
        <v>#VALUE!</v>
      </c>
      <c r="AJ95" s="41" t="e">
        <f t="shared" si="34"/>
        <v>#VALUE!</v>
      </c>
      <c r="AK95" s="8" t="e">
        <f t="shared" si="36"/>
        <v>#VALUE!</v>
      </c>
      <c r="AL95" s="42" t="e">
        <f t="shared" si="37"/>
        <v>#VALUE!</v>
      </c>
      <c r="AZ95" s="8"/>
    </row>
    <row r="96" spans="1:52" ht="15" x14ac:dyDescent="0.15">
      <c r="A96" s="40"/>
      <c r="B96" s="41" t="e">
        <f t="shared" si="39"/>
        <v>#VALUE!</v>
      </c>
      <c r="C96" s="41" t="e">
        <f t="shared" si="39"/>
        <v>#VALUE!</v>
      </c>
      <c r="D96" s="41" t="e">
        <f t="shared" si="39"/>
        <v>#VALUE!</v>
      </c>
      <c r="E96" s="41" t="e">
        <f t="shared" si="35"/>
        <v>#VALUE!</v>
      </c>
      <c r="F96" s="41" t="e">
        <f t="shared" si="14"/>
        <v>#VALUE!</v>
      </c>
      <c r="G96" s="41" t="e">
        <f t="shared" si="15"/>
        <v>#VALUE!</v>
      </c>
      <c r="H96" s="25" t="e">
        <f t="shared" si="41"/>
        <v>#VALUE!</v>
      </c>
      <c r="I96" s="227" t="e">
        <f t="shared" si="17"/>
        <v>#VALUE!</v>
      </c>
      <c r="J96" s="228" t="e">
        <f t="shared" si="38"/>
        <v>#VALUE!</v>
      </c>
      <c r="K96" s="41" t="e">
        <f t="shared" si="18"/>
        <v>#VALUE!</v>
      </c>
      <c r="L96" s="216" t="e">
        <f t="shared" si="19"/>
        <v>#VALUE!</v>
      </c>
      <c r="M96" s="216" t="e">
        <f t="shared" si="4"/>
        <v>#VALUE!</v>
      </c>
      <c r="N96" s="41" t="e">
        <f t="shared" si="20"/>
        <v>#VALUE!</v>
      </c>
      <c r="O96" s="41" t="e">
        <f t="shared" si="21"/>
        <v>#VALUE!</v>
      </c>
      <c r="P96" s="229" t="e">
        <f t="shared" si="22"/>
        <v>#VALUE!</v>
      </c>
      <c r="Q96" s="41" t="e">
        <f t="shared" si="23"/>
        <v>#VALUE!</v>
      </c>
      <c r="R96" s="41" t="e">
        <f t="shared" si="24"/>
        <v>#VALUE!</v>
      </c>
      <c r="S96" s="216" t="e">
        <f t="shared" si="5"/>
        <v>#VALUE!</v>
      </c>
      <c r="T96" s="216" t="e">
        <f t="shared" si="6"/>
        <v>#VALUE!</v>
      </c>
      <c r="U96" s="231" t="e">
        <f t="shared" si="25"/>
        <v>#VALUE!</v>
      </c>
      <c r="V96" s="231" t="e">
        <f t="shared" si="7"/>
        <v>#VALUE!</v>
      </c>
      <c r="W96" s="41" t="e">
        <f t="shared" si="26"/>
        <v>#VALUE!</v>
      </c>
      <c r="X96" s="41" t="e">
        <f t="shared" si="27"/>
        <v>#VALUE!</v>
      </c>
      <c r="Y96" s="41" t="e">
        <f t="shared" si="28"/>
        <v>#VALUE!</v>
      </c>
      <c r="Z96" s="41" t="e">
        <f t="shared" si="29"/>
        <v>#VALUE!</v>
      </c>
      <c r="AA96" s="231" t="e">
        <f t="shared" si="8"/>
        <v>#VALUE!</v>
      </c>
      <c r="AB96" s="231" t="e">
        <f t="shared" si="30"/>
        <v>#VALUE!</v>
      </c>
      <c r="AC96" s="41" t="e">
        <f t="shared" si="40"/>
        <v>#VALUE!</v>
      </c>
      <c r="AD96" s="41" t="e">
        <f t="shared" si="9"/>
        <v>#VALUE!</v>
      </c>
      <c r="AE96" s="41" t="e">
        <f t="shared" si="32"/>
        <v>#VALUE!</v>
      </c>
      <c r="AF96" s="41" t="e">
        <f t="shared" si="10"/>
        <v>#VALUE!</v>
      </c>
      <c r="AG96" s="41" t="e">
        <f t="shared" si="11"/>
        <v>#VALUE!</v>
      </c>
      <c r="AH96" s="41" t="e">
        <f t="shared" si="33"/>
        <v>#VALUE!</v>
      </c>
      <c r="AI96" s="41" t="e">
        <f t="shared" si="12"/>
        <v>#VALUE!</v>
      </c>
      <c r="AJ96" s="41" t="e">
        <f t="shared" si="34"/>
        <v>#VALUE!</v>
      </c>
      <c r="AK96" s="8" t="e">
        <f t="shared" si="36"/>
        <v>#VALUE!</v>
      </c>
      <c r="AL96" s="42" t="e">
        <f t="shared" si="37"/>
        <v>#VALUE!</v>
      </c>
      <c r="AZ96" s="8"/>
    </row>
    <row r="97" spans="1:52" ht="15" x14ac:dyDescent="0.15">
      <c r="A97" s="40"/>
      <c r="B97" s="41" t="e">
        <f t="shared" si="39"/>
        <v>#VALUE!</v>
      </c>
      <c r="C97" s="41" t="e">
        <f t="shared" si="39"/>
        <v>#VALUE!</v>
      </c>
      <c r="D97" s="41" t="e">
        <f t="shared" si="39"/>
        <v>#VALUE!</v>
      </c>
      <c r="E97" s="41" t="e">
        <f t="shared" si="35"/>
        <v>#VALUE!</v>
      </c>
      <c r="F97" s="41" t="e">
        <f t="shared" si="14"/>
        <v>#VALUE!</v>
      </c>
      <c r="G97" s="41" t="e">
        <f t="shared" si="15"/>
        <v>#VALUE!</v>
      </c>
      <c r="H97" s="25" t="e">
        <f t="shared" si="41"/>
        <v>#VALUE!</v>
      </c>
      <c r="I97" s="227" t="e">
        <f t="shared" si="17"/>
        <v>#VALUE!</v>
      </c>
      <c r="J97" s="228" t="e">
        <f t="shared" si="38"/>
        <v>#VALUE!</v>
      </c>
      <c r="K97" s="41" t="e">
        <f t="shared" si="18"/>
        <v>#VALUE!</v>
      </c>
      <c r="L97" s="216" t="e">
        <f t="shared" si="19"/>
        <v>#VALUE!</v>
      </c>
      <c r="M97" s="216" t="e">
        <f t="shared" si="4"/>
        <v>#VALUE!</v>
      </c>
      <c r="N97" s="41" t="e">
        <f t="shared" si="20"/>
        <v>#VALUE!</v>
      </c>
      <c r="O97" s="41" t="e">
        <f t="shared" si="21"/>
        <v>#VALUE!</v>
      </c>
      <c r="P97" s="229" t="e">
        <f t="shared" si="22"/>
        <v>#VALUE!</v>
      </c>
      <c r="Q97" s="41" t="e">
        <f t="shared" si="23"/>
        <v>#VALUE!</v>
      </c>
      <c r="R97" s="41" t="e">
        <f t="shared" si="24"/>
        <v>#VALUE!</v>
      </c>
      <c r="S97" s="216" t="e">
        <f t="shared" si="5"/>
        <v>#VALUE!</v>
      </c>
      <c r="T97" s="216" t="e">
        <f t="shared" si="6"/>
        <v>#VALUE!</v>
      </c>
      <c r="U97" s="231" t="e">
        <f t="shared" si="25"/>
        <v>#VALUE!</v>
      </c>
      <c r="V97" s="231" t="e">
        <f t="shared" si="7"/>
        <v>#VALUE!</v>
      </c>
      <c r="W97" s="41" t="e">
        <f t="shared" si="26"/>
        <v>#VALUE!</v>
      </c>
      <c r="X97" s="41" t="e">
        <f t="shared" si="27"/>
        <v>#VALUE!</v>
      </c>
      <c r="Y97" s="41" t="e">
        <f t="shared" si="28"/>
        <v>#VALUE!</v>
      </c>
      <c r="Z97" s="41" t="e">
        <f t="shared" si="29"/>
        <v>#VALUE!</v>
      </c>
      <c r="AA97" s="231" t="e">
        <f t="shared" si="8"/>
        <v>#VALUE!</v>
      </c>
      <c r="AB97" s="231" t="e">
        <f t="shared" si="30"/>
        <v>#VALUE!</v>
      </c>
      <c r="AC97" s="41" t="e">
        <f t="shared" si="40"/>
        <v>#VALUE!</v>
      </c>
      <c r="AD97" s="41" t="e">
        <f t="shared" si="9"/>
        <v>#VALUE!</v>
      </c>
      <c r="AE97" s="41" t="e">
        <f t="shared" si="32"/>
        <v>#VALUE!</v>
      </c>
      <c r="AF97" s="41" t="e">
        <f t="shared" si="10"/>
        <v>#VALUE!</v>
      </c>
      <c r="AG97" s="41" t="e">
        <f t="shared" si="11"/>
        <v>#VALUE!</v>
      </c>
      <c r="AH97" s="41" t="e">
        <f t="shared" si="33"/>
        <v>#VALUE!</v>
      </c>
      <c r="AI97" s="41" t="e">
        <f t="shared" si="12"/>
        <v>#VALUE!</v>
      </c>
      <c r="AJ97" s="41" t="e">
        <f t="shared" si="34"/>
        <v>#VALUE!</v>
      </c>
      <c r="AK97" s="8" t="e">
        <f t="shared" si="36"/>
        <v>#VALUE!</v>
      </c>
      <c r="AL97" s="42" t="e">
        <f t="shared" si="37"/>
        <v>#VALUE!</v>
      </c>
      <c r="AZ97" s="8"/>
    </row>
    <row r="98" spans="1:52" ht="15" x14ac:dyDescent="0.15">
      <c r="A98" s="40"/>
      <c r="B98" s="41" t="e">
        <f t="shared" si="39"/>
        <v>#VALUE!</v>
      </c>
      <c r="C98" s="41" t="e">
        <f t="shared" si="39"/>
        <v>#VALUE!</v>
      </c>
      <c r="D98" s="41" t="e">
        <f t="shared" si="39"/>
        <v>#VALUE!</v>
      </c>
      <c r="E98" s="41" t="e">
        <f t="shared" si="35"/>
        <v>#VALUE!</v>
      </c>
      <c r="F98" s="41" t="e">
        <f t="shared" si="14"/>
        <v>#VALUE!</v>
      </c>
      <c r="G98" s="41" t="e">
        <f t="shared" si="15"/>
        <v>#VALUE!</v>
      </c>
      <c r="H98" s="25" t="e">
        <f t="shared" si="41"/>
        <v>#VALUE!</v>
      </c>
      <c r="I98" s="227" t="e">
        <f t="shared" si="17"/>
        <v>#VALUE!</v>
      </c>
      <c r="J98" s="228" t="e">
        <f t="shared" si="38"/>
        <v>#VALUE!</v>
      </c>
      <c r="K98" s="41" t="e">
        <f t="shared" si="18"/>
        <v>#VALUE!</v>
      </c>
      <c r="L98" s="216" t="e">
        <f t="shared" si="19"/>
        <v>#VALUE!</v>
      </c>
      <c r="M98" s="216" t="e">
        <f t="shared" si="4"/>
        <v>#VALUE!</v>
      </c>
      <c r="N98" s="41" t="e">
        <f t="shared" si="20"/>
        <v>#VALUE!</v>
      </c>
      <c r="O98" s="41" t="e">
        <f t="shared" si="21"/>
        <v>#VALUE!</v>
      </c>
      <c r="P98" s="229" t="e">
        <f t="shared" si="22"/>
        <v>#VALUE!</v>
      </c>
      <c r="Q98" s="41" t="e">
        <f t="shared" si="23"/>
        <v>#VALUE!</v>
      </c>
      <c r="R98" s="41" t="e">
        <f t="shared" si="24"/>
        <v>#VALUE!</v>
      </c>
      <c r="S98" s="216" t="e">
        <f t="shared" si="5"/>
        <v>#VALUE!</v>
      </c>
      <c r="T98" s="216" t="e">
        <f t="shared" si="6"/>
        <v>#VALUE!</v>
      </c>
      <c r="U98" s="231" t="e">
        <f t="shared" si="25"/>
        <v>#VALUE!</v>
      </c>
      <c r="V98" s="231" t="e">
        <f t="shared" si="7"/>
        <v>#VALUE!</v>
      </c>
      <c r="W98" s="41" t="e">
        <f t="shared" si="26"/>
        <v>#VALUE!</v>
      </c>
      <c r="X98" s="41" t="e">
        <f t="shared" si="27"/>
        <v>#VALUE!</v>
      </c>
      <c r="Y98" s="41" t="e">
        <f t="shared" si="28"/>
        <v>#VALUE!</v>
      </c>
      <c r="Z98" s="41" t="e">
        <f t="shared" si="29"/>
        <v>#VALUE!</v>
      </c>
      <c r="AA98" s="231" t="e">
        <f t="shared" si="8"/>
        <v>#VALUE!</v>
      </c>
      <c r="AB98" s="231" t="e">
        <f t="shared" si="30"/>
        <v>#VALUE!</v>
      </c>
      <c r="AC98" s="41" t="e">
        <f t="shared" si="40"/>
        <v>#VALUE!</v>
      </c>
      <c r="AD98" s="41" t="e">
        <f t="shared" si="9"/>
        <v>#VALUE!</v>
      </c>
      <c r="AE98" s="41" t="e">
        <f t="shared" si="32"/>
        <v>#VALUE!</v>
      </c>
      <c r="AF98" s="41" t="e">
        <f t="shared" si="10"/>
        <v>#VALUE!</v>
      </c>
      <c r="AG98" s="41" t="e">
        <f t="shared" si="11"/>
        <v>#VALUE!</v>
      </c>
      <c r="AH98" s="41" t="e">
        <f t="shared" si="33"/>
        <v>#VALUE!</v>
      </c>
      <c r="AI98" s="41" t="e">
        <f t="shared" si="12"/>
        <v>#VALUE!</v>
      </c>
      <c r="AJ98" s="41" t="e">
        <f t="shared" si="34"/>
        <v>#VALUE!</v>
      </c>
      <c r="AK98" s="8" t="e">
        <f t="shared" si="36"/>
        <v>#VALUE!</v>
      </c>
      <c r="AL98" s="42" t="e">
        <f t="shared" si="37"/>
        <v>#VALUE!</v>
      </c>
      <c r="AZ98" s="8"/>
    </row>
    <row r="99" spans="1:52" ht="15" x14ac:dyDescent="0.15">
      <c r="A99" s="40"/>
      <c r="B99" s="41" t="e">
        <f t="shared" si="39"/>
        <v>#VALUE!</v>
      </c>
      <c r="C99" s="41" t="e">
        <f t="shared" si="39"/>
        <v>#VALUE!</v>
      </c>
      <c r="D99" s="41" t="e">
        <f t="shared" si="39"/>
        <v>#VALUE!</v>
      </c>
      <c r="E99" s="41" t="e">
        <f t="shared" si="35"/>
        <v>#VALUE!</v>
      </c>
      <c r="F99" s="41" t="e">
        <f t="shared" si="14"/>
        <v>#VALUE!</v>
      </c>
      <c r="G99" s="41" t="e">
        <f t="shared" si="15"/>
        <v>#VALUE!</v>
      </c>
      <c r="H99" s="25" t="e">
        <f t="shared" si="41"/>
        <v>#VALUE!</v>
      </c>
      <c r="I99" s="227" t="e">
        <f t="shared" si="17"/>
        <v>#VALUE!</v>
      </c>
      <c r="J99" s="228" t="e">
        <f t="shared" si="38"/>
        <v>#VALUE!</v>
      </c>
      <c r="K99" s="41" t="e">
        <f t="shared" si="18"/>
        <v>#VALUE!</v>
      </c>
      <c r="L99" s="216" t="e">
        <f t="shared" si="19"/>
        <v>#VALUE!</v>
      </c>
      <c r="M99" s="216" t="e">
        <f t="shared" si="4"/>
        <v>#VALUE!</v>
      </c>
      <c r="N99" s="41" t="e">
        <f t="shared" si="20"/>
        <v>#VALUE!</v>
      </c>
      <c r="O99" s="41" t="e">
        <f t="shared" si="21"/>
        <v>#VALUE!</v>
      </c>
      <c r="P99" s="229" t="e">
        <f t="shared" si="22"/>
        <v>#VALUE!</v>
      </c>
      <c r="Q99" s="41" t="e">
        <f t="shared" si="23"/>
        <v>#VALUE!</v>
      </c>
      <c r="R99" s="41" t="e">
        <f t="shared" si="24"/>
        <v>#VALUE!</v>
      </c>
      <c r="S99" s="216" t="e">
        <f t="shared" si="5"/>
        <v>#VALUE!</v>
      </c>
      <c r="T99" s="216" t="e">
        <f t="shared" si="6"/>
        <v>#VALUE!</v>
      </c>
      <c r="U99" s="231" t="e">
        <f t="shared" si="25"/>
        <v>#VALUE!</v>
      </c>
      <c r="V99" s="231" t="e">
        <f t="shared" si="7"/>
        <v>#VALUE!</v>
      </c>
      <c r="W99" s="41" t="e">
        <f t="shared" si="26"/>
        <v>#VALUE!</v>
      </c>
      <c r="X99" s="41" t="e">
        <f t="shared" si="27"/>
        <v>#VALUE!</v>
      </c>
      <c r="Y99" s="41" t="e">
        <f t="shared" si="28"/>
        <v>#VALUE!</v>
      </c>
      <c r="Z99" s="41" t="e">
        <f t="shared" si="29"/>
        <v>#VALUE!</v>
      </c>
      <c r="AA99" s="231" t="e">
        <f t="shared" si="8"/>
        <v>#VALUE!</v>
      </c>
      <c r="AB99" s="231" t="e">
        <f t="shared" si="30"/>
        <v>#VALUE!</v>
      </c>
      <c r="AC99" s="41" t="e">
        <f t="shared" si="40"/>
        <v>#VALUE!</v>
      </c>
      <c r="AD99" s="41" t="e">
        <f t="shared" si="9"/>
        <v>#VALUE!</v>
      </c>
      <c r="AE99" s="41" t="e">
        <f t="shared" si="32"/>
        <v>#VALUE!</v>
      </c>
      <c r="AF99" s="41" t="e">
        <f t="shared" si="10"/>
        <v>#VALUE!</v>
      </c>
      <c r="AG99" s="41" t="e">
        <f t="shared" si="11"/>
        <v>#VALUE!</v>
      </c>
      <c r="AH99" s="41" t="e">
        <f t="shared" si="33"/>
        <v>#VALUE!</v>
      </c>
      <c r="AI99" s="41" t="e">
        <f t="shared" si="12"/>
        <v>#VALUE!</v>
      </c>
      <c r="AJ99" s="41" t="e">
        <f t="shared" si="34"/>
        <v>#VALUE!</v>
      </c>
      <c r="AK99" s="8" t="e">
        <f t="shared" si="36"/>
        <v>#VALUE!</v>
      </c>
      <c r="AL99" s="42" t="e">
        <f t="shared" si="37"/>
        <v>#VALUE!</v>
      </c>
      <c r="AZ99" s="8"/>
    </row>
    <row r="100" spans="1:52" ht="15" x14ac:dyDescent="0.15">
      <c r="A100" s="40"/>
      <c r="B100" s="41" t="e">
        <f t="shared" si="39"/>
        <v>#VALUE!</v>
      </c>
      <c r="C100" s="41" t="e">
        <f t="shared" si="39"/>
        <v>#VALUE!</v>
      </c>
      <c r="D100" s="41" t="e">
        <f t="shared" si="39"/>
        <v>#VALUE!</v>
      </c>
      <c r="E100" s="41" t="e">
        <f t="shared" si="35"/>
        <v>#VALUE!</v>
      </c>
      <c r="F100" s="41" t="e">
        <f t="shared" si="14"/>
        <v>#VALUE!</v>
      </c>
      <c r="G100" s="41" t="e">
        <f t="shared" si="15"/>
        <v>#VALUE!</v>
      </c>
      <c r="H100" s="25" t="e">
        <f t="shared" si="41"/>
        <v>#VALUE!</v>
      </c>
      <c r="I100" s="227" t="e">
        <f t="shared" si="17"/>
        <v>#VALUE!</v>
      </c>
      <c r="J100" s="228" t="e">
        <f t="shared" si="38"/>
        <v>#VALUE!</v>
      </c>
      <c r="K100" s="41" t="e">
        <f t="shared" si="18"/>
        <v>#VALUE!</v>
      </c>
      <c r="L100" s="216" t="e">
        <f t="shared" si="19"/>
        <v>#VALUE!</v>
      </c>
      <c r="M100" s="216" t="e">
        <f t="shared" si="4"/>
        <v>#VALUE!</v>
      </c>
      <c r="N100" s="41" t="e">
        <f t="shared" si="20"/>
        <v>#VALUE!</v>
      </c>
      <c r="O100" s="41" t="e">
        <f t="shared" si="21"/>
        <v>#VALUE!</v>
      </c>
      <c r="P100" s="229" t="e">
        <f t="shared" si="22"/>
        <v>#VALUE!</v>
      </c>
      <c r="Q100" s="41" t="e">
        <f t="shared" si="23"/>
        <v>#VALUE!</v>
      </c>
      <c r="R100" s="41" t="e">
        <f t="shared" si="24"/>
        <v>#VALUE!</v>
      </c>
      <c r="S100" s="216" t="e">
        <f t="shared" si="5"/>
        <v>#VALUE!</v>
      </c>
      <c r="T100" s="216" t="e">
        <f t="shared" si="6"/>
        <v>#VALUE!</v>
      </c>
      <c r="U100" s="231" t="e">
        <f t="shared" si="25"/>
        <v>#VALUE!</v>
      </c>
      <c r="V100" s="231" t="e">
        <f t="shared" si="7"/>
        <v>#VALUE!</v>
      </c>
      <c r="W100" s="41" t="e">
        <f t="shared" si="26"/>
        <v>#VALUE!</v>
      </c>
      <c r="X100" s="41" t="e">
        <f t="shared" si="27"/>
        <v>#VALUE!</v>
      </c>
      <c r="Y100" s="41" t="e">
        <f t="shared" si="28"/>
        <v>#VALUE!</v>
      </c>
      <c r="Z100" s="41" t="e">
        <f t="shared" si="29"/>
        <v>#VALUE!</v>
      </c>
      <c r="AA100" s="231" t="e">
        <f t="shared" si="8"/>
        <v>#VALUE!</v>
      </c>
      <c r="AB100" s="231" t="e">
        <f t="shared" si="30"/>
        <v>#VALUE!</v>
      </c>
      <c r="AC100" s="41" t="e">
        <f t="shared" si="40"/>
        <v>#VALUE!</v>
      </c>
      <c r="AD100" s="41" t="e">
        <f t="shared" si="9"/>
        <v>#VALUE!</v>
      </c>
      <c r="AE100" s="41" t="e">
        <f t="shared" si="32"/>
        <v>#VALUE!</v>
      </c>
      <c r="AF100" s="41" t="e">
        <f t="shared" si="10"/>
        <v>#VALUE!</v>
      </c>
      <c r="AG100" s="41" t="e">
        <f t="shared" si="11"/>
        <v>#VALUE!</v>
      </c>
      <c r="AH100" s="41" t="e">
        <f t="shared" si="33"/>
        <v>#VALUE!</v>
      </c>
      <c r="AI100" s="41" t="e">
        <f t="shared" si="12"/>
        <v>#VALUE!</v>
      </c>
      <c r="AJ100" s="41" t="e">
        <f t="shared" si="34"/>
        <v>#VALUE!</v>
      </c>
      <c r="AK100" s="8" t="e">
        <f t="shared" si="36"/>
        <v>#VALUE!</v>
      </c>
      <c r="AL100" s="42" t="e">
        <f t="shared" si="37"/>
        <v>#VALUE!</v>
      </c>
      <c r="AZ100" s="8"/>
    </row>
    <row r="101" spans="1:52" ht="15" x14ac:dyDescent="0.15">
      <c r="A101" s="40"/>
      <c r="B101" s="41" t="e">
        <f t="shared" si="39"/>
        <v>#VALUE!</v>
      </c>
      <c r="C101" s="41" t="e">
        <f t="shared" si="39"/>
        <v>#VALUE!</v>
      </c>
      <c r="D101" s="41" t="e">
        <f t="shared" si="39"/>
        <v>#VALUE!</v>
      </c>
      <c r="E101" s="41" t="e">
        <f t="shared" si="35"/>
        <v>#VALUE!</v>
      </c>
      <c r="F101" s="41" t="e">
        <f t="shared" si="14"/>
        <v>#VALUE!</v>
      </c>
      <c r="G101" s="41" t="e">
        <f t="shared" si="15"/>
        <v>#VALUE!</v>
      </c>
      <c r="H101" s="25" t="e">
        <f t="shared" si="41"/>
        <v>#VALUE!</v>
      </c>
      <c r="I101" s="227" t="e">
        <f t="shared" si="17"/>
        <v>#VALUE!</v>
      </c>
      <c r="J101" s="228" t="e">
        <f t="shared" si="38"/>
        <v>#VALUE!</v>
      </c>
      <c r="K101" s="41" t="e">
        <f t="shared" si="18"/>
        <v>#VALUE!</v>
      </c>
      <c r="L101" s="216" t="e">
        <f t="shared" si="19"/>
        <v>#VALUE!</v>
      </c>
      <c r="M101" s="216" t="e">
        <f t="shared" si="4"/>
        <v>#VALUE!</v>
      </c>
      <c r="N101" s="41" t="e">
        <f t="shared" si="20"/>
        <v>#VALUE!</v>
      </c>
      <c r="O101" s="41" t="e">
        <f t="shared" si="21"/>
        <v>#VALUE!</v>
      </c>
      <c r="P101" s="229" t="e">
        <f t="shared" si="22"/>
        <v>#VALUE!</v>
      </c>
      <c r="Q101" s="41" t="e">
        <f t="shared" si="23"/>
        <v>#VALUE!</v>
      </c>
      <c r="R101" s="41" t="e">
        <f t="shared" si="24"/>
        <v>#VALUE!</v>
      </c>
      <c r="S101" s="216" t="e">
        <f t="shared" si="5"/>
        <v>#VALUE!</v>
      </c>
      <c r="T101" s="216" t="e">
        <f t="shared" si="6"/>
        <v>#VALUE!</v>
      </c>
      <c r="U101" s="231" t="e">
        <f t="shared" si="25"/>
        <v>#VALUE!</v>
      </c>
      <c r="V101" s="231" t="e">
        <f t="shared" si="7"/>
        <v>#VALUE!</v>
      </c>
      <c r="W101" s="41" t="e">
        <f t="shared" si="26"/>
        <v>#VALUE!</v>
      </c>
      <c r="X101" s="41" t="e">
        <f t="shared" si="27"/>
        <v>#VALUE!</v>
      </c>
      <c r="Y101" s="41" t="e">
        <f t="shared" si="28"/>
        <v>#VALUE!</v>
      </c>
      <c r="Z101" s="41" t="e">
        <f t="shared" si="29"/>
        <v>#VALUE!</v>
      </c>
      <c r="AA101" s="231" t="e">
        <f t="shared" si="8"/>
        <v>#VALUE!</v>
      </c>
      <c r="AB101" s="231" t="e">
        <f t="shared" si="30"/>
        <v>#VALUE!</v>
      </c>
      <c r="AC101" s="41" t="e">
        <f t="shared" si="40"/>
        <v>#VALUE!</v>
      </c>
      <c r="AD101" s="41" t="e">
        <f t="shared" si="9"/>
        <v>#VALUE!</v>
      </c>
      <c r="AE101" s="41" t="e">
        <f t="shared" si="32"/>
        <v>#VALUE!</v>
      </c>
      <c r="AF101" s="41" t="e">
        <f t="shared" si="10"/>
        <v>#VALUE!</v>
      </c>
      <c r="AG101" s="41" t="e">
        <f t="shared" si="11"/>
        <v>#VALUE!</v>
      </c>
      <c r="AH101" s="41" t="e">
        <f t="shared" si="33"/>
        <v>#VALUE!</v>
      </c>
      <c r="AI101" s="41" t="e">
        <f t="shared" si="12"/>
        <v>#VALUE!</v>
      </c>
      <c r="AJ101" s="41" t="e">
        <f t="shared" si="34"/>
        <v>#VALUE!</v>
      </c>
      <c r="AK101" s="8" t="e">
        <f t="shared" si="36"/>
        <v>#VALUE!</v>
      </c>
      <c r="AL101" s="42" t="e">
        <f t="shared" si="37"/>
        <v>#VALUE!</v>
      </c>
      <c r="AZ101" s="8"/>
    </row>
    <row r="102" spans="1:52" ht="15" x14ac:dyDescent="0.15">
      <c r="A102" s="40"/>
      <c r="B102" s="41" t="e">
        <f t="shared" si="39"/>
        <v>#VALUE!</v>
      </c>
      <c r="C102" s="41" t="e">
        <f t="shared" si="39"/>
        <v>#VALUE!</v>
      </c>
      <c r="D102" s="41" t="e">
        <f t="shared" si="39"/>
        <v>#VALUE!</v>
      </c>
      <c r="E102" s="41" t="e">
        <f t="shared" si="35"/>
        <v>#VALUE!</v>
      </c>
      <c r="F102" s="41" t="e">
        <f t="shared" si="14"/>
        <v>#VALUE!</v>
      </c>
      <c r="G102" s="41" t="e">
        <f t="shared" si="15"/>
        <v>#VALUE!</v>
      </c>
      <c r="H102" s="25" t="e">
        <f t="shared" si="41"/>
        <v>#VALUE!</v>
      </c>
      <c r="I102" s="227" t="e">
        <f t="shared" si="17"/>
        <v>#VALUE!</v>
      </c>
      <c r="J102" s="228" t="e">
        <f t="shared" si="38"/>
        <v>#VALUE!</v>
      </c>
      <c r="K102" s="41" t="e">
        <f t="shared" si="18"/>
        <v>#VALUE!</v>
      </c>
      <c r="L102" s="216" t="e">
        <f t="shared" si="19"/>
        <v>#VALUE!</v>
      </c>
      <c r="M102" s="216" t="e">
        <f t="shared" si="4"/>
        <v>#VALUE!</v>
      </c>
      <c r="N102" s="41" t="e">
        <f t="shared" si="20"/>
        <v>#VALUE!</v>
      </c>
      <c r="O102" s="41" t="e">
        <f t="shared" si="21"/>
        <v>#VALUE!</v>
      </c>
      <c r="P102" s="229" t="e">
        <f t="shared" si="22"/>
        <v>#VALUE!</v>
      </c>
      <c r="Q102" s="41" t="e">
        <f t="shared" si="23"/>
        <v>#VALUE!</v>
      </c>
      <c r="R102" s="41" t="e">
        <f t="shared" si="24"/>
        <v>#VALUE!</v>
      </c>
      <c r="S102" s="216" t="e">
        <f t="shared" si="5"/>
        <v>#VALUE!</v>
      </c>
      <c r="T102" s="216" t="e">
        <f t="shared" si="6"/>
        <v>#VALUE!</v>
      </c>
      <c r="U102" s="231" t="e">
        <f t="shared" si="25"/>
        <v>#VALUE!</v>
      </c>
      <c r="V102" s="231" t="e">
        <f t="shared" si="7"/>
        <v>#VALUE!</v>
      </c>
      <c r="W102" s="41" t="e">
        <f t="shared" si="26"/>
        <v>#VALUE!</v>
      </c>
      <c r="X102" s="41" t="e">
        <f t="shared" si="27"/>
        <v>#VALUE!</v>
      </c>
      <c r="Y102" s="41" t="e">
        <f t="shared" si="28"/>
        <v>#VALUE!</v>
      </c>
      <c r="Z102" s="41" t="e">
        <f t="shared" si="29"/>
        <v>#VALUE!</v>
      </c>
      <c r="AA102" s="231" t="e">
        <f t="shared" si="8"/>
        <v>#VALUE!</v>
      </c>
      <c r="AB102" s="231" t="e">
        <f t="shared" si="30"/>
        <v>#VALUE!</v>
      </c>
      <c r="AC102" s="41" t="e">
        <f t="shared" si="40"/>
        <v>#VALUE!</v>
      </c>
      <c r="AD102" s="41" t="e">
        <f t="shared" si="9"/>
        <v>#VALUE!</v>
      </c>
      <c r="AE102" s="41" t="e">
        <f t="shared" si="32"/>
        <v>#VALUE!</v>
      </c>
      <c r="AF102" s="41" t="e">
        <f t="shared" si="10"/>
        <v>#VALUE!</v>
      </c>
      <c r="AG102" s="41" t="e">
        <f t="shared" si="11"/>
        <v>#VALUE!</v>
      </c>
      <c r="AH102" s="41" t="e">
        <f t="shared" si="33"/>
        <v>#VALUE!</v>
      </c>
      <c r="AI102" s="41" t="e">
        <f t="shared" si="12"/>
        <v>#VALUE!</v>
      </c>
      <c r="AJ102" s="41" t="e">
        <f t="shared" si="34"/>
        <v>#VALUE!</v>
      </c>
      <c r="AK102" s="8" t="e">
        <f t="shared" si="36"/>
        <v>#VALUE!</v>
      </c>
      <c r="AL102" s="42" t="e">
        <f t="shared" si="37"/>
        <v>#VALUE!</v>
      </c>
      <c r="AZ102" s="8"/>
    </row>
    <row r="103" spans="1:52" ht="15" x14ac:dyDescent="0.15">
      <c r="A103" s="40"/>
      <c r="B103" s="41" t="e">
        <f t="shared" si="39"/>
        <v>#VALUE!</v>
      </c>
      <c r="C103" s="41" t="e">
        <f t="shared" si="39"/>
        <v>#VALUE!</v>
      </c>
      <c r="D103" s="41" t="e">
        <f t="shared" si="39"/>
        <v>#VALUE!</v>
      </c>
      <c r="E103" s="41" t="e">
        <f t="shared" si="35"/>
        <v>#VALUE!</v>
      </c>
      <c r="F103" s="41" t="e">
        <f t="shared" si="14"/>
        <v>#VALUE!</v>
      </c>
      <c r="G103" s="41" t="e">
        <f t="shared" si="15"/>
        <v>#VALUE!</v>
      </c>
      <c r="H103" s="25" t="e">
        <f t="shared" si="41"/>
        <v>#VALUE!</v>
      </c>
      <c r="I103" s="227" t="e">
        <f t="shared" si="17"/>
        <v>#VALUE!</v>
      </c>
      <c r="J103" s="228" t="e">
        <f t="shared" si="38"/>
        <v>#VALUE!</v>
      </c>
      <c r="K103" s="41" t="e">
        <f t="shared" si="18"/>
        <v>#VALUE!</v>
      </c>
      <c r="L103" s="216" t="e">
        <f t="shared" si="19"/>
        <v>#VALUE!</v>
      </c>
      <c r="M103" s="216" t="e">
        <f t="shared" si="4"/>
        <v>#VALUE!</v>
      </c>
      <c r="N103" s="41" t="e">
        <f t="shared" si="20"/>
        <v>#VALUE!</v>
      </c>
      <c r="O103" s="41" t="e">
        <f t="shared" si="21"/>
        <v>#VALUE!</v>
      </c>
      <c r="P103" s="229" t="e">
        <f t="shared" si="22"/>
        <v>#VALUE!</v>
      </c>
      <c r="Q103" s="41" t="e">
        <f t="shared" si="23"/>
        <v>#VALUE!</v>
      </c>
      <c r="R103" s="41" t="e">
        <f t="shared" si="24"/>
        <v>#VALUE!</v>
      </c>
      <c r="S103" s="216" t="e">
        <f t="shared" si="5"/>
        <v>#VALUE!</v>
      </c>
      <c r="T103" s="216" t="e">
        <f t="shared" si="6"/>
        <v>#VALUE!</v>
      </c>
      <c r="U103" s="231" t="e">
        <f t="shared" si="25"/>
        <v>#VALUE!</v>
      </c>
      <c r="V103" s="231" t="e">
        <f t="shared" si="7"/>
        <v>#VALUE!</v>
      </c>
      <c r="W103" s="41" t="e">
        <f t="shared" si="26"/>
        <v>#VALUE!</v>
      </c>
      <c r="X103" s="41" t="e">
        <f t="shared" si="27"/>
        <v>#VALUE!</v>
      </c>
      <c r="Y103" s="41" t="e">
        <f t="shared" si="28"/>
        <v>#VALUE!</v>
      </c>
      <c r="Z103" s="41" t="e">
        <f t="shared" si="29"/>
        <v>#VALUE!</v>
      </c>
      <c r="AA103" s="231" t="e">
        <f t="shared" si="8"/>
        <v>#VALUE!</v>
      </c>
      <c r="AB103" s="231" t="e">
        <f t="shared" si="30"/>
        <v>#VALUE!</v>
      </c>
      <c r="AC103" s="41" t="e">
        <f t="shared" si="40"/>
        <v>#VALUE!</v>
      </c>
      <c r="AD103" s="41" t="e">
        <f t="shared" si="9"/>
        <v>#VALUE!</v>
      </c>
      <c r="AE103" s="41" t="e">
        <f t="shared" si="32"/>
        <v>#VALUE!</v>
      </c>
      <c r="AF103" s="41" t="e">
        <f t="shared" si="10"/>
        <v>#VALUE!</v>
      </c>
      <c r="AG103" s="41" t="e">
        <f t="shared" si="11"/>
        <v>#VALUE!</v>
      </c>
      <c r="AH103" s="41" t="e">
        <f t="shared" si="33"/>
        <v>#VALUE!</v>
      </c>
      <c r="AI103" s="41" t="e">
        <f t="shared" si="12"/>
        <v>#VALUE!</v>
      </c>
      <c r="AJ103" s="41" t="e">
        <f t="shared" si="34"/>
        <v>#VALUE!</v>
      </c>
      <c r="AK103" s="8" t="e">
        <f t="shared" si="36"/>
        <v>#VALUE!</v>
      </c>
      <c r="AL103" s="42" t="e">
        <f t="shared" si="37"/>
        <v>#VALUE!</v>
      </c>
      <c r="AZ103" s="8"/>
    </row>
    <row r="104" spans="1:52" ht="15" x14ac:dyDescent="0.15">
      <c r="A104" s="40"/>
      <c r="B104" s="41" t="e">
        <f t="shared" si="39"/>
        <v>#VALUE!</v>
      </c>
      <c r="C104" s="41" t="e">
        <f t="shared" si="39"/>
        <v>#VALUE!</v>
      </c>
      <c r="D104" s="41" t="e">
        <f t="shared" si="39"/>
        <v>#VALUE!</v>
      </c>
      <c r="E104" s="41" t="e">
        <f t="shared" si="35"/>
        <v>#VALUE!</v>
      </c>
      <c r="F104" s="41" t="e">
        <f t="shared" si="14"/>
        <v>#VALUE!</v>
      </c>
      <c r="G104" s="41" t="e">
        <f t="shared" si="15"/>
        <v>#VALUE!</v>
      </c>
      <c r="H104" s="25" t="e">
        <f t="shared" si="41"/>
        <v>#VALUE!</v>
      </c>
      <c r="I104" s="227" t="e">
        <f t="shared" si="17"/>
        <v>#VALUE!</v>
      </c>
      <c r="J104" s="228" t="e">
        <f t="shared" si="38"/>
        <v>#VALUE!</v>
      </c>
      <c r="K104" s="41" t="e">
        <f t="shared" si="18"/>
        <v>#VALUE!</v>
      </c>
      <c r="L104" s="216" t="e">
        <f t="shared" si="19"/>
        <v>#VALUE!</v>
      </c>
      <c r="M104" s="216" t="e">
        <f t="shared" si="4"/>
        <v>#VALUE!</v>
      </c>
      <c r="N104" s="41" t="e">
        <f t="shared" si="20"/>
        <v>#VALUE!</v>
      </c>
      <c r="O104" s="41" t="e">
        <f t="shared" si="21"/>
        <v>#VALUE!</v>
      </c>
      <c r="P104" s="229" t="e">
        <f t="shared" si="22"/>
        <v>#VALUE!</v>
      </c>
      <c r="Q104" s="41" t="e">
        <f t="shared" si="23"/>
        <v>#VALUE!</v>
      </c>
      <c r="R104" s="41" t="e">
        <f t="shared" si="24"/>
        <v>#VALUE!</v>
      </c>
      <c r="S104" s="216" t="e">
        <f t="shared" si="5"/>
        <v>#VALUE!</v>
      </c>
      <c r="T104" s="216" t="e">
        <f t="shared" si="6"/>
        <v>#VALUE!</v>
      </c>
      <c r="U104" s="231" t="e">
        <f t="shared" si="25"/>
        <v>#VALUE!</v>
      </c>
      <c r="V104" s="231" t="e">
        <f t="shared" si="7"/>
        <v>#VALUE!</v>
      </c>
      <c r="W104" s="41" t="e">
        <f t="shared" si="26"/>
        <v>#VALUE!</v>
      </c>
      <c r="X104" s="41" t="e">
        <f t="shared" si="27"/>
        <v>#VALUE!</v>
      </c>
      <c r="Y104" s="41" t="e">
        <f t="shared" si="28"/>
        <v>#VALUE!</v>
      </c>
      <c r="Z104" s="41" t="e">
        <f t="shared" si="29"/>
        <v>#VALUE!</v>
      </c>
      <c r="AA104" s="231" t="e">
        <f t="shared" si="8"/>
        <v>#VALUE!</v>
      </c>
      <c r="AB104" s="231" t="e">
        <f t="shared" si="30"/>
        <v>#VALUE!</v>
      </c>
      <c r="AC104" s="41" t="e">
        <f t="shared" si="40"/>
        <v>#VALUE!</v>
      </c>
      <c r="AD104" s="41" t="e">
        <f t="shared" si="9"/>
        <v>#VALUE!</v>
      </c>
      <c r="AE104" s="41" t="e">
        <f t="shared" si="32"/>
        <v>#VALUE!</v>
      </c>
      <c r="AF104" s="41" t="e">
        <f t="shared" si="10"/>
        <v>#VALUE!</v>
      </c>
      <c r="AG104" s="41" t="e">
        <f t="shared" si="11"/>
        <v>#VALUE!</v>
      </c>
      <c r="AH104" s="41" t="e">
        <f t="shared" si="33"/>
        <v>#VALUE!</v>
      </c>
      <c r="AI104" s="41" t="e">
        <f t="shared" si="12"/>
        <v>#VALUE!</v>
      </c>
      <c r="AJ104" s="41" t="e">
        <f t="shared" si="34"/>
        <v>#VALUE!</v>
      </c>
      <c r="AK104" s="8" t="e">
        <f t="shared" si="36"/>
        <v>#VALUE!</v>
      </c>
      <c r="AL104" s="42" t="e">
        <f t="shared" si="37"/>
        <v>#VALUE!</v>
      </c>
      <c r="AZ104" s="8"/>
    </row>
    <row r="105" spans="1:52" ht="15" x14ac:dyDescent="0.15">
      <c r="A105" s="40"/>
      <c r="B105" s="41" t="e">
        <f t="shared" si="39"/>
        <v>#VALUE!</v>
      </c>
      <c r="C105" s="41" t="e">
        <f t="shared" si="39"/>
        <v>#VALUE!</v>
      </c>
      <c r="D105" s="41" t="e">
        <f t="shared" si="39"/>
        <v>#VALUE!</v>
      </c>
      <c r="E105" s="41" t="e">
        <f t="shared" si="35"/>
        <v>#VALUE!</v>
      </c>
      <c r="F105" s="41" t="e">
        <f t="shared" si="14"/>
        <v>#VALUE!</v>
      </c>
      <c r="G105" s="41" t="e">
        <f t="shared" si="15"/>
        <v>#VALUE!</v>
      </c>
      <c r="H105" s="25" t="e">
        <f t="shared" si="41"/>
        <v>#VALUE!</v>
      </c>
      <c r="I105" s="227" t="e">
        <f t="shared" si="17"/>
        <v>#VALUE!</v>
      </c>
      <c r="J105" s="228" t="e">
        <f t="shared" si="38"/>
        <v>#VALUE!</v>
      </c>
      <c r="K105" s="41" t="e">
        <f t="shared" si="18"/>
        <v>#VALUE!</v>
      </c>
      <c r="L105" s="216" t="e">
        <f t="shared" si="19"/>
        <v>#VALUE!</v>
      </c>
      <c r="M105" s="216" t="e">
        <f t="shared" si="4"/>
        <v>#VALUE!</v>
      </c>
      <c r="N105" s="41" t="e">
        <f t="shared" si="20"/>
        <v>#VALUE!</v>
      </c>
      <c r="O105" s="41" t="e">
        <f t="shared" si="21"/>
        <v>#VALUE!</v>
      </c>
      <c r="P105" s="229" t="e">
        <f t="shared" si="22"/>
        <v>#VALUE!</v>
      </c>
      <c r="Q105" s="41" t="e">
        <f t="shared" si="23"/>
        <v>#VALUE!</v>
      </c>
      <c r="R105" s="41" t="e">
        <f t="shared" si="24"/>
        <v>#VALUE!</v>
      </c>
      <c r="S105" s="216" t="e">
        <f t="shared" si="5"/>
        <v>#VALUE!</v>
      </c>
      <c r="T105" s="216" t="e">
        <f t="shared" si="6"/>
        <v>#VALUE!</v>
      </c>
      <c r="U105" s="231" t="e">
        <f t="shared" si="25"/>
        <v>#VALUE!</v>
      </c>
      <c r="V105" s="231" t="e">
        <f t="shared" si="7"/>
        <v>#VALUE!</v>
      </c>
      <c r="W105" s="41" t="e">
        <f t="shared" si="26"/>
        <v>#VALUE!</v>
      </c>
      <c r="X105" s="41" t="e">
        <f t="shared" si="27"/>
        <v>#VALUE!</v>
      </c>
      <c r="Y105" s="41" t="e">
        <f t="shared" si="28"/>
        <v>#VALUE!</v>
      </c>
      <c r="Z105" s="41" t="e">
        <f t="shared" si="29"/>
        <v>#VALUE!</v>
      </c>
      <c r="AA105" s="231" t="e">
        <f t="shared" si="8"/>
        <v>#VALUE!</v>
      </c>
      <c r="AB105" s="231" t="e">
        <f t="shared" si="30"/>
        <v>#VALUE!</v>
      </c>
      <c r="AC105" s="41" t="e">
        <f t="shared" si="40"/>
        <v>#VALUE!</v>
      </c>
      <c r="AD105" s="41" t="e">
        <f t="shared" si="9"/>
        <v>#VALUE!</v>
      </c>
      <c r="AE105" s="41" t="e">
        <f t="shared" si="32"/>
        <v>#VALUE!</v>
      </c>
      <c r="AF105" s="41" t="e">
        <f t="shared" si="10"/>
        <v>#VALUE!</v>
      </c>
      <c r="AG105" s="41" t="e">
        <f t="shared" si="11"/>
        <v>#VALUE!</v>
      </c>
      <c r="AH105" s="41" t="e">
        <f t="shared" si="33"/>
        <v>#VALUE!</v>
      </c>
      <c r="AI105" s="41" t="e">
        <f t="shared" si="12"/>
        <v>#VALUE!</v>
      </c>
      <c r="AJ105" s="41" t="e">
        <f t="shared" si="34"/>
        <v>#VALUE!</v>
      </c>
      <c r="AK105" s="8" t="e">
        <f t="shared" si="36"/>
        <v>#VALUE!</v>
      </c>
      <c r="AL105" s="42" t="e">
        <f t="shared" si="37"/>
        <v>#VALUE!</v>
      </c>
      <c r="AZ105" s="8"/>
    </row>
    <row r="106" spans="1:52" ht="15" x14ac:dyDescent="0.15">
      <c r="A106" s="40"/>
      <c r="B106" s="41" t="e">
        <f t="shared" si="39"/>
        <v>#VALUE!</v>
      </c>
      <c r="C106" s="41" t="e">
        <f t="shared" si="39"/>
        <v>#VALUE!</v>
      </c>
      <c r="D106" s="41" t="e">
        <f t="shared" si="39"/>
        <v>#VALUE!</v>
      </c>
      <c r="E106" s="41" t="e">
        <f t="shared" si="35"/>
        <v>#VALUE!</v>
      </c>
      <c r="F106" s="41" t="e">
        <f t="shared" si="14"/>
        <v>#VALUE!</v>
      </c>
      <c r="G106" s="41" t="e">
        <f t="shared" si="15"/>
        <v>#VALUE!</v>
      </c>
      <c r="H106" s="25" t="e">
        <f t="shared" si="41"/>
        <v>#VALUE!</v>
      </c>
      <c r="I106" s="227" t="e">
        <f t="shared" si="17"/>
        <v>#VALUE!</v>
      </c>
      <c r="J106" s="228" t="e">
        <f t="shared" si="38"/>
        <v>#VALUE!</v>
      </c>
      <c r="K106" s="41" t="e">
        <f t="shared" si="18"/>
        <v>#VALUE!</v>
      </c>
      <c r="L106" s="216" t="e">
        <f t="shared" si="19"/>
        <v>#VALUE!</v>
      </c>
      <c r="M106" s="216" t="e">
        <f t="shared" si="4"/>
        <v>#VALUE!</v>
      </c>
      <c r="N106" s="41" t="e">
        <f t="shared" si="20"/>
        <v>#VALUE!</v>
      </c>
      <c r="O106" s="41" t="e">
        <f t="shared" si="21"/>
        <v>#VALUE!</v>
      </c>
      <c r="P106" s="229" t="e">
        <f t="shared" si="22"/>
        <v>#VALUE!</v>
      </c>
      <c r="Q106" s="41" t="e">
        <f t="shared" si="23"/>
        <v>#VALUE!</v>
      </c>
      <c r="R106" s="41" t="e">
        <f t="shared" si="24"/>
        <v>#VALUE!</v>
      </c>
      <c r="S106" s="216" t="e">
        <f t="shared" si="5"/>
        <v>#VALUE!</v>
      </c>
      <c r="T106" s="216" t="e">
        <f t="shared" si="6"/>
        <v>#VALUE!</v>
      </c>
      <c r="U106" s="231" t="e">
        <f t="shared" si="25"/>
        <v>#VALUE!</v>
      </c>
      <c r="V106" s="231" t="e">
        <f t="shared" si="7"/>
        <v>#VALUE!</v>
      </c>
      <c r="W106" s="41" t="e">
        <f t="shared" si="26"/>
        <v>#VALUE!</v>
      </c>
      <c r="X106" s="41" t="e">
        <f t="shared" si="27"/>
        <v>#VALUE!</v>
      </c>
      <c r="Y106" s="41" t="e">
        <f t="shared" si="28"/>
        <v>#VALUE!</v>
      </c>
      <c r="Z106" s="41" t="e">
        <f t="shared" si="29"/>
        <v>#VALUE!</v>
      </c>
      <c r="AA106" s="231" t="e">
        <f t="shared" si="8"/>
        <v>#VALUE!</v>
      </c>
      <c r="AB106" s="231" t="e">
        <f t="shared" si="30"/>
        <v>#VALUE!</v>
      </c>
      <c r="AC106" s="41" t="e">
        <f t="shared" si="40"/>
        <v>#VALUE!</v>
      </c>
      <c r="AD106" s="41" t="e">
        <f t="shared" si="9"/>
        <v>#VALUE!</v>
      </c>
      <c r="AE106" s="41" t="e">
        <f t="shared" si="32"/>
        <v>#VALUE!</v>
      </c>
      <c r="AF106" s="41" t="e">
        <f t="shared" si="10"/>
        <v>#VALUE!</v>
      </c>
      <c r="AG106" s="41" t="e">
        <f t="shared" si="11"/>
        <v>#VALUE!</v>
      </c>
      <c r="AH106" s="41" t="e">
        <f t="shared" si="33"/>
        <v>#VALUE!</v>
      </c>
      <c r="AI106" s="41" t="e">
        <f t="shared" si="12"/>
        <v>#VALUE!</v>
      </c>
      <c r="AJ106" s="41" t="e">
        <f t="shared" si="34"/>
        <v>#VALUE!</v>
      </c>
      <c r="AK106" s="8" t="e">
        <f t="shared" si="36"/>
        <v>#VALUE!</v>
      </c>
      <c r="AL106" s="42" t="e">
        <f t="shared" si="37"/>
        <v>#VALUE!</v>
      </c>
      <c r="AZ106" s="8"/>
    </row>
    <row r="107" spans="1:52" ht="15" x14ac:dyDescent="0.15">
      <c r="A107" s="40"/>
      <c r="B107" s="41" t="e">
        <f t="shared" si="39"/>
        <v>#VALUE!</v>
      </c>
      <c r="C107" s="41" t="e">
        <f t="shared" si="39"/>
        <v>#VALUE!</v>
      </c>
      <c r="D107" s="41" t="e">
        <f t="shared" si="39"/>
        <v>#VALUE!</v>
      </c>
      <c r="E107" s="41" t="e">
        <f t="shared" si="35"/>
        <v>#VALUE!</v>
      </c>
      <c r="F107" s="41" t="e">
        <f t="shared" si="14"/>
        <v>#VALUE!</v>
      </c>
      <c r="G107" s="41" t="e">
        <f t="shared" si="15"/>
        <v>#VALUE!</v>
      </c>
      <c r="H107" s="25" t="e">
        <f t="shared" si="41"/>
        <v>#VALUE!</v>
      </c>
      <c r="I107" s="227" t="e">
        <f t="shared" si="17"/>
        <v>#VALUE!</v>
      </c>
      <c r="J107" s="228" t="e">
        <f t="shared" si="38"/>
        <v>#VALUE!</v>
      </c>
      <c r="K107" s="41" t="e">
        <f t="shared" si="18"/>
        <v>#VALUE!</v>
      </c>
      <c r="L107" s="216" t="e">
        <f t="shared" si="19"/>
        <v>#VALUE!</v>
      </c>
      <c r="M107" s="216" t="e">
        <f t="shared" si="4"/>
        <v>#VALUE!</v>
      </c>
      <c r="N107" s="41" t="e">
        <f t="shared" si="20"/>
        <v>#VALUE!</v>
      </c>
      <c r="O107" s="41" t="e">
        <f t="shared" si="21"/>
        <v>#VALUE!</v>
      </c>
      <c r="P107" s="229" t="e">
        <f t="shared" si="22"/>
        <v>#VALUE!</v>
      </c>
      <c r="Q107" s="41" t="e">
        <f t="shared" si="23"/>
        <v>#VALUE!</v>
      </c>
      <c r="R107" s="41" t="e">
        <f t="shared" si="24"/>
        <v>#VALUE!</v>
      </c>
      <c r="S107" s="216" t="e">
        <f t="shared" si="5"/>
        <v>#VALUE!</v>
      </c>
      <c r="T107" s="216" t="e">
        <f t="shared" si="6"/>
        <v>#VALUE!</v>
      </c>
      <c r="U107" s="231" t="e">
        <f t="shared" si="25"/>
        <v>#VALUE!</v>
      </c>
      <c r="V107" s="231" t="e">
        <f t="shared" si="7"/>
        <v>#VALUE!</v>
      </c>
      <c r="W107" s="41" t="e">
        <f t="shared" si="26"/>
        <v>#VALUE!</v>
      </c>
      <c r="X107" s="41" t="e">
        <f t="shared" si="27"/>
        <v>#VALUE!</v>
      </c>
      <c r="Y107" s="41" t="e">
        <f t="shared" si="28"/>
        <v>#VALUE!</v>
      </c>
      <c r="Z107" s="41" t="e">
        <f t="shared" si="29"/>
        <v>#VALUE!</v>
      </c>
      <c r="AA107" s="231" t="e">
        <f t="shared" si="8"/>
        <v>#VALUE!</v>
      </c>
      <c r="AB107" s="231" t="e">
        <f t="shared" si="30"/>
        <v>#VALUE!</v>
      </c>
      <c r="AC107" s="41" t="e">
        <f t="shared" si="40"/>
        <v>#VALUE!</v>
      </c>
      <c r="AD107" s="41" t="e">
        <f t="shared" si="9"/>
        <v>#VALUE!</v>
      </c>
      <c r="AE107" s="41" t="e">
        <f t="shared" si="32"/>
        <v>#VALUE!</v>
      </c>
      <c r="AF107" s="41" t="e">
        <f t="shared" si="10"/>
        <v>#VALUE!</v>
      </c>
      <c r="AG107" s="41" t="e">
        <f t="shared" si="11"/>
        <v>#VALUE!</v>
      </c>
      <c r="AH107" s="41" t="e">
        <f t="shared" si="33"/>
        <v>#VALUE!</v>
      </c>
      <c r="AI107" s="41" t="e">
        <f t="shared" si="12"/>
        <v>#VALUE!</v>
      </c>
      <c r="AJ107" s="41" t="e">
        <f t="shared" si="34"/>
        <v>#VALUE!</v>
      </c>
      <c r="AK107" s="8" t="e">
        <f t="shared" si="36"/>
        <v>#VALUE!</v>
      </c>
      <c r="AL107" s="42" t="e">
        <f t="shared" si="37"/>
        <v>#VALUE!</v>
      </c>
      <c r="AZ107" s="8"/>
    </row>
    <row r="108" spans="1:52" ht="15" x14ac:dyDescent="0.15">
      <c r="A108" s="40"/>
      <c r="B108" s="41" t="e">
        <f t="shared" si="39"/>
        <v>#VALUE!</v>
      </c>
      <c r="C108" s="41" t="e">
        <f t="shared" si="39"/>
        <v>#VALUE!</v>
      </c>
      <c r="D108" s="41" t="e">
        <f t="shared" si="39"/>
        <v>#VALUE!</v>
      </c>
      <c r="E108" s="41" t="e">
        <f t="shared" si="35"/>
        <v>#VALUE!</v>
      </c>
      <c r="F108" s="41" t="e">
        <f t="shared" si="14"/>
        <v>#VALUE!</v>
      </c>
      <c r="G108" s="41" t="e">
        <f t="shared" si="15"/>
        <v>#VALUE!</v>
      </c>
      <c r="H108" s="25" t="e">
        <f t="shared" si="41"/>
        <v>#VALUE!</v>
      </c>
      <c r="I108" s="227" t="e">
        <f t="shared" si="17"/>
        <v>#VALUE!</v>
      </c>
      <c r="J108" s="228" t="e">
        <f t="shared" si="38"/>
        <v>#VALUE!</v>
      </c>
      <c r="K108" s="41" t="e">
        <f t="shared" si="18"/>
        <v>#VALUE!</v>
      </c>
      <c r="L108" s="216" t="e">
        <f t="shared" si="19"/>
        <v>#VALUE!</v>
      </c>
      <c r="M108" s="216" t="e">
        <f t="shared" si="4"/>
        <v>#VALUE!</v>
      </c>
      <c r="N108" s="41" t="e">
        <f t="shared" si="20"/>
        <v>#VALUE!</v>
      </c>
      <c r="O108" s="41" t="e">
        <f t="shared" si="21"/>
        <v>#VALUE!</v>
      </c>
      <c r="P108" s="229" t="e">
        <f t="shared" si="22"/>
        <v>#VALUE!</v>
      </c>
      <c r="Q108" s="41" t="e">
        <f t="shared" si="23"/>
        <v>#VALUE!</v>
      </c>
      <c r="R108" s="41" t="e">
        <f t="shared" si="24"/>
        <v>#VALUE!</v>
      </c>
      <c r="S108" s="216" t="e">
        <f t="shared" si="5"/>
        <v>#VALUE!</v>
      </c>
      <c r="T108" s="216" t="e">
        <f t="shared" si="6"/>
        <v>#VALUE!</v>
      </c>
      <c r="U108" s="231" t="e">
        <f t="shared" si="25"/>
        <v>#VALUE!</v>
      </c>
      <c r="V108" s="231" t="e">
        <f t="shared" si="7"/>
        <v>#VALUE!</v>
      </c>
      <c r="W108" s="41" t="e">
        <f t="shared" si="26"/>
        <v>#VALUE!</v>
      </c>
      <c r="X108" s="41" t="e">
        <f t="shared" si="27"/>
        <v>#VALUE!</v>
      </c>
      <c r="Y108" s="41" t="e">
        <f t="shared" si="28"/>
        <v>#VALUE!</v>
      </c>
      <c r="Z108" s="41" t="e">
        <f t="shared" si="29"/>
        <v>#VALUE!</v>
      </c>
      <c r="AA108" s="231" t="e">
        <f t="shared" si="8"/>
        <v>#VALUE!</v>
      </c>
      <c r="AB108" s="231" t="e">
        <f t="shared" si="30"/>
        <v>#VALUE!</v>
      </c>
      <c r="AC108" s="41" t="e">
        <f t="shared" si="40"/>
        <v>#VALUE!</v>
      </c>
      <c r="AD108" s="41" t="e">
        <f t="shared" si="9"/>
        <v>#VALUE!</v>
      </c>
      <c r="AE108" s="41" t="e">
        <f t="shared" si="32"/>
        <v>#VALUE!</v>
      </c>
      <c r="AF108" s="41" t="e">
        <f t="shared" si="10"/>
        <v>#VALUE!</v>
      </c>
      <c r="AG108" s="41" t="e">
        <f t="shared" si="11"/>
        <v>#VALUE!</v>
      </c>
      <c r="AH108" s="41" t="e">
        <f t="shared" si="33"/>
        <v>#VALUE!</v>
      </c>
      <c r="AI108" s="41" t="e">
        <f t="shared" si="12"/>
        <v>#VALUE!</v>
      </c>
      <c r="AJ108" s="41" t="e">
        <f t="shared" si="34"/>
        <v>#VALUE!</v>
      </c>
      <c r="AK108" s="8" t="e">
        <f t="shared" si="36"/>
        <v>#VALUE!</v>
      </c>
      <c r="AL108" s="42" t="e">
        <f t="shared" si="37"/>
        <v>#VALUE!</v>
      </c>
      <c r="AZ108" s="8"/>
    </row>
    <row r="109" spans="1:52" ht="15" x14ac:dyDescent="0.15">
      <c r="A109" s="40"/>
      <c r="B109" s="41" t="e">
        <f t="shared" si="39"/>
        <v>#VALUE!</v>
      </c>
      <c r="C109" s="41" t="e">
        <f t="shared" si="39"/>
        <v>#VALUE!</v>
      </c>
      <c r="D109" s="41" t="e">
        <f t="shared" si="39"/>
        <v>#VALUE!</v>
      </c>
      <c r="E109" s="41" t="e">
        <f t="shared" si="35"/>
        <v>#VALUE!</v>
      </c>
      <c r="F109" s="41" t="e">
        <f t="shared" si="14"/>
        <v>#VALUE!</v>
      </c>
      <c r="G109" s="41" t="e">
        <f t="shared" si="15"/>
        <v>#VALUE!</v>
      </c>
      <c r="H109" s="25" t="e">
        <f t="shared" si="41"/>
        <v>#VALUE!</v>
      </c>
      <c r="I109" s="227" t="e">
        <f t="shared" si="17"/>
        <v>#VALUE!</v>
      </c>
      <c r="J109" s="228" t="e">
        <f t="shared" si="38"/>
        <v>#VALUE!</v>
      </c>
      <c r="K109" s="41" t="e">
        <f t="shared" si="18"/>
        <v>#VALUE!</v>
      </c>
      <c r="L109" s="216" t="e">
        <f t="shared" si="19"/>
        <v>#VALUE!</v>
      </c>
      <c r="M109" s="216" t="e">
        <f t="shared" si="4"/>
        <v>#VALUE!</v>
      </c>
      <c r="N109" s="41" t="e">
        <f t="shared" si="20"/>
        <v>#VALUE!</v>
      </c>
      <c r="O109" s="41" t="e">
        <f t="shared" si="21"/>
        <v>#VALUE!</v>
      </c>
      <c r="P109" s="229" t="e">
        <f t="shared" si="22"/>
        <v>#VALUE!</v>
      </c>
      <c r="Q109" s="41" t="e">
        <f t="shared" si="23"/>
        <v>#VALUE!</v>
      </c>
      <c r="R109" s="41" t="e">
        <f t="shared" si="24"/>
        <v>#VALUE!</v>
      </c>
      <c r="S109" s="216" t="e">
        <f t="shared" si="5"/>
        <v>#VALUE!</v>
      </c>
      <c r="T109" s="216" t="e">
        <f t="shared" si="6"/>
        <v>#VALUE!</v>
      </c>
      <c r="U109" s="231" t="e">
        <f t="shared" si="25"/>
        <v>#VALUE!</v>
      </c>
      <c r="V109" s="231" t="e">
        <f t="shared" si="7"/>
        <v>#VALUE!</v>
      </c>
      <c r="W109" s="41" t="e">
        <f t="shared" si="26"/>
        <v>#VALUE!</v>
      </c>
      <c r="X109" s="41" t="e">
        <f t="shared" si="27"/>
        <v>#VALUE!</v>
      </c>
      <c r="Y109" s="41" t="e">
        <f t="shared" si="28"/>
        <v>#VALUE!</v>
      </c>
      <c r="Z109" s="41" t="e">
        <f t="shared" si="29"/>
        <v>#VALUE!</v>
      </c>
      <c r="AA109" s="231" t="e">
        <f t="shared" si="8"/>
        <v>#VALUE!</v>
      </c>
      <c r="AB109" s="231" t="e">
        <f t="shared" si="30"/>
        <v>#VALUE!</v>
      </c>
      <c r="AC109" s="41" t="e">
        <f t="shared" si="40"/>
        <v>#VALUE!</v>
      </c>
      <c r="AD109" s="41" t="e">
        <f t="shared" si="9"/>
        <v>#VALUE!</v>
      </c>
      <c r="AE109" s="41" t="e">
        <f t="shared" si="32"/>
        <v>#VALUE!</v>
      </c>
      <c r="AF109" s="41" t="e">
        <f t="shared" si="10"/>
        <v>#VALUE!</v>
      </c>
      <c r="AG109" s="41" t="e">
        <f t="shared" si="11"/>
        <v>#VALUE!</v>
      </c>
      <c r="AH109" s="41" t="e">
        <f t="shared" si="33"/>
        <v>#VALUE!</v>
      </c>
      <c r="AI109" s="41" t="e">
        <f t="shared" si="12"/>
        <v>#VALUE!</v>
      </c>
      <c r="AJ109" s="41" t="e">
        <f t="shared" si="34"/>
        <v>#VALUE!</v>
      </c>
      <c r="AK109" s="8" t="e">
        <f t="shared" si="36"/>
        <v>#VALUE!</v>
      </c>
      <c r="AL109" s="42" t="e">
        <f t="shared" si="37"/>
        <v>#VALUE!</v>
      </c>
      <c r="AZ109" s="8"/>
    </row>
    <row r="110" spans="1:52" ht="15" x14ac:dyDescent="0.15">
      <c r="A110" s="40"/>
      <c r="B110" s="41" t="e">
        <f t="shared" si="39"/>
        <v>#VALUE!</v>
      </c>
      <c r="C110" s="41" t="e">
        <f t="shared" si="39"/>
        <v>#VALUE!</v>
      </c>
      <c r="D110" s="41" t="e">
        <f t="shared" si="39"/>
        <v>#VALUE!</v>
      </c>
      <c r="E110" s="41" t="e">
        <f t="shared" si="35"/>
        <v>#VALUE!</v>
      </c>
      <c r="F110" s="41" t="e">
        <f t="shared" si="14"/>
        <v>#VALUE!</v>
      </c>
      <c r="G110" s="41" t="e">
        <f t="shared" si="15"/>
        <v>#VALUE!</v>
      </c>
      <c r="H110" s="25" t="e">
        <f t="shared" si="41"/>
        <v>#VALUE!</v>
      </c>
      <c r="I110" s="227" t="e">
        <f t="shared" si="17"/>
        <v>#VALUE!</v>
      </c>
      <c r="J110" s="228" t="e">
        <f t="shared" si="38"/>
        <v>#VALUE!</v>
      </c>
      <c r="K110" s="41" t="e">
        <f t="shared" si="18"/>
        <v>#VALUE!</v>
      </c>
      <c r="L110" s="216" t="e">
        <f t="shared" si="19"/>
        <v>#VALUE!</v>
      </c>
      <c r="M110" s="216" t="e">
        <f t="shared" si="4"/>
        <v>#VALUE!</v>
      </c>
      <c r="N110" s="41" t="e">
        <f t="shared" si="20"/>
        <v>#VALUE!</v>
      </c>
      <c r="O110" s="41" t="e">
        <f t="shared" si="21"/>
        <v>#VALUE!</v>
      </c>
      <c r="P110" s="229" t="e">
        <f t="shared" si="22"/>
        <v>#VALUE!</v>
      </c>
      <c r="Q110" s="41" t="e">
        <f t="shared" si="23"/>
        <v>#VALUE!</v>
      </c>
      <c r="R110" s="41" t="e">
        <f t="shared" si="24"/>
        <v>#VALUE!</v>
      </c>
      <c r="S110" s="216" t="e">
        <f t="shared" si="5"/>
        <v>#VALUE!</v>
      </c>
      <c r="T110" s="216" t="e">
        <f t="shared" si="6"/>
        <v>#VALUE!</v>
      </c>
      <c r="U110" s="231" t="e">
        <f t="shared" si="25"/>
        <v>#VALUE!</v>
      </c>
      <c r="V110" s="231" t="e">
        <f t="shared" si="7"/>
        <v>#VALUE!</v>
      </c>
      <c r="W110" s="41" t="e">
        <f t="shared" si="26"/>
        <v>#VALUE!</v>
      </c>
      <c r="X110" s="41" t="e">
        <f t="shared" si="27"/>
        <v>#VALUE!</v>
      </c>
      <c r="Y110" s="41" t="e">
        <f t="shared" si="28"/>
        <v>#VALUE!</v>
      </c>
      <c r="Z110" s="41" t="e">
        <f t="shared" si="29"/>
        <v>#VALUE!</v>
      </c>
      <c r="AA110" s="231" t="e">
        <f t="shared" si="8"/>
        <v>#VALUE!</v>
      </c>
      <c r="AB110" s="231" t="e">
        <f t="shared" si="30"/>
        <v>#VALUE!</v>
      </c>
      <c r="AC110" s="41" t="e">
        <f t="shared" si="40"/>
        <v>#VALUE!</v>
      </c>
      <c r="AD110" s="41" t="e">
        <f t="shared" si="9"/>
        <v>#VALUE!</v>
      </c>
      <c r="AE110" s="41" t="e">
        <f t="shared" si="32"/>
        <v>#VALUE!</v>
      </c>
      <c r="AF110" s="41" t="e">
        <f t="shared" si="10"/>
        <v>#VALUE!</v>
      </c>
      <c r="AG110" s="41" t="e">
        <f t="shared" si="11"/>
        <v>#VALUE!</v>
      </c>
      <c r="AH110" s="41" t="e">
        <f t="shared" si="33"/>
        <v>#VALUE!</v>
      </c>
      <c r="AI110" s="41" t="e">
        <f t="shared" si="12"/>
        <v>#VALUE!</v>
      </c>
      <c r="AJ110" s="41" t="e">
        <f t="shared" si="34"/>
        <v>#VALUE!</v>
      </c>
      <c r="AK110" s="8" t="e">
        <f t="shared" si="36"/>
        <v>#VALUE!</v>
      </c>
      <c r="AL110" s="42" t="e">
        <f t="shared" si="37"/>
        <v>#VALUE!</v>
      </c>
      <c r="AZ110" s="8"/>
    </row>
    <row r="111" spans="1:52" ht="15" x14ac:dyDescent="0.15">
      <c r="A111" s="40"/>
      <c r="B111" s="41" t="e">
        <f t="shared" si="39"/>
        <v>#VALUE!</v>
      </c>
      <c r="C111" s="41" t="e">
        <f t="shared" si="39"/>
        <v>#VALUE!</v>
      </c>
      <c r="D111" s="41" t="e">
        <f t="shared" si="39"/>
        <v>#VALUE!</v>
      </c>
      <c r="E111" s="41" t="e">
        <f t="shared" si="35"/>
        <v>#VALUE!</v>
      </c>
      <c r="F111" s="41" t="e">
        <f t="shared" si="14"/>
        <v>#VALUE!</v>
      </c>
      <c r="G111" s="41" t="e">
        <f t="shared" si="15"/>
        <v>#VALUE!</v>
      </c>
      <c r="H111" s="25" t="e">
        <f t="shared" si="41"/>
        <v>#VALUE!</v>
      </c>
      <c r="I111" s="227" t="e">
        <f t="shared" si="17"/>
        <v>#VALUE!</v>
      </c>
      <c r="J111" s="228" t="e">
        <f t="shared" si="38"/>
        <v>#VALUE!</v>
      </c>
      <c r="K111" s="41" t="e">
        <f t="shared" si="18"/>
        <v>#VALUE!</v>
      </c>
      <c r="L111" s="216" t="e">
        <f t="shared" si="19"/>
        <v>#VALUE!</v>
      </c>
      <c r="M111" s="216" t="e">
        <f t="shared" si="4"/>
        <v>#VALUE!</v>
      </c>
      <c r="N111" s="41" t="e">
        <f t="shared" si="20"/>
        <v>#VALUE!</v>
      </c>
      <c r="O111" s="41" t="e">
        <f t="shared" si="21"/>
        <v>#VALUE!</v>
      </c>
      <c r="P111" s="229" t="e">
        <f t="shared" si="22"/>
        <v>#VALUE!</v>
      </c>
      <c r="Q111" s="41" t="e">
        <f t="shared" si="23"/>
        <v>#VALUE!</v>
      </c>
      <c r="R111" s="41" t="e">
        <f t="shared" si="24"/>
        <v>#VALUE!</v>
      </c>
      <c r="S111" s="216" t="e">
        <f t="shared" si="5"/>
        <v>#VALUE!</v>
      </c>
      <c r="T111" s="216" t="e">
        <f t="shared" si="6"/>
        <v>#VALUE!</v>
      </c>
      <c r="U111" s="231" t="e">
        <f t="shared" si="25"/>
        <v>#VALUE!</v>
      </c>
      <c r="V111" s="231" t="e">
        <f t="shared" si="7"/>
        <v>#VALUE!</v>
      </c>
      <c r="W111" s="41" t="e">
        <f t="shared" si="26"/>
        <v>#VALUE!</v>
      </c>
      <c r="X111" s="41" t="e">
        <f t="shared" si="27"/>
        <v>#VALUE!</v>
      </c>
      <c r="Y111" s="41" t="e">
        <f t="shared" si="28"/>
        <v>#VALUE!</v>
      </c>
      <c r="Z111" s="41" t="e">
        <f t="shared" si="29"/>
        <v>#VALUE!</v>
      </c>
      <c r="AA111" s="231" t="e">
        <f t="shared" si="8"/>
        <v>#VALUE!</v>
      </c>
      <c r="AB111" s="231" t="e">
        <f t="shared" si="30"/>
        <v>#VALUE!</v>
      </c>
      <c r="AC111" s="41" t="e">
        <f t="shared" si="40"/>
        <v>#VALUE!</v>
      </c>
      <c r="AD111" s="41" t="e">
        <f t="shared" si="9"/>
        <v>#VALUE!</v>
      </c>
      <c r="AE111" s="41" t="e">
        <f t="shared" si="32"/>
        <v>#VALUE!</v>
      </c>
      <c r="AF111" s="41" t="e">
        <f t="shared" si="10"/>
        <v>#VALUE!</v>
      </c>
      <c r="AG111" s="41" t="e">
        <f t="shared" si="11"/>
        <v>#VALUE!</v>
      </c>
      <c r="AH111" s="41" t="e">
        <f t="shared" si="33"/>
        <v>#VALUE!</v>
      </c>
      <c r="AI111" s="41" t="e">
        <f t="shared" si="12"/>
        <v>#VALUE!</v>
      </c>
      <c r="AJ111" s="41" t="e">
        <f t="shared" si="34"/>
        <v>#VALUE!</v>
      </c>
      <c r="AK111" s="8" t="e">
        <f t="shared" si="36"/>
        <v>#VALUE!</v>
      </c>
      <c r="AL111" s="42" t="e">
        <f t="shared" si="37"/>
        <v>#VALUE!</v>
      </c>
      <c r="AZ111" s="8"/>
    </row>
    <row r="112" spans="1:52" ht="15" x14ac:dyDescent="0.15">
      <c r="A112" s="40"/>
      <c r="B112" s="41" t="e">
        <f t="shared" si="39"/>
        <v>#VALUE!</v>
      </c>
      <c r="C112" s="41" t="e">
        <f t="shared" si="39"/>
        <v>#VALUE!</v>
      </c>
      <c r="D112" s="41" t="e">
        <f t="shared" si="39"/>
        <v>#VALUE!</v>
      </c>
      <c r="E112" s="41" t="e">
        <f t="shared" si="35"/>
        <v>#VALUE!</v>
      </c>
      <c r="F112" s="41" t="e">
        <f t="shared" si="14"/>
        <v>#VALUE!</v>
      </c>
      <c r="G112" s="41" t="e">
        <f t="shared" si="15"/>
        <v>#VALUE!</v>
      </c>
      <c r="H112" s="25" t="e">
        <f t="shared" si="41"/>
        <v>#VALUE!</v>
      </c>
      <c r="I112" s="227" t="e">
        <f t="shared" si="17"/>
        <v>#VALUE!</v>
      </c>
      <c r="J112" s="228" t="e">
        <f t="shared" si="38"/>
        <v>#VALUE!</v>
      </c>
      <c r="K112" s="41" t="e">
        <f t="shared" si="18"/>
        <v>#VALUE!</v>
      </c>
      <c r="L112" s="216" t="e">
        <f t="shared" si="19"/>
        <v>#VALUE!</v>
      </c>
      <c r="M112" s="216" t="e">
        <f t="shared" si="4"/>
        <v>#VALUE!</v>
      </c>
      <c r="N112" s="41" t="e">
        <f t="shared" si="20"/>
        <v>#VALUE!</v>
      </c>
      <c r="O112" s="41" t="e">
        <f t="shared" si="21"/>
        <v>#VALUE!</v>
      </c>
      <c r="P112" s="229" t="e">
        <f t="shared" si="22"/>
        <v>#VALUE!</v>
      </c>
      <c r="Q112" s="41" t="e">
        <f t="shared" si="23"/>
        <v>#VALUE!</v>
      </c>
      <c r="R112" s="41" t="e">
        <f t="shared" si="24"/>
        <v>#VALUE!</v>
      </c>
      <c r="S112" s="216" t="e">
        <f t="shared" si="5"/>
        <v>#VALUE!</v>
      </c>
      <c r="T112" s="216" t="e">
        <f t="shared" si="6"/>
        <v>#VALUE!</v>
      </c>
      <c r="U112" s="231" t="e">
        <f t="shared" si="25"/>
        <v>#VALUE!</v>
      </c>
      <c r="V112" s="231" t="e">
        <f t="shared" si="7"/>
        <v>#VALUE!</v>
      </c>
      <c r="W112" s="41" t="e">
        <f t="shared" si="26"/>
        <v>#VALUE!</v>
      </c>
      <c r="X112" s="41" t="e">
        <f t="shared" si="27"/>
        <v>#VALUE!</v>
      </c>
      <c r="Y112" s="41" t="e">
        <f t="shared" si="28"/>
        <v>#VALUE!</v>
      </c>
      <c r="Z112" s="41" t="e">
        <f t="shared" si="29"/>
        <v>#VALUE!</v>
      </c>
      <c r="AA112" s="231" t="e">
        <f t="shared" si="8"/>
        <v>#VALUE!</v>
      </c>
      <c r="AB112" s="231" t="e">
        <f t="shared" si="30"/>
        <v>#VALUE!</v>
      </c>
      <c r="AC112" s="41" t="e">
        <f t="shared" si="40"/>
        <v>#VALUE!</v>
      </c>
      <c r="AD112" s="41" t="e">
        <f t="shared" si="9"/>
        <v>#VALUE!</v>
      </c>
      <c r="AE112" s="41" t="e">
        <f t="shared" si="32"/>
        <v>#VALUE!</v>
      </c>
      <c r="AF112" s="41" t="e">
        <f t="shared" si="10"/>
        <v>#VALUE!</v>
      </c>
      <c r="AG112" s="41" t="e">
        <f t="shared" si="11"/>
        <v>#VALUE!</v>
      </c>
      <c r="AH112" s="41" t="e">
        <f t="shared" si="33"/>
        <v>#VALUE!</v>
      </c>
      <c r="AI112" s="41" t="e">
        <f t="shared" si="12"/>
        <v>#VALUE!</v>
      </c>
      <c r="AJ112" s="41" t="e">
        <f t="shared" si="34"/>
        <v>#VALUE!</v>
      </c>
      <c r="AK112" s="8" t="e">
        <f t="shared" si="36"/>
        <v>#VALUE!</v>
      </c>
      <c r="AL112" s="42" t="e">
        <f t="shared" si="37"/>
        <v>#VALUE!</v>
      </c>
      <c r="AZ112" s="8"/>
    </row>
    <row r="113" spans="1:52" ht="15" x14ac:dyDescent="0.15">
      <c r="A113" s="40"/>
      <c r="B113" s="41" t="e">
        <f t="shared" si="39"/>
        <v>#VALUE!</v>
      </c>
      <c r="C113" s="41" t="e">
        <f t="shared" si="39"/>
        <v>#VALUE!</v>
      </c>
      <c r="D113" s="41" t="e">
        <f t="shared" si="39"/>
        <v>#VALUE!</v>
      </c>
      <c r="E113" s="41" t="e">
        <f t="shared" si="35"/>
        <v>#VALUE!</v>
      </c>
      <c r="F113" s="41" t="e">
        <f t="shared" si="14"/>
        <v>#VALUE!</v>
      </c>
      <c r="G113" s="41" t="e">
        <f t="shared" si="15"/>
        <v>#VALUE!</v>
      </c>
      <c r="H113" s="25" t="e">
        <f t="shared" si="41"/>
        <v>#VALUE!</v>
      </c>
      <c r="I113" s="227" t="e">
        <f t="shared" si="17"/>
        <v>#VALUE!</v>
      </c>
      <c r="J113" s="228" t="e">
        <f t="shared" si="38"/>
        <v>#VALUE!</v>
      </c>
      <c r="K113" s="41" t="e">
        <f t="shared" si="18"/>
        <v>#VALUE!</v>
      </c>
      <c r="L113" s="216" t="e">
        <f t="shared" si="19"/>
        <v>#VALUE!</v>
      </c>
      <c r="M113" s="216" t="e">
        <f t="shared" si="4"/>
        <v>#VALUE!</v>
      </c>
      <c r="N113" s="41" t="e">
        <f t="shared" si="20"/>
        <v>#VALUE!</v>
      </c>
      <c r="O113" s="41" t="e">
        <f t="shared" si="21"/>
        <v>#VALUE!</v>
      </c>
      <c r="P113" s="229" t="e">
        <f t="shared" si="22"/>
        <v>#VALUE!</v>
      </c>
      <c r="Q113" s="41" t="e">
        <f t="shared" si="23"/>
        <v>#VALUE!</v>
      </c>
      <c r="R113" s="41" t="e">
        <f t="shared" si="24"/>
        <v>#VALUE!</v>
      </c>
      <c r="S113" s="216" t="e">
        <f t="shared" si="5"/>
        <v>#VALUE!</v>
      </c>
      <c r="T113" s="216" t="e">
        <f t="shared" si="6"/>
        <v>#VALUE!</v>
      </c>
      <c r="U113" s="231" t="e">
        <f t="shared" si="25"/>
        <v>#VALUE!</v>
      </c>
      <c r="V113" s="231" t="e">
        <f t="shared" si="7"/>
        <v>#VALUE!</v>
      </c>
      <c r="W113" s="41" t="e">
        <f t="shared" si="26"/>
        <v>#VALUE!</v>
      </c>
      <c r="X113" s="41" t="e">
        <f t="shared" si="27"/>
        <v>#VALUE!</v>
      </c>
      <c r="Y113" s="41" t="e">
        <f t="shared" si="28"/>
        <v>#VALUE!</v>
      </c>
      <c r="Z113" s="41" t="e">
        <f t="shared" si="29"/>
        <v>#VALUE!</v>
      </c>
      <c r="AA113" s="231" t="e">
        <f t="shared" si="8"/>
        <v>#VALUE!</v>
      </c>
      <c r="AB113" s="231" t="e">
        <f t="shared" si="30"/>
        <v>#VALUE!</v>
      </c>
      <c r="AC113" s="41" t="e">
        <f t="shared" si="40"/>
        <v>#VALUE!</v>
      </c>
      <c r="AD113" s="41" t="e">
        <f t="shared" si="9"/>
        <v>#VALUE!</v>
      </c>
      <c r="AE113" s="41" t="e">
        <f t="shared" si="32"/>
        <v>#VALUE!</v>
      </c>
      <c r="AF113" s="41" t="e">
        <f t="shared" si="10"/>
        <v>#VALUE!</v>
      </c>
      <c r="AG113" s="41" t="e">
        <f t="shared" si="11"/>
        <v>#VALUE!</v>
      </c>
      <c r="AH113" s="41" t="e">
        <f t="shared" si="33"/>
        <v>#VALUE!</v>
      </c>
      <c r="AI113" s="41" t="e">
        <f t="shared" si="12"/>
        <v>#VALUE!</v>
      </c>
      <c r="AJ113" s="41" t="e">
        <f t="shared" si="34"/>
        <v>#VALUE!</v>
      </c>
      <c r="AK113" s="8" t="e">
        <f t="shared" si="36"/>
        <v>#VALUE!</v>
      </c>
      <c r="AL113" s="42" t="e">
        <f t="shared" si="37"/>
        <v>#VALUE!</v>
      </c>
      <c r="AZ113" s="8"/>
    </row>
    <row r="114" spans="1:52" ht="15" x14ac:dyDescent="0.15">
      <c r="A114" s="40"/>
      <c r="B114" s="41" t="e">
        <f t="shared" si="39"/>
        <v>#VALUE!</v>
      </c>
      <c r="C114" s="41" t="e">
        <f t="shared" si="39"/>
        <v>#VALUE!</v>
      </c>
      <c r="D114" s="41" t="e">
        <f t="shared" si="39"/>
        <v>#VALUE!</v>
      </c>
      <c r="E114" s="41" t="e">
        <f t="shared" si="35"/>
        <v>#VALUE!</v>
      </c>
      <c r="F114" s="41" t="e">
        <f t="shared" si="14"/>
        <v>#VALUE!</v>
      </c>
      <c r="G114" s="41" t="e">
        <f t="shared" si="15"/>
        <v>#VALUE!</v>
      </c>
      <c r="H114" s="25" t="e">
        <f t="shared" si="41"/>
        <v>#VALUE!</v>
      </c>
      <c r="I114" s="227" t="e">
        <f t="shared" si="17"/>
        <v>#VALUE!</v>
      </c>
      <c r="J114" s="228" t="e">
        <f t="shared" si="38"/>
        <v>#VALUE!</v>
      </c>
      <c r="K114" s="41" t="e">
        <f t="shared" si="18"/>
        <v>#VALUE!</v>
      </c>
      <c r="L114" s="216" t="e">
        <f t="shared" si="19"/>
        <v>#VALUE!</v>
      </c>
      <c r="M114" s="216" t="e">
        <f t="shared" si="4"/>
        <v>#VALUE!</v>
      </c>
      <c r="N114" s="41" t="e">
        <f t="shared" si="20"/>
        <v>#VALUE!</v>
      </c>
      <c r="O114" s="41" t="e">
        <f t="shared" si="21"/>
        <v>#VALUE!</v>
      </c>
      <c r="P114" s="229" t="e">
        <f t="shared" si="22"/>
        <v>#VALUE!</v>
      </c>
      <c r="Q114" s="41" t="e">
        <f t="shared" si="23"/>
        <v>#VALUE!</v>
      </c>
      <c r="R114" s="41" t="e">
        <f t="shared" si="24"/>
        <v>#VALUE!</v>
      </c>
      <c r="S114" s="216" t="e">
        <f t="shared" si="5"/>
        <v>#VALUE!</v>
      </c>
      <c r="T114" s="216" t="e">
        <f t="shared" si="6"/>
        <v>#VALUE!</v>
      </c>
      <c r="U114" s="231" t="e">
        <f t="shared" si="25"/>
        <v>#VALUE!</v>
      </c>
      <c r="V114" s="231" t="e">
        <f t="shared" si="7"/>
        <v>#VALUE!</v>
      </c>
      <c r="W114" s="41" t="e">
        <f t="shared" si="26"/>
        <v>#VALUE!</v>
      </c>
      <c r="X114" s="41" t="e">
        <f t="shared" si="27"/>
        <v>#VALUE!</v>
      </c>
      <c r="Y114" s="41" t="e">
        <f t="shared" si="28"/>
        <v>#VALUE!</v>
      </c>
      <c r="Z114" s="41" t="e">
        <f t="shared" si="29"/>
        <v>#VALUE!</v>
      </c>
      <c r="AA114" s="231" t="e">
        <f t="shared" si="8"/>
        <v>#VALUE!</v>
      </c>
      <c r="AB114" s="231" t="e">
        <f t="shared" si="30"/>
        <v>#VALUE!</v>
      </c>
      <c r="AC114" s="41" t="e">
        <f t="shared" si="40"/>
        <v>#VALUE!</v>
      </c>
      <c r="AD114" s="41" t="e">
        <f t="shared" si="9"/>
        <v>#VALUE!</v>
      </c>
      <c r="AE114" s="41" t="e">
        <f t="shared" si="32"/>
        <v>#VALUE!</v>
      </c>
      <c r="AF114" s="41" t="e">
        <f t="shared" si="10"/>
        <v>#VALUE!</v>
      </c>
      <c r="AG114" s="41" t="e">
        <f t="shared" si="11"/>
        <v>#VALUE!</v>
      </c>
      <c r="AH114" s="41" t="e">
        <f t="shared" si="33"/>
        <v>#VALUE!</v>
      </c>
      <c r="AI114" s="41" t="e">
        <f t="shared" si="12"/>
        <v>#VALUE!</v>
      </c>
      <c r="AJ114" s="41" t="e">
        <f t="shared" si="34"/>
        <v>#VALUE!</v>
      </c>
      <c r="AK114" s="8" t="e">
        <f t="shared" si="36"/>
        <v>#VALUE!</v>
      </c>
      <c r="AL114" s="42" t="e">
        <f t="shared" si="37"/>
        <v>#VALUE!</v>
      </c>
      <c r="AZ114" s="8"/>
    </row>
    <row r="115" spans="1:52" ht="15" x14ac:dyDescent="0.15">
      <c r="A115" s="40"/>
      <c r="B115" s="41" t="e">
        <f t="shared" si="39"/>
        <v>#VALUE!</v>
      </c>
      <c r="C115" s="41" t="e">
        <f t="shared" si="39"/>
        <v>#VALUE!</v>
      </c>
      <c r="D115" s="41" t="e">
        <f t="shared" si="39"/>
        <v>#VALUE!</v>
      </c>
      <c r="E115" s="41" t="e">
        <f t="shared" si="35"/>
        <v>#VALUE!</v>
      </c>
      <c r="F115" s="41" t="e">
        <f t="shared" si="14"/>
        <v>#VALUE!</v>
      </c>
      <c r="G115" s="41" t="e">
        <f t="shared" si="15"/>
        <v>#VALUE!</v>
      </c>
      <c r="H115" s="25" t="e">
        <f t="shared" si="41"/>
        <v>#VALUE!</v>
      </c>
      <c r="I115" s="227" t="e">
        <f t="shared" si="17"/>
        <v>#VALUE!</v>
      </c>
      <c r="J115" s="228" t="e">
        <f t="shared" si="38"/>
        <v>#VALUE!</v>
      </c>
      <c r="K115" s="41" t="e">
        <f t="shared" si="18"/>
        <v>#VALUE!</v>
      </c>
      <c r="L115" s="216" t="e">
        <f t="shared" si="19"/>
        <v>#VALUE!</v>
      </c>
      <c r="M115" s="216" t="e">
        <f t="shared" si="4"/>
        <v>#VALUE!</v>
      </c>
      <c r="N115" s="41" t="e">
        <f t="shared" si="20"/>
        <v>#VALUE!</v>
      </c>
      <c r="O115" s="41" t="e">
        <f t="shared" si="21"/>
        <v>#VALUE!</v>
      </c>
      <c r="P115" s="229" t="e">
        <f t="shared" si="22"/>
        <v>#VALUE!</v>
      </c>
      <c r="Q115" s="41" t="e">
        <f t="shared" si="23"/>
        <v>#VALUE!</v>
      </c>
      <c r="R115" s="41" t="e">
        <f t="shared" si="24"/>
        <v>#VALUE!</v>
      </c>
      <c r="S115" s="216" t="e">
        <f t="shared" si="5"/>
        <v>#VALUE!</v>
      </c>
      <c r="T115" s="216" t="e">
        <f t="shared" si="6"/>
        <v>#VALUE!</v>
      </c>
      <c r="U115" s="231" t="e">
        <f t="shared" si="25"/>
        <v>#VALUE!</v>
      </c>
      <c r="V115" s="231" t="e">
        <f t="shared" si="7"/>
        <v>#VALUE!</v>
      </c>
      <c r="W115" s="41" t="e">
        <f t="shared" si="26"/>
        <v>#VALUE!</v>
      </c>
      <c r="X115" s="41" t="e">
        <f t="shared" si="27"/>
        <v>#VALUE!</v>
      </c>
      <c r="Y115" s="41" t="e">
        <f t="shared" si="28"/>
        <v>#VALUE!</v>
      </c>
      <c r="Z115" s="41" t="e">
        <f t="shared" si="29"/>
        <v>#VALUE!</v>
      </c>
      <c r="AA115" s="231" t="e">
        <f t="shared" si="8"/>
        <v>#VALUE!</v>
      </c>
      <c r="AB115" s="231" t="e">
        <f t="shared" si="30"/>
        <v>#VALUE!</v>
      </c>
      <c r="AC115" s="41" t="e">
        <f t="shared" si="40"/>
        <v>#VALUE!</v>
      </c>
      <c r="AD115" s="41" t="e">
        <f t="shared" si="9"/>
        <v>#VALUE!</v>
      </c>
      <c r="AE115" s="41" t="e">
        <f t="shared" si="32"/>
        <v>#VALUE!</v>
      </c>
      <c r="AF115" s="41" t="e">
        <f t="shared" si="10"/>
        <v>#VALUE!</v>
      </c>
      <c r="AG115" s="41" t="e">
        <f t="shared" si="11"/>
        <v>#VALUE!</v>
      </c>
      <c r="AH115" s="41" t="e">
        <f t="shared" si="33"/>
        <v>#VALUE!</v>
      </c>
      <c r="AI115" s="41" t="e">
        <f t="shared" si="12"/>
        <v>#VALUE!</v>
      </c>
      <c r="AJ115" s="41" t="e">
        <f t="shared" si="34"/>
        <v>#VALUE!</v>
      </c>
      <c r="AK115" s="8" t="e">
        <f t="shared" si="36"/>
        <v>#VALUE!</v>
      </c>
      <c r="AL115" s="42" t="e">
        <f t="shared" si="37"/>
        <v>#VALUE!</v>
      </c>
      <c r="AZ115" s="8"/>
    </row>
    <row r="116" spans="1:52" ht="15" x14ac:dyDescent="0.15">
      <c r="A116" s="40"/>
      <c r="B116" s="41" t="e">
        <f t="shared" si="39"/>
        <v>#VALUE!</v>
      </c>
      <c r="C116" s="41" t="e">
        <f t="shared" si="39"/>
        <v>#VALUE!</v>
      </c>
      <c r="D116" s="41" t="e">
        <f t="shared" si="39"/>
        <v>#VALUE!</v>
      </c>
      <c r="E116" s="41" t="e">
        <f t="shared" si="35"/>
        <v>#VALUE!</v>
      </c>
      <c r="F116" s="41" t="e">
        <f t="shared" si="14"/>
        <v>#VALUE!</v>
      </c>
      <c r="G116" s="41" t="e">
        <f t="shared" si="15"/>
        <v>#VALUE!</v>
      </c>
      <c r="H116" s="25" t="e">
        <f t="shared" si="41"/>
        <v>#VALUE!</v>
      </c>
      <c r="I116" s="227" t="e">
        <f t="shared" si="17"/>
        <v>#VALUE!</v>
      </c>
      <c r="J116" s="228" t="e">
        <f t="shared" si="38"/>
        <v>#VALUE!</v>
      </c>
      <c r="K116" s="41" t="e">
        <f t="shared" si="18"/>
        <v>#VALUE!</v>
      </c>
      <c r="L116" s="216" t="e">
        <f t="shared" si="19"/>
        <v>#VALUE!</v>
      </c>
      <c r="M116" s="216" t="e">
        <f t="shared" si="4"/>
        <v>#VALUE!</v>
      </c>
      <c r="N116" s="41" t="e">
        <f t="shared" si="20"/>
        <v>#VALUE!</v>
      </c>
      <c r="O116" s="41" t="e">
        <f t="shared" si="21"/>
        <v>#VALUE!</v>
      </c>
      <c r="P116" s="229" t="e">
        <f t="shared" si="22"/>
        <v>#VALUE!</v>
      </c>
      <c r="Q116" s="41" t="e">
        <f t="shared" si="23"/>
        <v>#VALUE!</v>
      </c>
      <c r="R116" s="41" t="e">
        <f t="shared" si="24"/>
        <v>#VALUE!</v>
      </c>
      <c r="S116" s="233" t="e">
        <f t="shared" si="5"/>
        <v>#VALUE!</v>
      </c>
      <c r="T116" s="216" t="e">
        <f t="shared" si="6"/>
        <v>#VALUE!</v>
      </c>
      <c r="U116" s="231" t="e">
        <f t="shared" si="25"/>
        <v>#VALUE!</v>
      </c>
      <c r="V116" s="231" t="e">
        <f t="shared" si="7"/>
        <v>#VALUE!</v>
      </c>
      <c r="W116" s="41" t="e">
        <f t="shared" si="26"/>
        <v>#VALUE!</v>
      </c>
      <c r="X116" s="41" t="e">
        <f t="shared" si="27"/>
        <v>#VALUE!</v>
      </c>
      <c r="Y116" s="41" t="e">
        <f t="shared" si="28"/>
        <v>#VALUE!</v>
      </c>
      <c r="Z116" s="41" t="e">
        <f t="shared" si="29"/>
        <v>#VALUE!</v>
      </c>
      <c r="AA116" s="231" t="e">
        <f t="shared" si="8"/>
        <v>#VALUE!</v>
      </c>
      <c r="AB116" s="231" t="e">
        <f t="shared" si="30"/>
        <v>#VALUE!</v>
      </c>
      <c r="AC116" s="41" t="e">
        <f t="shared" si="40"/>
        <v>#VALUE!</v>
      </c>
      <c r="AD116" s="41" t="e">
        <f t="shared" si="9"/>
        <v>#VALUE!</v>
      </c>
      <c r="AE116" s="41" t="e">
        <f t="shared" si="32"/>
        <v>#VALUE!</v>
      </c>
      <c r="AF116" s="41" t="e">
        <f t="shared" si="10"/>
        <v>#VALUE!</v>
      </c>
      <c r="AG116" s="41" t="e">
        <f t="shared" si="11"/>
        <v>#VALUE!</v>
      </c>
      <c r="AH116" s="41" t="e">
        <f t="shared" si="33"/>
        <v>#VALUE!</v>
      </c>
      <c r="AI116" s="41" t="e">
        <f t="shared" si="12"/>
        <v>#VALUE!</v>
      </c>
      <c r="AJ116" s="41" t="e">
        <f t="shared" si="34"/>
        <v>#VALUE!</v>
      </c>
      <c r="AK116" s="8" t="e">
        <f t="shared" si="36"/>
        <v>#VALUE!</v>
      </c>
      <c r="AL116" s="42" t="e">
        <f t="shared" si="37"/>
        <v>#VALUE!</v>
      </c>
      <c r="AZ116" s="8"/>
    </row>
    <row r="117" spans="1:52" ht="15" x14ac:dyDescent="0.15">
      <c r="A117" s="40"/>
      <c r="B117" s="41" t="e">
        <f t="shared" si="39"/>
        <v>#VALUE!</v>
      </c>
      <c r="C117" s="41" t="e">
        <f t="shared" si="39"/>
        <v>#VALUE!</v>
      </c>
      <c r="D117" s="41" t="e">
        <f t="shared" si="39"/>
        <v>#VALUE!</v>
      </c>
      <c r="E117" s="41" t="e">
        <f t="shared" si="35"/>
        <v>#VALUE!</v>
      </c>
      <c r="F117" s="41" t="e">
        <f t="shared" si="14"/>
        <v>#VALUE!</v>
      </c>
      <c r="G117" s="41" t="e">
        <f t="shared" si="15"/>
        <v>#VALUE!</v>
      </c>
      <c r="H117" s="25" t="e">
        <f t="shared" si="41"/>
        <v>#VALUE!</v>
      </c>
      <c r="I117" s="227" t="e">
        <f t="shared" si="17"/>
        <v>#VALUE!</v>
      </c>
      <c r="J117" s="228" t="e">
        <f t="shared" si="38"/>
        <v>#VALUE!</v>
      </c>
      <c r="K117" s="41" t="e">
        <f t="shared" si="18"/>
        <v>#VALUE!</v>
      </c>
      <c r="L117" s="216" t="e">
        <f t="shared" si="19"/>
        <v>#VALUE!</v>
      </c>
      <c r="M117" s="216" t="e">
        <f t="shared" si="4"/>
        <v>#VALUE!</v>
      </c>
      <c r="N117" s="41" t="e">
        <f t="shared" si="20"/>
        <v>#VALUE!</v>
      </c>
      <c r="O117" s="41" t="e">
        <f t="shared" si="21"/>
        <v>#VALUE!</v>
      </c>
      <c r="P117" s="229" t="e">
        <f t="shared" si="22"/>
        <v>#VALUE!</v>
      </c>
      <c r="Q117" s="41" t="e">
        <f t="shared" si="23"/>
        <v>#VALUE!</v>
      </c>
      <c r="R117" s="41" t="e">
        <f t="shared" si="24"/>
        <v>#VALUE!</v>
      </c>
      <c r="S117" s="216" t="e">
        <f t="shared" si="5"/>
        <v>#VALUE!</v>
      </c>
      <c r="T117" s="216" t="e">
        <f t="shared" si="6"/>
        <v>#VALUE!</v>
      </c>
      <c r="U117" s="231" t="e">
        <f t="shared" si="25"/>
        <v>#VALUE!</v>
      </c>
      <c r="V117" s="231" t="e">
        <f t="shared" si="7"/>
        <v>#VALUE!</v>
      </c>
      <c r="W117" s="41" t="e">
        <f t="shared" si="26"/>
        <v>#VALUE!</v>
      </c>
      <c r="X117" s="41" t="e">
        <f t="shared" si="27"/>
        <v>#VALUE!</v>
      </c>
      <c r="Y117" s="41" t="e">
        <f t="shared" si="28"/>
        <v>#VALUE!</v>
      </c>
      <c r="Z117" s="41" t="e">
        <f t="shared" si="29"/>
        <v>#VALUE!</v>
      </c>
      <c r="AA117" s="231" t="e">
        <f t="shared" si="8"/>
        <v>#VALUE!</v>
      </c>
      <c r="AB117" s="231" t="e">
        <f t="shared" si="30"/>
        <v>#VALUE!</v>
      </c>
      <c r="AC117" s="41" t="e">
        <f t="shared" si="40"/>
        <v>#VALUE!</v>
      </c>
      <c r="AD117" s="41" t="e">
        <f t="shared" si="9"/>
        <v>#VALUE!</v>
      </c>
      <c r="AE117" s="41" t="e">
        <f t="shared" si="32"/>
        <v>#VALUE!</v>
      </c>
      <c r="AF117" s="41" t="e">
        <f t="shared" si="10"/>
        <v>#VALUE!</v>
      </c>
      <c r="AG117" s="41" t="e">
        <f t="shared" si="11"/>
        <v>#VALUE!</v>
      </c>
      <c r="AH117" s="41" t="e">
        <f t="shared" si="33"/>
        <v>#VALUE!</v>
      </c>
      <c r="AI117" s="41" t="e">
        <f t="shared" si="12"/>
        <v>#VALUE!</v>
      </c>
      <c r="AJ117" s="41" t="e">
        <f t="shared" si="34"/>
        <v>#VALUE!</v>
      </c>
      <c r="AK117" s="8" t="e">
        <f t="shared" si="36"/>
        <v>#VALUE!</v>
      </c>
      <c r="AL117" s="42" t="e">
        <f t="shared" si="37"/>
        <v>#VALUE!</v>
      </c>
      <c r="AZ117" s="8"/>
    </row>
    <row r="118" spans="1:52" ht="15" x14ac:dyDescent="0.15">
      <c r="A118" s="40"/>
      <c r="B118" s="41" t="e">
        <f t="shared" si="39"/>
        <v>#VALUE!</v>
      </c>
      <c r="C118" s="41" t="e">
        <f t="shared" si="39"/>
        <v>#VALUE!</v>
      </c>
      <c r="D118" s="41" t="e">
        <f t="shared" si="39"/>
        <v>#VALUE!</v>
      </c>
      <c r="E118" s="41" t="e">
        <f t="shared" si="35"/>
        <v>#VALUE!</v>
      </c>
      <c r="F118" s="41" t="e">
        <f t="shared" si="14"/>
        <v>#VALUE!</v>
      </c>
      <c r="G118" s="41" t="e">
        <f t="shared" si="15"/>
        <v>#VALUE!</v>
      </c>
      <c r="H118" s="25" t="e">
        <f t="shared" si="41"/>
        <v>#VALUE!</v>
      </c>
      <c r="I118" s="227" t="e">
        <f t="shared" si="17"/>
        <v>#VALUE!</v>
      </c>
      <c r="J118" s="228" t="e">
        <f t="shared" si="38"/>
        <v>#VALUE!</v>
      </c>
      <c r="K118" s="41" t="e">
        <f t="shared" si="18"/>
        <v>#VALUE!</v>
      </c>
      <c r="L118" s="216" t="e">
        <f t="shared" si="19"/>
        <v>#VALUE!</v>
      </c>
      <c r="M118" s="216" t="e">
        <f t="shared" si="4"/>
        <v>#VALUE!</v>
      </c>
      <c r="N118" s="41" t="e">
        <f t="shared" si="20"/>
        <v>#VALUE!</v>
      </c>
      <c r="O118" s="41" t="e">
        <f t="shared" si="21"/>
        <v>#VALUE!</v>
      </c>
      <c r="P118" s="229" t="e">
        <f t="shared" si="22"/>
        <v>#VALUE!</v>
      </c>
      <c r="Q118" s="41" t="e">
        <f t="shared" si="23"/>
        <v>#VALUE!</v>
      </c>
      <c r="R118" s="41" t="e">
        <f t="shared" si="24"/>
        <v>#VALUE!</v>
      </c>
      <c r="S118" s="216" t="e">
        <f t="shared" si="5"/>
        <v>#VALUE!</v>
      </c>
      <c r="T118" s="216" t="e">
        <f t="shared" si="6"/>
        <v>#VALUE!</v>
      </c>
      <c r="U118" s="231" t="e">
        <f t="shared" si="25"/>
        <v>#VALUE!</v>
      </c>
      <c r="V118" s="231" t="e">
        <f t="shared" si="7"/>
        <v>#VALUE!</v>
      </c>
      <c r="W118" s="41" t="e">
        <f t="shared" si="26"/>
        <v>#VALUE!</v>
      </c>
      <c r="X118" s="41" t="e">
        <f t="shared" si="27"/>
        <v>#VALUE!</v>
      </c>
      <c r="Y118" s="41" t="e">
        <f t="shared" si="28"/>
        <v>#VALUE!</v>
      </c>
      <c r="Z118" s="41" t="e">
        <f t="shared" si="29"/>
        <v>#VALUE!</v>
      </c>
      <c r="AA118" s="231" t="e">
        <f t="shared" si="8"/>
        <v>#VALUE!</v>
      </c>
      <c r="AB118" s="231" t="e">
        <f t="shared" si="30"/>
        <v>#VALUE!</v>
      </c>
      <c r="AC118" s="41" t="e">
        <f t="shared" si="40"/>
        <v>#VALUE!</v>
      </c>
      <c r="AD118" s="41" t="e">
        <f t="shared" si="9"/>
        <v>#VALUE!</v>
      </c>
      <c r="AE118" s="41" t="e">
        <f t="shared" si="32"/>
        <v>#VALUE!</v>
      </c>
      <c r="AF118" s="41" t="e">
        <f t="shared" si="10"/>
        <v>#VALUE!</v>
      </c>
      <c r="AG118" s="41" t="e">
        <f t="shared" si="11"/>
        <v>#VALUE!</v>
      </c>
      <c r="AH118" s="41" t="e">
        <f t="shared" si="33"/>
        <v>#VALUE!</v>
      </c>
      <c r="AI118" s="41" t="e">
        <f t="shared" si="12"/>
        <v>#VALUE!</v>
      </c>
      <c r="AJ118" s="41" t="e">
        <f t="shared" si="34"/>
        <v>#VALUE!</v>
      </c>
      <c r="AK118" s="8" t="e">
        <f t="shared" si="36"/>
        <v>#VALUE!</v>
      </c>
      <c r="AL118" s="42" t="e">
        <f t="shared" si="37"/>
        <v>#VALUE!</v>
      </c>
      <c r="AZ118" s="8"/>
    </row>
    <row r="119" spans="1:52" ht="15" x14ac:dyDescent="0.15">
      <c r="A119" s="40"/>
      <c r="B119" s="41" t="e">
        <f t="shared" si="39"/>
        <v>#VALUE!</v>
      </c>
      <c r="C119" s="41" t="e">
        <f t="shared" si="39"/>
        <v>#VALUE!</v>
      </c>
      <c r="D119" s="41" t="e">
        <f t="shared" si="39"/>
        <v>#VALUE!</v>
      </c>
      <c r="E119" s="41" t="e">
        <f t="shared" si="35"/>
        <v>#VALUE!</v>
      </c>
      <c r="F119" s="41" t="e">
        <f t="shared" si="14"/>
        <v>#VALUE!</v>
      </c>
      <c r="G119" s="41" t="e">
        <f t="shared" si="15"/>
        <v>#VALUE!</v>
      </c>
      <c r="H119" s="25" t="e">
        <f t="shared" si="41"/>
        <v>#VALUE!</v>
      </c>
      <c r="I119" s="227" t="e">
        <f t="shared" si="17"/>
        <v>#VALUE!</v>
      </c>
      <c r="J119" s="228" t="e">
        <f t="shared" si="38"/>
        <v>#VALUE!</v>
      </c>
      <c r="K119" s="41" t="e">
        <f t="shared" si="18"/>
        <v>#VALUE!</v>
      </c>
      <c r="L119" s="216" t="e">
        <f t="shared" si="19"/>
        <v>#VALUE!</v>
      </c>
      <c r="M119" s="216" t="e">
        <f t="shared" si="4"/>
        <v>#VALUE!</v>
      </c>
      <c r="N119" s="41" t="e">
        <f t="shared" si="20"/>
        <v>#VALUE!</v>
      </c>
      <c r="O119" s="41" t="e">
        <f t="shared" si="21"/>
        <v>#VALUE!</v>
      </c>
      <c r="P119" s="229" t="e">
        <f t="shared" si="22"/>
        <v>#VALUE!</v>
      </c>
      <c r="Q119" s="41" t="e">
        <f t="shared" si="23"/>
        <v>#VALUE!</v>
      </c>
      <c r="R119" s="41" t="e">
        <f t="shared" si="24"/>
        <v>#VALUE!</v>
      </c>
      <c r="S119" s="216" t="e">
        <f t="shared" si="5"/>
        <v>#VALUE!</v>
      </c>
      <c r="T119" s="216" t="e">
        <f t="shared" si="6"/>
        <v>#VALUE!</v>
      </c>
      <c r="U119" s="231" t="e">
        <f t="shared" si="25"/>
        <v>#VALUE!</v>
      </c>
      <c r="V119" s="231" t="e">
        <f t="shared" si="7"/>
        <v>#VALUE!</v>
      </c>
      <c r="W119" s="41" t="e">
        <f t="shared" si="26"/>
        <v>#VALUE!</v>
      </c>
      <c r="X119" s="41" t="e">
        <f t="shared" si="27"/>
        <v>#VALUE!</v>
      </c>
      <c r="Y119" s="41" t="e">
        <f t="shared" si="28"/>
        <v>#VALUE!</v>
      </c>
      <c r="Z119" s="41" t="e">
        <f t="shared" si="29"/>
        <v>#VALUE!</v>
      </c>
      <c r="AA119" s="231" t="e">
        <f t="shared" si="8"/>
        <v>#VALUE!</v>
      </c>
      <c r="AB119" s="231" t="e">
        <f t="shared" si="30"/>
        <v>#VALUE!</v>
      </c>
      <c r="AC119" s="41" t="e">
        <f t="shared" si="40"/>
        <v>#VALUE!</v>
      </c>
      <c r="AD119" s="41" t="e">
        <f t="shared" si="9"/>
        <v>#VALUE!</v>
      </c>
      <c r="AE119" s="41" t="e">
        <f t="shared" si="32"/>
        <v>#VALUE!</v>
      </c>
      <c r="AF119" s="41" t="e">
        <f t="shared" si="10"/>
        <v>#VALUE!</v>
      </c>
      <c r="AG119" s="41" t="e">
        <f t="shared" si="11"/>
        <v>#VALUE!</v>
      </c>
      <c r="AH119" s="41" t="e">
        <f t="shared" si="33"/>
        <v>#VALUE!</v>
      </c>
      <c r="AI119" s="41" t="e">
        <f t="shared" si="12"/>
        <v>#VALUE!</v>
      </c>
      <c r="AJ119" s="41" t="e">
        <f t="shared" si="34"/>
        <v>#VALUE!</v>
      </c>
      <c r="AK119" s="8" t="e">
        <f t="shared" si="36"/>
        <v>#VALUE!</v>
      </c>
      <c r="AL119" s="42" t="e">
        <f t="shared" si="37"/>
        <v>#VALUE!</v>
      </c>
      <c r="AZ119" s="8"/>
    </row>
    <row r="120" spans="1:52" ht="15" x14ac:dyDescent="0.15">
      <c r="A120" s="40"/>
      <c r="B120" s="41" t="e">
        <f t="shared" si="39"/>
        <v>#VALUE!</v>
      </c>
      <c r="C120" s="41" t="e">
        <f t="shared" si="39"/>
        <v>#VALUE!</v>
      </c>
      <c r="D120" s="41" t="e">
        <f t="shared" si="39"/>
        <v>#VALUE!</v>
      </c>
      <c r="E120" s="41" t="e">
        <f t="shared" si="35"/>
        <v>#VALUE!</v>
      </c>
      <c r="F120" s="41" t="e">
        <f t="shared" si="14"/>
        <v>#VALUE!</v>
      </c>
      <c r="G120" s="41" t="e">
        <f t="shared" si="15"/>
        <v>#VALUE!</v>
      </c>
      <c r="H120" s="25" t="e">
        <f t="shared" si="41"/>
        <v>#VALUE!</v>
      </c>
      <c r="I120" s="227" t="e">
        <f t="shared" si="17"/>
        <v>#VALUE!</v>
      </c>
      <c r="J120" s="228" t="e">
        <f t="shared" si="38"/>
        <v>#VALUE!</v>
      </c>
      <c r="K120" s="41" t="e">
        <f t="shared" si="18"/>
        <v>#VALUE!</v>
      </c>
      <c r="L120" s="216" t="e">
        <f t="shared" si="19"/>
        <v>#VALUE!</v>
      </c>
      <c r="M120" s="216" t="e">
        <f t="shared" si="4"/>
        <v>#VALUE!</v>
      </c>
      <c r="N120" s="41" t="e">
        <f t="shared" si="20"/>
        <v>#VALUE!</v>
      </c>
      <c r="O120" s="41" t="e">
        <f t="shared" si="21"/>
        <v>#VALUE!</v>
      </c>
      <c r="P120" s="229" t="e">
        <f t="shared" si="22"/>
        <v>#VALUE!</v>
      </c>
      <c r="Q120" s="41" t="e">
        <f t="shared" si="23"/>
        <v>#VALUE!</v>
      </c>
      <c r="R120" s="41" t="e">
        <f t="shared" si="24"/>
        <v>#VALUE!</v>
      </c>
      <c r="S120" s="216" t="e">
        <f t="shared" si="5"/>
        <v>#VALUE!</v>
      </c>
      <c r="T120" s="216" t="e">
        <f t="shared" si="6"/>
        <v>#VALUE!</v>
      </c>
      <c r="U120" s="231" t="e">
        <f t="shared" si="25"/>
        <v>#VALUE!</v>
      </c>
      <c r="V120" s="231" t="e">
        <f t="shared" si="7"/>
        <v>#VALUE!</v>
      </c>
      <c r="W120" s="41" t="e">
        <f t="shared" si="26"/>
        <v>#VALUE!</v>
      </c>
      <c r="X120" s="41" t="e">
        <f t="shared" si="27"/>
        <v>#VALUE!</v>
      </c>
      <c r="Y120" s="41" t="e">
        <f t="shared" si="28"/>
        <v>#VALUE!</v>
      </c>
      <c r="Z120" s="41" t="e">
        <f t="shared" si="29"/>
        <v>#VALUE!</v>
      </c>
      <c r="AA120" s="231" t="e">
        <f t="shared" si="8"/>
        <v>#VALUE!</v>
      </c>
      <c r="AB120" s="231" t="e">
        <f t="shared" si="30"/>
        <v>#VALUE!</v>
      </c>
      <c r="AC120" s="41" t="e">
        <f t="shared" si="40"/>
        <v>#VALUE!</v>
      </c>
      <c r="AD120" s="41" t="e">
        <f t="shared" si="9"/>
        <v>#VALUE!</v>
      </c>
      <c r="AE120" s="41" t="e">
        <f t="shared" si="32"/>
        <v>#VALUE!</v>
      </c>
      <c r="AF120" s="41" t="e">
        <f t="shared" si="10"/>
        <v>#VALUE!</v>
      </c>
      <c r="AG120" s="41" t="e">
        <f t="shared" si="11"/>
        <v>#VALUE!</v>
      </c>
      <c r="AH120" s="41" t="e">
        <f t="shared" si="33"/>
        <v>#VALUE!</v>
      </c>
      <c r="AI120" s="41" t="e">
        <f t="shared" si="12"/>
        <v>#VALUE!</v>
      </c>
      <c r="AJ120" s="41" t="e">
        <f t="shared" si="34"/>
        <v>#VALUE!</v>
      </c>
      <c r="AK120" s="8" t="e">
        <f t="shared" si="36"/>
        <v>#VALUE!</v>
      </c>
      <c r="AL120" s="42" t="e">
        <f t="shared" si="37"/>
        <v>#VALUE!</v>
      </c>
      <c r="AZ120" s="8"/>
    </row>
    <row r="121" spans="1:52" ht="15" x14ac:dyDescent="0.15">
      <c r="A121" s="40"/>
      <c r="B121" s="41" t="e">
        <f t="shared" si="39"/>
        <v>#VALUE!</v>
      </c>
      <c r="C121" s="41" t="e">
        <f t="shared" si="39"/>
        <v>#VALUE!</v>
      </c>
      <c r="D121" s="41" t="e">
        <f t="shared" si="39"/>
        <v>#VALUE!</v>
      </c>
      <c r="E121" s="41" t="e">
        <f t="shared" si="35"/>
        <v>#VALUE!</v>
      </c>
      <c r="F121" s="41" t="e">
        <f t="shared" si="14"/>
        <v>#VALUE!</v>
      </c>
      <c r="G121" s="41" t="e">
        <f t="shared" si="15"/>
        <v>#VALUE!</v>
      </c>
      <c r="H121" s="25" t="e">
        <f t="shared" si="41"/>
        <v>#VALUE!</v>
      </c>
      <c r="I121" s="227" t="e">
        <f t="shared" si="17"/>
        <v>#VALUE!</v>
      </c>
      <c r="J121" s="228" t="e">
        <f t="shared" si="38"/>
        <v>#VALUE!</v>
      </c>
      <c r="K121" s="41" t="e">
        <f t="shared" si="18"/>
        <v>#VALUE!</v>
      </c>
      <c r="L121" s="216" t="e">
        <f t="shared" si="19"/>
        <v>#VALUE!</v>
      </c>
      <c r="M121" s="216" t="e">
        <f t="shared" si="4"/>
        <v>#VALUE!</v>
      </c>
      <c r="N121" s="41" t="e">
        <f t="shared" si="20"/>
        <v>#VALUE!</v>
      </c>
      <c r="O121" s="41" t="e">
        <f t="shared" si="21"/>
        <v>#VALUE!</v>
      </c>
      <c r="P121" s="229" t="e">
        <f t="shared" si="22"/>
        <v>#VALUE!</v>
      </c>
      <c r="Q121" s="41" t="e">
        <f t="shared" si="23"/>
        <v>#VALUE!</v>
      </c>
      <c r="R121" s="41" t="e">
        <f t="shared" si="24"/>
        <v>#VALUE!</v>
      </c>
      <c r="S121" s="216" t="e">
        <f t="shared" si="5"/>
        <v>#VALUE!</v>
      </c>
      <c r="T121" s="216" t="e">
        <f t="shared" si="6"/>
        <v>#VALUE!</v>
      </c>
      <c r="U121" s="231" t="e">
        <f t="shared" si="25"/>
        <v>#VALUE!</v>
      </c>
      <c r="V121" s="231" t="e">
        <f t="shared" si="7"/>
        <v>#VALUE!</v>
      </c>
      <c r="W121" s="41" t="e">
        <f t="shared" si="26"/>
        <v>#VALUE!</v>
      </c>
      <c r="X121" s="41" t="e">
        <f t="shared" si="27"/>
        <v>#VALUE!</v>
      </c>
      <c r="Y121" s="41" t="e">
        <f t="shared" si="28"/>
        <v>#VALUE!</v>
      </c>
      <c r="Z121" s="41" t="e">
        <f t="shared" si="29"/>
        <v>#VALUE!</v>
      </c>
      <c r="AA121" s="231" t="e">
        <f t="shared" si="8"/>
        <v>#VALUE!</v>
      </c>
      <c r="AB121" s="231" t="e">
        <f t="shared" si="30"/>
        <v>#VALUE!</v>
      </c>
      <c r="AC121" s="41" t="e">
        <f t="shared" si="40"/>
        <v>#VALUE!</v>
      </c>
      <c r="AD121" s="41" t="e">
        <f t="shared" si="9"/>
        <v>#VALUE!</v>
      </c>
      <c r="AE121" s="41" t="e">
        <f t="shared" si="32"/>
        <v>#VALUE!</v>
      </c>
      <c r="AF121" s="41" t="e">
        <f t="shared" si="10"/>
        <v>#VALUE!</v>
      </c>
      <c r="AG121" s="41" t="e">
        <f t="shared" si="11"/>
        <v>#VALUE!</v>
      </c>
      <c r="AH121" s="41" t="e">
        <f t="shared" si="33"/>
        <v>#VALUE!</v>
      </c>
      <c r="AI121" s="41" t="e">
        <f t="shared" si="12"/>
        <v>#VALUE!</v>
      </c>
      <c r="AJ121" s="41" t="e">
        <f t="shared" si="34"/>
        <v>#VALUE!</v>
      </c>
      <c r="AK121" s="8" t="e">
        <f t="shared" si="36"/>
        <v>#VALUE!</v>
      </c>
      <c r="AL121" s="42" t="e">
        <f t="shared" si="37"/>
        <v>#VALUE!</v>
      </c>
      <c r="AZ121" s="8"/>
    </row>
    <row r="122" spans="1:52" ht="15" x14ac:dyDescent="0.15">
      <c r="A122" s="40"/>
      <c r="B122" s="41" t="e">
        <f t="shared" si="39"/>
        <v>#VALUE!</v>
      </c>
      <c r="C122" s="41" t="e">
        <f t="shared" si="39"/>
        <v>#VALUE!</v>
      </c>
      <c r="D122" s="41" t="e">
        <f t="shared" si="39"/>
        <v>#VALUE!</v>
      </c>
      <c r="E122" s="41" t="e">
        <f t="shared" si="35"/>
        <v>#VALUE!</v>
      </c>
      <c r="F122" s="41" t="e">
        <f t="shared" si="14"/>
        <v>#VALUE!</v>
      </c>
      <c r="G122" s="41" t="e">
        <f t="shared" si="15"/>
        <v>#VALUE!</v>
      </c>
      <c r="H122" s="25" t="e">
        <f t="shared" si="41"/>
        <v>#VALUE!</v>
      </c>
      <c r="I122" s="227" t="e">
        <f t="shared" si="17"/>
        <v>#VALUE!</v>
      </c>
      <c r="J122" s="228" t="e">
        <f t="shared" si="38"/>
        <v>#VALUE!</v>
      </c>
      <c r="K122" s="41" t="e">
        <f t="shared" si="18"/>
        <v>#VALUE!</v>
      </c>
      <c r="L122" s="216" t="e">
        <f t="shared" si="19"/>
        <v>#VALUE!</v>
      </c>
      <c r="M122" s="216" t="e">
        <f t="shared" si="4"/>
        <v>#VALUE!</v>
      </c>
      <c r="N122" s="41" t="e">
        <f t="shared" si="20"/>
        <v>#VALUE!</v>
      </c>
      <c r="O122" s="41" t="e">
        <f t="shared" si="21"/>
        <v>#VALUE!</v>
      </c>
      <c r="P122" s="229" t="e">
        <f t="shared" si="22"/>
        <v>#VALUE!</v>
      </c>
      <c r="Q122" s="41" t="e">
        <f t="shared" si="23"/>
        <v>#VALUE!</v>
      </c>
      <c r="R122" s="41" t="e">
        <f t="shared" si="24"/>
        <v>#VALUE!</v>
      </c>
      <c r="S122" s="216" t="e">
        <f t="shared" si="5"/>
        <v>#VALUE!</v>
      </c>
      <c r="T122" s="216" t="e">
        <f t="shared" si="6"/>
        <v>#VALUE!</v>
      </c>
      <c r="U122" s="231" t="e">
        <f t="shared" si="25"/>
        <v>#VALUE!</v>
      </c>
      <c r="V122" s="231" t="e">
        <f t="shared" si="7"/>
        <v>#VALUE!</v>
      </c>
      <c r="W122" s="41" t="e">
        <f t="shared" si="26"/>
        <v>#VALUE!</v>
      </c>
      <c r="X122" s="41" t="e">
        <f t="shared" si="27"/>
        <v>#VALUE!</v>
      </c>
      <c r="Y122" s="41" t="e">
        <f t="shared" si="28"/>
        <v>#VALUE!</v>
      </c>
      <c r="Z122" s="41" t="e">
        <f t="shared" si="29"/>
        <v>#VALUE!</v>
      </c>
      <c r="AA122" s="231" t="e">
        <f t="shared" si="8"/>
        <v>#VALUE!</v>
      </c>
      <c r="AB122" s="231" t="e">
        <f t="shared" si="30"/>
        <v>#VALUE!</v>
      </c>
      <c r="AC122" s="41" t="e">
        <f t="shared" si="40"/>
        <v>#VALUE!</v>
      </c>
      <c r="AD122" s="41" t="e">
        <f t="shared" si="9"/>
        <v>#VALUE!</v>
      </c>
      <c r="AE122" s="41" t="e">
        <f t="shared" si="32"/>
        <v>#VALUE!</v>
      </c>
      <c r="AF122" s="41" t="e">
        <f t="shared" si="10"/>
        <v>#VALUE!</v>
      </c>
      <c r="AG122" s="41" t="e">
        <f t="shared" si="11"/>
        <v>#VALUE!</v>
      </c>
      <c r="AH122" s="41" t="e">
        <f t="shared" si="33"/>
        <v>#VALUE!</v>
      </c>
      <c r="AI122" s="41" t="e">
        <f t="shared" si="12"/>
        <v>#VALUE!</v>
      </c>
      <c r="AJ122" s="41" t="e">
        <f t="shared" si="34"/>
        <v>#VALUE!</v>
      </c>
      <c r="AK122" s="8" t="e">
        <f t="shared" si="36"/>
        <v>#VALUE!</v>
      </c>
      <c r="AL122" s="42" t="e">
        <f t="shared" si="37"/>
        <v>#VALUE!</v>
      </c>
      <c r="AZ122" s="8"/>
    </row>
    <row r="123" spans="1:52" ht="15" x14ac:dyDescent="0.15">
      <c r="A123" s="40"/>
      <c r="B123" s="41" t="e">
        <f t="shared" si="39"/>
        <v>#VALUE!</v>
      </c>
      <c r="C123" s="41" t="e">
        <f t="shared" si="39"/>
        <v>#VALUE!</v>
      </c>
      <c r="D123" s="41" t="e">
        <f t="shared" si="39"/>
        <v>#VALUE!</v>
      </c>
      <c r="E123" s="41" t="e">
        <f t="shared" si="35"/>
        <v>#VALUE!</v>
      </c>
      <c r="F123" s="41" t="e">
        <f t="shared" si="14"/>
        <v>#VALUE!</v>
      </c>
      <c r="G123" s="41" t="e">
        <f t="shared" si="15"/>
        <v>#VALUE!</v>
      </c>
      <c r="H123" s="25" t="e">
        <f t="shared" si="41"/>
        <v>#VALUE!</v>
      </c>
      <c r="I123" s="227" t="e">
        <f t="shared" si="17"/>
        <v>#VALUE!</v>
      </c>
      <c r="J123" s="228" t="e">
        <f t="shared" si="38"/>
        <v>#VALUE!</v>
      </c>
      <c r="K123" s="41" t="e">
        <f t="shared" si="18"/>
        <v>#VALUE!</v>
      </c>
      <c r="L123" s="216" t="e">
        <f t="shared" si="19"/>
        <v>#VALUE!</v>
      </c>
      <c r="M123" s="216" t="e">
        <f t="shared" si="4"/>
        <v>#VALUE!</v>
      </c>
      <c r="N123" s="41" t="e">
        <f t="shared" si="20"/>
        <v>#VALUE!</v>
      </c>
      <c r="O123" s="41" t="e">
        <f t="shared" si="21"/>
        <v>#VALUE!</v>
      </c>
      <c r="P123" s="229" t="e">
        <f t="shared" si="22"/>
        <v>#VALUE!</v>
      </c>
      <c r="Q123" s="41" t="e">
        <f t="shared" si="23"/>
        <v>#VALUE!</v>
      </c>
      <c r="R123" s="41" t="e">
        <f t="shared" si="24"/>
        <v>#VALUE!</v>
      </c>
      <c r="S123" s="216" t="e">
        <f t="shared" si="5"/>
        <v>#VALUE!</v>
      </c>
      <c r="T123" s="216" t="e">
        <f t="shared" si="6"/>
        <v>#VALUE!</v>
      </c>
      <c r="U123" s="231" t="e">
        <f t="shared" si="25"/>
        <v>#VALUE!</v>
      </c>
      <c r="V123" s="231" t="e">
        <f t="shared" si="7"/>
        <v>#VALUE!</v>
      </c>
      <c r="W123" s="41" t="e">
        <f t="shared" si="26"/>
        <v>#VALUE!</v>
      </c>
      <c r="X123" s="41" t="e">
        <f t="shared" si="27"/>
        <v>#VALUE!</v>
      </c>
      <c r="Y123" s="41" t="e">
        <f t="shared" si="28"/>
        <v>#VALUE!</v>
      </c>
      <c r="Z123" s="41" t="e">
        <f t="shared" si="29"/>
        <v>#VALUE!</v>
      </c>
      <c r="AA123" s="231" t="e">
        <f t="shared" si="8"/>
        <v>#VALUE!</v>
      </c>
      <c r="AB123" s="231" t="e">
        <f t="shared" si="30"/>
        <v>#VALUE!</v>
      </c>
      <c r="AC123" s="41" t="e">
        <f t="shared" si="40"/>
        <v>#VALUE!</v>
      </c>
      <c r="AD123" s="41" t="e">
        <f t="shared" si="9"/>
        <v>#VALUE!</v>
      </c>
      <c r="AE123" s="41" t="e">
        <f t="shared" si="32"/>
        <v>#VALUE!</v>
      </c>
      <c r="AF123" s="41" t="e">
        <f t="shared" si="10"/>
        <v>#VALUE!</v>
      </c>
      <c r="AG123" s="41" t="e">
        <f t="shared" si="11"/>
        <v>#VALUE!</v>
      </c>
      <c r="AH123" s="41" t="e">
        <f t="shared" si="33"/>
        <v>#VALUE!</v>
      </c>
      <c r="AI123" s="41" t="e">
        <f t="shared" si="12"/>
        <v>#VALUE!</v>
      </c>
      <c r="AJ123" s="41" t="e">
        <f t="shared" si="34"/>
        <v>#VALUE!</v>
      </c>
      <c r="AK123" s="8" t="e">
        <f t="shared" si="36"/>
        <v>#VALUE!</v>
      </c>
      <c r="AL123" s="42" t="e">
        <f t="shared" si="37"/>
        <v>#VALUE!</v>
      </c>
      <c r="AZ123" s="8"/>
    </row>
    <row r="124" spans="1:52" ht="15" x14ac:dyDescent="0.15">
      <c r="A124" s="40"/>
      <c r="B124" s="41" t="e">
        <f t="shared" si="39"/>
        <v>#VALUE!</v>
      </c>
      <c r="C124" s="41" t="e">
        <f t="shared" si="39"/>
        <v>#VALUE!</v>
      </c>
      <c r="D124" s="41" t="e">
        <f t="shared" si="39"/>
        <v>#VALUE!</v>
      </c>
      <c r="E124" s="41" t="e">
        <f t="shared" si="35"/>
        <v>#VALUE!</v>
      </c>
      <c r="F124" s="41" t="e">
        <f t="shared" si="14"/>
        <v>#VALUE!</v>
      </c>
      <c r="G124" s="41" t="e">
        <f t="shared" si="15"/>
        <v>#VALUE!</v>
      </c>
      <c r="H124" s="25" t="e">
        <f t="shared" si="41"/>
        <v>#VALUE!</v>
      </c>
      <c r="I124" s="227" t="e">
        <f t="shared" si="17"/>
        <v>#VALUE!</v>
      </c>
      <c r="J124" s="228" t="e">
        <f t="shared" si="38"/>
        <v>#VALUE!</v>
      </c>
      <c r="K124" s="41" t="e">
        <f t="shared" si="18"/>
        <v>#VALUE!</v>
      </c>
      <c r="L124" s="216" t="e">
        <f t="shared" si="19"/>
        <v>#VALUE!</v>
      </c>
      <c r="M124" s="216" t="e">
        <f t="shared" si="4"/>
        <v>#VALUE!</v>
      </c>
      <c r="N124" s="41" t="e">
        <f t="shared" si="20"/>
        <v>#VALUE!</v>
      </c>
      <c r="O124" s="41" t="e">
        <f t="shared" si="21"/>
        <v>#VALUE!</v>
      </c>
      <c r="P124" s="229" t="e">
        <f t="shared" si="22"/>
        <v>#VALUE!</v>
      </c>
      <c r="Q124" s="41" t="e">
        <f t="shared" si="23"/>
        <v>#VALUE!</v>
      </c>
      <c r="R124" s="41" t="e">
        <f t="shared" si="24"/>
        <v>#VALUE!</v>
      </c>
      <c r="S124" s="216" t="e">
        <f t="shared" si="5"/>
        <v>#VALUE!</v>
      </c>
      <c r="T124" s="216" t="e">
        <f t="shared" si="6"/>
        <v>#VALUE!</v>
      </c>
      <c r="U124" s="231" t="e">
        <f t="shared" si="25"/>
        <v>#VALUE!</v>
      </c>
      <c r="V124" s="231" t="e">
        <f t="shared" si="7"/>
        <v>#VALUE!</v>
      </c>
      <c r="W124" s="41" t="e">
        <f t="shared" si="26"/>
        <v>#VALUE!</v>
      </c>
      <c r="X124" s="41" t="e">
        <f t="shared" si="27"/>
        <v>#VALUE!</v>
      </c>
      <c r="Y124" s="41" t="e">
        <f t="shared" si="28"/>
        <v>#VALUE!</v>
      </c>
      <c r="Z124" s="41" t="e">
        <f t="shared" si="29"/>
        <v>#VALUE!</v>
      </c>
      <c r="AA124" s="231" t="e">
        <f t="shared" si="8"/>
        <v>#VALUE!</v>
      </c>
      <c r="AB124" s="231" t="e">
        <f t="shared" si="30"/>
        <v>#VALUE!</v>
      </c>
      <c r="AC124" s="41" t="e">
        <f t="shared" si="40"/>
        <v>#VALUE!</v>
      </c>
      <c r="AD124" s="41" t="e">
        <f t="shared" si="9"/>
        <v>#VALUE!</v>
      </c>
      <c r="AE124" s="41" t="e">
        <f t="shared" si="32"/>
        <v>#VALUE!</v>
      </c>
      <c r="AF124" s="41" t="e">
        <f t="shared" si="10"/>
        <v>#VALUE!</v>
      </c>
      <c r="AG124" s="41" t="e">
        <f t="shared" si="11"/>
        <v>#VALUE!</v>
      </c>
      <c r="AH124" s="41" t="e">
        <f t="shared" si="33"/>
        <v>#VALUE!</v>
      </c>
      <c r="AI124" s="41" t="e">
        <f t="shared" si="12"/>
        <v>#VALUE!</v>
      </c>
      <c r="AJ124" s="41" t="e">
        <f t="shared" si="34"/>
        <v>#VALUE!</v>
      </c>
      <c r="AK124" s="8" t="e">
        <f t="shared" si="36"/>
        <v>#VALUE!</v>
      </c>
      <c r="AL124" s="42" t="e">
        <f t="shared" si="37"/>
        <v>#VALUE!</v>
      </c>
      <c r="AZ124" s="8"/>
    </row>
    <row r="125" spans="1:52" ht="15" x14ac:dyDescent="0.15">
      <c r="A125" s="40"/>
      <c r="B125" s="41" t="e">
        <f t="shared" si="39"/>
        <v>#VALUE!</v>
      </c>
      <c r="C125" s="41" t="e">
        <f t="shared" si="39"/>
        <v>#VALUE!</v>
      </c>
      <c r="D125" s="41" t="e">
        <f t="shared" si="39"/>
        <v>#VALUE!</v>
      </c>
      <c r="E125" s="41" t="e">
        <f t="shared" si="35"/>
        <v>#VALUE!</v>
      </c>
      <c r="F125" s="41" t="e">
        <f t="shared" si="14"/>
        <v>#VALUE!</v>
      </c>
      <c r="G125" s="41" t="e">
        <f t="shared" si="15"/>
        <v>#VALUE!</v>
      </c>
      <c r="H125" s="25" t="e">
        <f t="shared" si="41"/>
        <v>#VALUE!</v>
      </c>
      <c r="I125" s="227" t="e">
        <f t="shared" si="17"/>
        <v>#VALUE!</v>
      </c>
      <c r="J125" s="228" t="e">
        <f t="shared" si="38"/>
        <v>#VALUE!</v>
      </c>
      <c r="K125" s="41" t="e">
        <f t="shared" si="18"/>
        <v>#VALUE!</v>
      </c>
      <c r="L125" s="216" t="e">
        <f t="shared" si="19"/>
        <v>#VALUE!</v>
      </c>
      <c r="M125" s="216" t="e">
        <f t="shared" ref="M125:M188" si="42">(D125+L125)/2</f>
        <v>#VALUE!</v>
      </c>
      <c r="N125" s="41" t="e">
        <f t="shared" si="20"/>
        <v>#VALUE!</v>
      </c>
      <c r="O125" s="41" t="e">
        <f t="shared" si="21"/>
        <v>#VALUE!</v>
      </c>
      <c r="P125" s="229" t="e">
        <f t="shared" si="22"/>
        <v>#VALUE!</v>
      </c>
      <c r="Q125" s="41" t="e">
        <f t="shared" si="23"/>
        <v>#VALUE!</v>
      </c>
      <c r="R125" s="41" t="e">
        <f t="shared" si="24"/>
        <v>#VALUE!</v>
      </c>
      <c r="S125" s="216" t="e">
        <f t="shared" ref="S125:S188" si="43">Q125/O125/R125</f>
        <v>#VALUE!</v>
      </c>
      <c r="T125" s="216" t="e">
        <f t="shared" ref="T125:T188" si="44">N125/(1-S125)</f>
        <v>#VALUE!</v>
      </c>
      <c r="U125" s="231" t="e">
        <f t="shared" si="25"/>
        <v>#VALUE!</v>
      </c>
      <c r="V125" s="231" t="e">
        <f t="shared" ref="V125:V188" si="45">(D125+U125)/2</f>
        <v>#VALUE!</v>
      </c>
      <c r="W125" s="41" t="e">
        <f t="shared" si="26"/>
        <v>#VALUE!</v>
      </c>
      <c r="X125" s="41" t="e">
        <f t="shared" si="27"/>
        <v>#VALUE!</v>
      </c>
      <c r="Y125" s="41" t="e">
        <f t="shared" si="28"/>
        <v>#VALUE!</v>
      </c>
      <c r="Z125" s="41" t="e">
        <f t="shared" si="29"/>
        <v>#VALUE!</v>
      </c>
      <c r="AA125" s="231" t="e">
        <f t="shared" ref="AA125:AA188" si="46">X125/O125/Z125</f>
        <v>#VALUE!</v>
      </c>
      <c r="AB125" s="231" t="e">
        <f t="shared" si="30"/>
        <v>#VALUE!</v>
      </c>
      <c r="AC125" s="41" t="e">
        <f t="shared" si="40"/>
        <v>#VALUE!</v>
      </c>
      <c r="AD125" s="41" t="e">
        <f t="shared" ref="AD125:AD188" si="47">H125/AC125*K125</f>
        <v>#VALUE!</v>
      </c>
      <c r="AE125" s="41" t="e">
        <f t="shared" si="32"/>
        <v>#VALUE!</v>
      </c>
      <c r="AF125" s="41" t="e">
        <f t="shared" ref="AF125:AF188" si="48">B125-(AC125-N125)</f>
        <v>#VALUE!</v>
      </c>
      <c r="AG125" s="41" t="e">
        <f t="shared" ref="AG125:AG188" si="49">C125-AC125</f>
        <v>#VALUE!</v>
      </c>
      <c r="AH125" s="41" t="e">
        <f t="shared" si="33"/>
        <v>#VALUE!</v>
      </c>
      <c r="AI125" s="41" t="e">
        <f t="shared" ref="AI125:AI188" si="50">AC125/R125*1000000</f>
        <v>#VALUE!</v>
      </c>
      <c r="AJ125" s="41" t="e">
        <f t="shared" si="34"/>
        <v>#VALUE!</v>
      </c>
      <c r="AK125" s="8" t="e">
        <f t="shared" si="36"/>
        <v>#VALUE!</v>
      </c>
      <c r="AL125" s="42" t="e">
        <f t="shared" si="37"/>
        <v>#VALUE!</v>
      </c>
      <c r="AZ125" s="8"/>
    </row>
    <row r="126" spans="1:52" ht="15" x14ac:dyDescent="0.15">
      <c r="A126" s="40"/>
      <c r="B126" s="41" t="e">
        <f t="shared" ref="B126:D157" si="51">AF125</f>
        <v>#VALUE!</v>
      </c>
      <c r="C126" s="41" t="e">
        <f t="shared" si="51"/>
        <v>#VALUE!</v>
      </c>
      <c r="D126" s="41" t="e">
        <f t="shared" si="51"/>
        <v>#VALUE!</v>
      </c>
      <c r="E126" s="41" t="e">
        <f t="shared" si="35"/>
        <v>#VALUE!</v>
      </c>
      <c r="F126" s="41" t="e">
        <f t="shared" ref="F126:F189" si="52">(E126+E125)/2</f>
        <v>#VALUE!</v>
      </c>
      <c r="G126" s="41" t="e">
        <f t="shared" ref="G126:G189" si="53">F126*$S$53*$C$55*(B126-C126+N126)^1.5</f>
        <v>#VALUE!</v>
      </c>
      <c r="H126" s="25" t="e">
        <f t="shared" si="41"/>
        <v>#VALUE!</v>
      </c>
      <c r="I126" s="227" t="e">
        <f t="shared" ref="I126:I189" si="54">(B126-C126)*B$19</f>
        <v>#VALUE!</v>
      </c>
      <c r="J126" s="228" t="e">
        <f t="shared" si="38"/>
        <v>#VALUE!</v>
      </c>
      <c r="K126" s="41" t="e">
        <f t="shared" ref="K126:K189" si="55">IF((1-S125-0.015)&gt;0,1,-1)</f>
        <v>#VALUE!</v>
      </c>
      <c r="L126" s="216" t="e">
        <f t="shared" ref="L126:L189" si="56">D126+K126*H126</f>
        <v>#VALUE!</v>
      </c>
      <c r="M126" s="216" t="e">
        <f t="shared" si="42"/>
        <v>#VALUE!</v>
      </c>
      <c r="N126" s="41" t="e">
        <f t="shared" ref="N126:N189" si="57">2*($P$53*M126/$S$52/$S$51)^2-(B126-C126)*2</f>
        <v>#VALUE!</v>
      </c>
      <c r="O126" s="41" t="e">
        <f t="shared" ref="O126:O189" si="58">wh(B126,$F$51,$F$52,$F$53)</f>
        <v>#VALUE!</v>
      </c>
      <c r="P126" s="229" t="e">
        <f t="shared" ref="P126:P189" si="59">$C$54*$L$55*$L$55*M126*M126/(($B$19*(B126-C126))^0.333)*1000</f>
        <v>#VALUE!</v>
      </c>
      <c r="Q126" s="41" t="e">
        <f t="shared" ref="Q126:Q189" si="60">M126/$S$54*(B126-C126+N126/2)*E126-$C$53</f>
        <v>#VALUE!</v>
      </c>
      <c r="R126" s="41" t="e">
        <f t="shared" ref="R126:R189" si="61">rate1(1,$L$52,$L$51,$L$54,L126,$L$53,$L$50,P126)</f>
        <v>#VALUE!</v>
      </c>
      <c r="S126" s="216" t="e">
        <f t="shared" si="43"/>
        <v>#VALUE!</v>
      </c>
      <c r="T126" s="216" t="e">
        <f t="shared" si="44"/>
        <v>#VALUE!</v>
      </c>
      <c r="U126" s="231" t="e">
        <f t="shared" ref="U126:U189" si="62">D126-K126*H126</f>
        <v>#VALUE!</v>
      </c>
      <c r="V126" s="231" t="e">
        <f t="shared" si="45"/>
        <v>#VALUE!</v>
      </c>
      <c r="W126" s="41" t="e">
        <f t="shared" ref="W126:W189" si="63">2*($P$53*V126/$S$52/$S$51)^2-(B126-C126)*2</f>
        <v>#VALUE!</v>
      </c>
      <c r="X126" s="41" t="e">
        <f t="shared" ref="X126:X189" si="64">V126/$S$54*(B126-C126+W126/2)*F126-$C$53</f>
        <v>#VALUE!</v>
      </c>
      <c r="Y126" s="41" t="e">
        <f t="shared" ref="Y126:Y189" si="65">$C$54*$L$55*$L$55*V126*V126/(($B$19*(B126-C126))^0.333)*1000</f>
        <v>#VALUE!</v>
      </c>
      <c r="Z126" s="41" t="e">
        <f t="shared" ref="Z126:Z189" si="66">rate1(1,$L$52,$L$51,$L$54,U126,$L$53,$L$50,Y126)</f>
        <v>#VALUE!</v>
      </c>
      <c r="AA126" s="231" t="e">
        <f t="shared" si="46"/>
        <v>#VALUE!</v>
      </c>
      <c r="AB126" s="231" t="e">
        <f t="shared" ref="AB126:AB189" si="67">W126/(1-AA126)</f>
        <v>#VALUE!</v>
      </c>
      <c r="AC126" s="41" t="e">
        <f t="shared" ref="AC126:AC157" si="68">delta_z(N126,S126,H126,AE125,AB126)</f>
        <v>#VALUE!</v>
      </c>
      <c r="AD126" s="41" t="e">
        <f t="shared" si="47"/>
        <v>#VALUE!</v>
      </c>
      <c r="AE126" s="41" t="e">
        <f t="shared" ref="AE126:AE189" si="69">(AD126-AD125)/(AC126+AC125)*2</f>
        <v>#VALUE!</v>
      </c>
      <c r="AF126" s="41" t="e">
        <f t="shared" si="48"/>
        <v>#VALUE!</v>
      </c>
      <c r="AG126" s="41" t="e">
        <f t="shared" si="49"/>
        <v>#VALUE!</v>
      </c>
      <c r="AH126" s="41" t="e">
        <f t="shared" ref="AH126:AH189" si="70">$S$54*$S$53*$C$55*SQRT(AF126-AG126)</f>
        <v>#VALUE!</v>
      </c>
      <c r="AI126" s="41" t="e">
        <f t="shared" si="50"/>
        <v>#VALUE!</v>
      </c>
      <c r="AJ126" s="41" t="e">
        <f t="shared" ref="AJ126:AJ189" si="71">AJ125+AI126/3600</f>
        <v>#VALUE!</v>
      </c>
      <c r="AK126" s="8" t="e">
        <f t="shared" si="36"/>
        <v>#VALUE!</v>
      </c>
      <c r="AL126" s="42" t="e">
        <f t="shared" si="37"/>
        <v>#VALUE!</v>
      </c>
      <c r="AZ126" s="8"/>
    </row>
    <row r="127" spans="1:52" ht="15" x14ac:dyDescent="0.15">
      <c r="A127" s="40"/>
      <c r="B127" s="41" t="e">
        <f t="shared" si="51"/>
        <v>#VALUE!</v>
      </c>
      <c r="C127" s="41" t="e">
        <f t="shared" si="51"/>
        <v>#VALUE!</v>
      </c>
      <c r="D127" s="41" t="e">
        <f t="shared" si="51"/>
        <v>#VALUE!</v>
      </c>
      <c r="E127" s="41" t="e">
        <f t="shared" ref="E127:E190" si="72">CalBreachWidth(C127,B127,I127,E126)</f>
        <v>#VALUE!</v>
      </c>
      <c r="F127" s="41" t="e">
        <f t="shared" si="52"/>
        <v>#VALUE!</v>
      </c>
      <c r="G127" s="41" t="e">
        <f t="shared" si="53"/>
        <v>#VALUE!</v>
      </c>
      <c r="H127" s="25" t="e">
        <f t="shared" ref="H127:H158" si="73">dv(S126)</f>
        <v>#VALUE!</v>
      </c>
      <c r="I127" s="227" t="e">
        <f t="shared" si="54"/>
        <v>#VALUE!</v>
      </c>
      <c r="J127" s="228" t="e">
        <f t="shared" si="38"/>
        <v>#VALUE!</v>
      </c>
      <c r="K127" s="41" t="e">
        <f t="shared" si="55"/>
        <v>#VALUE!</v>
      </c>
      <c r="L127" s="216" t="e">
        <f t="shared" si="56"/>
        <v>#VALUE!</v>
      </c>
      <c r="M127" s="216" t="e">
        <f t="shared" si="42"/>
        <v>#VALUE!</v>
      </c>
      <c r="N127" s="41" t="e">
        <f t="shared" si="57"/>
        <v>#VALUE!</v>
      </c>
      <c r="O127" s="41" t="e">
        <f t="shared" si="58"/>
        <v>#VALUE!</v>
      </c>
      <c r="P127" s="229" t="e">
        <f t="shared" si="59"/>
        <v>#VALUE!</v>
      </c>
      <c r="Q127" s="41" t="e">
        <f t="shared" si="60"/>
        <v>#VALUE!</v>
      </c>
      <c r="R127" s="41" t="e">
        <f t="shared" si="61"/>
        <v>#VALUE!</v>
      </c>
      <c r="S127" s="216" t="e">
        <f t="shared" si="43"/>
        <v>#VALUE!</v>
      </c>
      <c r="T127" s="216" t="e">
        <f t="shared" si="44"/>
        <v>#VALUE!</v>
      </c>
      <c r="U127" s="231" t="e">
        <f t="shared" si="62"/>
        <v>#VALUE!</v>
      </c>
      <c r="V127" s="231" t="e">
        <f t="shared" si="45"/>
        <v>#VALUE!</v>
      </c>
      <c r="W127" s="41" t="e">
        <f t="shared" si="63"/>
        <v>#VALUE!</v>
      </c>
      <c r="X127" s="41" t="e">
        <f t="shared" si="64"/>
        <v>#VALUE!</v>
      </c>
      <c r="Y127" s="41" t="e">
        <f t="shared" si="65"/>
        <v>#VALUE!</v>
      </c>
      <c r="Z127" s="41" t="e">
        <f t="shared" si="66"/>
        <v>#VALUE!</v>
      </c>
      <c r="AA127" s="231" t="e">
        <f t="shared" si="46"/>
        <v>#VALUE!</v>
      </c>
      <c r="AB127" s="231" t="e">
        <f t="shared" si="67"/>
        <v>#VALUE!</v>
      </c>
      <c r="AC127" s="41" t="e">
        <f t="shared" si="68"/>
        <v>#VALUE!</v>
      </c>
      <c r="AD127" s="41" t="e">
        <f t="shared" si="47"/>
        <v>#VALUE!</v>
      </c>
      <c r="AE127" s="41" t="e">
        <f t="shared" si="69"/>
        <v>#VALUE!</v>
      </c>
      <c r="AF127" s="41" t="e">
        <f t="shared" si="48"/>
        <v>#VALUE!</v>
      </c>
      <c r="AG127" s="41" t="e">
        <f t="shared" si="49"/>
        <v>#VALUE!</v>
      </c>
      <c r="AH127" s="41" t="e">
        <f t="shared" si="70"/>
        <v>#VALUE!</v>
      </c>
      <c r="AI127" s="41" t="e">
        <f t="shared" si="50"/>
        <v>#VALUE!</v>
      </c>
      <c r="AJ127" s="41" t="e">
        <f t="shared" si="71"/>
        <v>#VALUE!</v>
      </c>
      <c r="AK127" s="8" t="e">
        <f t="shared" ref="AK127:AK190" si="74">AK126+AI127*G126/1000000</f>
        <v>#VALUE!</v>
      </c>
      <c r="AL127" s="42" t="e">
        <f t="shared" ref="AL127:AL190" si="75">AL126+AI127*J127/1000000</f>
        <v>#VALUE!</v>
      </c>
      <c r="AZ127" s="8"/>
    </row>
    <row r="128" spans="1:52" ht="15" x14ac:dyDescent="0.15">
      <c r="A128" s="40"/>
      <c r="B128" s="41" t="e">
        <f t="shared" si="51"/>
        <v>#VALUE!</v>
      </c>
      <c r="C128" s="41" t="e">
        <f t="shared" si="51"/>
        <v>#VALUE!</v>
      </c>
      <c r="D128" s="41" t="e">
        <f t="shared" si="51"/>
        <v>#VALUE!</v>
      </c>
      <c r="E128" s="41" t="e">
        <f t="shared" si="72"/>
        <v>#VALUE!</v>
      </c>
      <c r="F128" s="41" t="e">
        <f t="shared" si="52"/>
        <v>#VALUE!</v>
      </c>
      <c r="G128" s="41" t="e">
        <f t="shared" si="53"/>
        <v>#VALUE!</v>
      </c>
      <c r="H128" s="25" t="e">
        <f t="shared" si="73"/>
        <v>#VALUE!</v>
      </c>
      <c r="I128" s="227" t="e">
        <f t="shared" si="54"/>
        <v>#VALUE!</v>
      </c>
      <c r="J128" s="228" t="e">
        <f t="shared" ref="J128:J191" si="76">IF(H128&gt;0, $B$7,"")</f>
        <v>#VALUE!</v>
      </c>
      <c r="K128" s="41" t="e">
        <f t="shared" si="55"/>
        <v>#VALUE!</v>
      </c>
      <c r="L128" s="216" t="e">
        <f t="shared" si="56"/>
        <v>#VALUE!</v>
      </c>
      <c r="M128" s="216" t="e">
        <f t="shared" si="42"/>
        <v>#VALUE!</v>
      </c>
      <c r="N128" s="41" t="e">
        <f t="shared" si="57"/>
        <v>#VALUE!</v>
      </c>
      <c r="O128" s="41" t="e">
        <f t="shared" si="58"/>
        <v>#VALUE!</v>
      </c>
      <c r="P128" s="229" t="e">
        <f t="shared" si="59"/>
        <v>#VALUE!</v>
      </c>
      <c r="Q128" s="41" t="e">
        <f t="shared" si="60"/>
        <v>#VALUE!</v>
      </c>
      <c r="R128" s="41" t="e">
        <f t="shared" si="61"/>
        <v>#VALUE!</v>
      </c>
      <c r="S128" s="216" t="e">
        <f t="shared" si="43"/>
        <v>#VALUE!</v>
      </c>
      <c r="T128" s="216" t="e">
        <f t="shared" si="44"/>
        <v>#VALUE!</v>
      </c>
      <c r="U128" s="231" t="e">
        <f t="shared" si="62"/>
        <v>#VALUE!</v>
      </c>
      <c r="V128" s="231" t="e">
        <f t="shared" si="45"/>
        <v>#VALUE!</v>
      </c>
      <c r="W128" s="41" t="e">
        <f t="shared" si="63"/>
        <v>#VALUE!</v>
      </c>
      <c r="X128" s="41" t="e">
        <f t="shared" si="64"/>
        <v>#VALUE!</v>
      </c>
      <c r="Y128" s="41" t="e">
        <f t="shared" si="65"/>
        <v>#VALUE!</v>
      </c>
      <c r="Z128" s="41" t="e">
        <f t="shared" si="66"/>
        <v>#VALUE!</v>
      </c>
      <c r="AA128" s="231" t="e">
        <f t="shared" si="46"/>
        <v>#VALUE!</v>
      </c>
      <c r="AB128" s="231" t="e">
        <f t="shared" si="67"/>
        <v>#VALUE!</v>
      </c>
      <c r="AC128" s="41" t="e">
        <f t="shared" si="68"/>
        <v>#VALUE!</v>
      </c>
      <c r="AD128" s="41" t="e">
        <f t="shared" si="47"/>
        <v>#VALUE!</v>
      </c>
      <c r="AE128" s="41" t="e">
        <f t="shared" si="69"/>
        <v>#VALUE!</v>
      </c>
      <c r="AF128" s="41" t="e">
        <f t="shared" si="48"/>
        <v>#VALUE!</v>
      </c>
      <c r="AG128" s="41" t="e">
        <f t="shared" si="49"/>
        <v>#VALUE!</v>
      </c>
      <c r="AH128" s="41" t="e">
        <f t="shared" si="70"/>
        <v>#VALUE!</v>
      </c>
      <c r="AI128" s="41" t="e">
        <f t="shared" si="50"/>
        <v>#VALUE!</v>
      </c>
      <c r="AJ128" s="41" t="e">
        <f t="shared" si="71"/>
        <v>#VALUE!</v>
      </c>
      <c r="AK128" s="8" t="e">
        <f t="shared" si="74"/>
        <v>#VALUE!</v>
      </c>
      <c r="AL128" s="42" t="e">
        <f t="shared" si="75"/>
        <v>#VALUE!</v>
      </c>
      <c r="AZ128" s="8"/>
    </row>
    <row r="129" spans="1:52" ht="15" x14ac:dyDescent="0.15">
      <c r="A129" s="40"/>
      <c r="B129" s="41" t="e">
        <f t="shared" si="51"/>
        <v>#VALUE!</v>
      </c>
      <c r="C129" s="41" t="e">
        <f t="shared" si="51"/>
        <v>#VALUE!</v>
      </c>
      <c r="D129" s="41" t="e">
        <f t="shared" si="51"/>
        <v>#VALUE!</v>
      </c>
      <c r="E129" s="41" t="e">
        <f t="shared" si="72"/>
        <v>#VALUE!</v>
      </c>
      <c r="F129" s="41" t="e">
        <f t="shared" si="52"/>
        <v>#VALUE!</v>
      </c>
      <c r="G129" s="41" t="e">
        <f t="shared" si="53"/>
        <v>#VALUE!</v>
      </c>
      <c r="H129" s="25" t="e">
        <f t="shared" si="73"/>
        <v>#VALUE!</v>
      </c>
      <c r="I129" s="227" t="e">
        <f t="shared" si="54"/>
        <v>#VALUE!</v>
      </c>
      <c r="J129" s="228" t="e">
        <f t="shared" si="76"/>
        <v>#VALUE!</v>
      </c>
      <c r="K129" s="41" t="e">
        <f t="shared" si="55"/>
        <v>#VALUE!</v>
      </c>
      <c r="L129" s="216" t="e">
        <f t="shared" si="56"/>
        <v>#VALUE!</v>
      </c>
      <c r="M129" s="216" t="e">
        <f t="shared" si="42"/>
        <v>#VALUE!</v>
      </c>
      <c r="N129" s="41" t="e">
        <f t="shared" si="57"/>
        <v>#VALUE!</v>
      </c>
      <c r="O129" s="41" t="e">
        <f t="shared" si="58"/>
        <v>#VALUE!</v>
      </c>
      <c r="P129" s="229" t="e">
        <f t="shared" si="59"/>
        <v>#VALUE!</v>
      </c>
      <c r="Q129" s="41" t="e">
        <f t="shared" si="60"/>
        <v>#VALUE!</v>
      </c>
      <c r="R129" s="41" t="e">
        <f t="shared" si="61"/>
        <v>#VALUE!</v>
      </c>
      <c r="S129" s="216" t="e">
        <f t="shared" si="43"/>
        <v>#VALUE!</v>
      </c>
      <c r="T129" s="216" t="e">
        <f t="shared" si="44"/>
        <v>#VALUE!</v>
      </c>
      <c r="U129" s="231" t="e">
        <f t="shared" si="62"/>
        <v>#VALUE!</v>
      </c>
      <c r="V129" s="231" t="e">
        <f t="shared" si="45"/>
        <v>#VALUE!</v>
      </c>
      <c r="W129" s="41" t="e">
        <f t="shared" si="63"/>
        <v>#VALUE!</v>
      </c>
      <c r="X129" s="41" t="e">
        <f t="shared" si="64"/>
        <v>#VALUE!</v>
      </c>
      <c r="Y129" s="41" t="e">
        <f t="shared" si="65"/>
        <v>#VALUE!</v>
      </c>
      <c r="Z129" s="41" t="e">
        <f t="shared" si="66"/>
        <v>#VALUE!</v>
      </c>
      <c r="AA129" s="231" t="e">
        <f t="shared" si="46"/>
        <v>#VALUE!</v>
      </c>
      <c r="AB129" s="231" t="e">
        <f t="shared" si="67"/>
        <v>#VALUE!</v>
      </c>
      <c r="AC129" s="41" t="e">
        <f t="shared" si="68"/>
        <v>#VALUE!</v>
      </c>
      <c r="AD129" s="41" t="e">
        <f t="shared" si="47"/>
        <v>#VALUE!</v>
      </c>
      <c r="AE129" s="41" t="e">
        <f t="shared" si="69"/>
        <v>#VALUE!</v>
      </c>
      <c r="AF129" s="41" t="e">
        <f t="shared" si="48"/>
        <v>#VALUE!</v>
      </c>
      <c r="AG129" s="41" t="e">
        <f t="shared" si="49"/>
        <v>#VALUE!</v>
      </c>
      <c r="AH129" s="41" t="e">
        <f t="shared" si="70"/>
        <v>#VALUE!</v>
      </c>
      <c r="AI129" s="41" t="e">
        <f t="shared" si="50"/>
        <v>#VALUE!</v>
      </c>
      <c r="AJ129" s="41" t="e">
        <f t="shared" si="71"/>
        <v>#VALUE!</v>
      </c>
      <c r="AK129" s="8" t="e">
        <f t="shared" si="74"/>
        <v>#VALUE!</v>
      </c>
      <c r="AL129" s="42" t="e">
        <f t="shared" si="75"/>
        <v>#VALUE!</v>
      </c>
      <c r="AZ129" s="8"/>
    </row>
    <row r="130" spans="1:52" ht="15" x14ac:dyDescent="0.15">
      <c r="A130" s="40"/>
      <c r="B130" s="41" t="e">
        <f t="shared" si="51"/>
        <v>#VALUE!</v>
      </c>
      <c r="C130" s="41" t="e">
        <f t="shared" si="51"/>
        <v>#VALUE!</v>
      </c>
      <c r="D130" s="41" t="e">
        <f t="shared" si="51"/>
        <v>#VALUE!</v>
      </c>
      <c r="E130" s="41" t="e">
        <f t="shared" si="72"/>
        <v>#VALUE!</v>
      </c>
      <c r="F130" s="41" t="e">
        <f t="shared" si="52"/>
        <v>#VALUE!</v>
      </c>
      <c r="G130" s="41" t="e">
        <f t="shared" si="53"/>
        <v>#VALUE!</v>
      </c>
      <c r="H130" s="25" t="e">
        <f t="shared" si="73"/>
        <v>#VALUE!</v>
      </c>
      <c r="I130" s="227" t="e">
        <f t="shared" si="54"/>
        <v>#VALUE!</v>
      </c>
      <c r="J130" s="228" t="e">
        <f t="shared" si="76"/>
        <v>#VALUE!</v>
      </c>
      <c r="K130" s="41" t="e">
        <f t="shared" si="55"/>
        <v>#VALUE!</v>
      </c>
      <c r="L130" s="216" t="e">
        <f t="shared" si="56"/>
        <v>#VALUE!</v>
      </c>
      <c r="M130" s="216" t="e">
        <f t="shared" si="42"/>
        <v>#VALUE!</v>
      </c>
      <c r="N130" s="41" t="e">
        <f t="shared" si="57"/>
        <v>#VALUE!</v>
      </c>
      <c r="O130" s="41" t="e">
        <f t="shared" si="58"/>
        <v>#VALUE!</v>
      </c>
      <c r="P130" s="229" t="e">
        <f t="shared" si="59"/>
        <v>#VALUE!</v>
      </c>
      <c r="Q130" s="41" t="e">
        <f t="shared" si="60"/>
        <v>#VALUE!</v>
      </c>
      <c r="R130" s="41" t="e">
        <f t="shared" si="61"/>
        <v>#VALUE!</v>
      </c>
      <c r="S130" s="216" t="e">
        <f t="shared" si="43"/>
        <v>#VALUE!</v>
      </c>
      <c r="T130" s="216" t="e">
        <f t="shared" si="44"/>
        <v>#VALUE!</v>
      </c>
      <c r="U130" s="231" t="e">
        <f t="shared" si="62"/>
        <v>#VALUE!</v>
      </c>
      <c r="V130" s="231" t="e">
        <f t="shared" si="45"/>
        <v>#VALUE!</v>
      </c>
      <c r="W130" s="41" t="e">
        <f t="shared" si="63"/>
        <v>#VALUE!</v>
      </c>
      <c r="X130" s="41" t="e">
        <f t="shared" si="64"/>
        <v>#VALUE!</v>
      </c>
      <c r="Y130" s="41" t="e">
        <f t="shared" si="65"/>
        <v>#VALUE!</v>
      </c>
      <c r="Z130" s="41" t="e">
        <f t="shared" si="66"/>
        <v>#VALUE!</v>
      </c>
      <c r="AA130" s="231" t="e">
        <f t="shared" si="46"/>
        <v>#VALUE!</v>
      </c>
      <c r="AB130" s="231" t="e">
        <f t="shared" si="67"/>
        <v>#VALUE!</v>
      </c>
      <c r="AC130" s="41" t="e">
        <f t="shared" si="68"/>
        <v>#VALUE!</v>
      </c>
      <c r="AD130" s="41" t="e">
        <f t="shared" si="47"/>
        <v>#VALUE!</v>
      </c>
      <c r="AE130" s="41" t="e">
        <f t="shared" si="69"/>
        <v>#VALUE!</v>
      </c>
      <c r="AF130" s="41" t="e">
        <f t="shared" si="48"/>
        <v>#VALUE!</v>
      </c>
      <c r="AG130" s="41" t="e">
        <f t="shared" si="49"/>
        <v>#VALUE!</v>
      </c>
      <c r="AH130" s="41" t="e">
        <f t="shared" si="70"/>
        <v>#VALUE!</v>
      </c>
      <c r="AI130" s="41" t="e">
        <f t="shared" si="50"/>
        <v>#VALUE!</v>
      </c>
      <c r="AJ130" s="41" t="e">
        <f t="shared" si="71"/>
        <v>#VALUE!</v>
      </c>
      <c r="AK130" s="8" t="e">
        <f t="shared" si="74"/>
        <v>#VALUE!</v>
      </c>
      <c r="AL130" s="42" t="e">
        <f t="shared" si="75"/>
        <v>#VALUE!</v>
      </c>
      <c r="AZ130" s="8"/>
    </row>
    <row r="131" spans="1:52" ht="15" x14ac:dyDescent="0.15">
      <c r="A131" s="40"/>
      <c r="B131" s="41" t="e">
        <f t="shared" si="51"/>
        <v>#VALUE!</v>
      </c>
      <c r="C131" s="41" t="e">
        <f t="shared" si="51"/>
        <v>#VALUE!</v>
      </c>
      <c r="D131" s="41" t="e">
        <f t="shared" si="51"/>
        <v>#VALUE!</v>
      </c>
      <c r="E131" s="41" t="e">
        <f t="shared" si="72"/>
        <v>#VALUE!</v>
      </c>
      <c r="F131" s="41" t="e">
        <f t="shared" si="52"/>
        <v>#VALUE!</v>
      </c>
      <c r="G131" s="41" t="e">
        <f t="shared" si="53"/>
        <v>#VALUE!</v>
      </c>
      <c r="H131" s="25" t="e">
        <f t="shared" si="73"/>
        <v>#VALUE!</v>
      </c>
      <c r="I131" s="227" t="e">
        <f t="shared" si="54"/>
        <v>#VALUE!</v>
      </c>
      <c r="J131" s="228" t="e">
        <f t="shared" si="76"/>
        <v>#VALUE!</v>
      </c>
      <c r="K131" s="41" t="e">
        <f t="shared" si="55"/>
        <v>#VALUE!</v>
      </c>
      <c r="L131" s="216" t="e">
        <f t="shared" si="56"/>
        <v>#VALUE!</v>
      </c>
      <c r="M131" s="216" t="e">
        <f t="shared" si="42"/>
        <v>#VALUE!</v>
      </c>
      <c r="N131" s="41" t="e">
        <f t="shared" si="57"/>
        <v>#VALUE!</v>
      </c>
      <c r="O131" s="41" t="e">
        <f t="shared" si="58"/>
        <v>#VALUE!</v>
      </c>
      <c r="P131" s="229" t="e">
        <f t="shared" si="59"/>
        <v>#VALUE!</v>
      </c>
      <c r="Q131" s="41" t="e">
        <f t="shared" si="60"/>
        <v>#VALUE!</v>
      </c>
      <c r="R131" s="41" t="e">
        <f t="shared" si="61"/>
        <v>#VALUE!</v>
      </c>
      <c r="S131" s="216" t="e">
        <f t="shared" si="43"/>
        <v>#VALUE!</v>
      </c>
      <c r="T131" s="216" t="e">
        <f t="shared" si="44"/>
        <v>#VALUE!</v>
      </c>
      <c r="U131" s="231" t="e">
        <f t="shared" si="62"/>
        <v>#VALUE!</v>
      </c>
      <c r="V131" s="231" t="e">
        <f t="shared" si="45"/>
        <v>#VALUE!</v>
      </c>
      <c r="W131" s="41" t="e">
        <f t="shared" si="63"/>
        <v>#VALUE!</v>
      </c>
      <c r="X131" s="41" t="e">
        <f t="shared" si="64"/>
        <v>#VALUE!</v>
      </c>
      <c r="Y131" s="41" t="e">
        <f t="shared" si="65"/>
        <v>#VALUE!</v>
      </c>
      <c r="Z131" s="41" t="e">
        <f t="shared" si="66"/>
        <v>#VALUE!</v>
      </c>
      <c r="AA131" s="231" t="e">
        <f t="shared" si="46"/>
        <v>#VALUE!</v>
      </c>
      <c r="AB131" s="231" t="e">
        <f t="shared" si="67"/>
        <v>#VALUE!</v>
      </c>
      <c r="AC131" s="41" t="e">
        <f t="shared" si="68"/>
        <v>#VALUE!</v>
      </c>
      <c r="AD131" s="41" t="e">
        <f t="shared" si="47"/>
        <v>#VALUE!</v>
      </c>
      <c r="AE131" s="41" t="e">
        <f t="shared" si="69"/>
        <v>#VALUE!</v>
      </c>
      <c r="AF131" s="41" t="e">
        <f t="shared" si="48"/>
        <v>#VALUE!</v>
      </c>
      <c r="AG131" s="41" t="e">
        <f t="shared" si="49"/>
        <v>#VALUE!</v>
      </c>
      <c r="AH131" s="41" t="e">
        <f t="shared" si="70"/>
        <v>#VALUE!</v>
      </c>
      <c r="AI131" s="41" t="e">
        <f t="shared" si="50"/>
        <v>#VALUE!</v>
      </c>
      <c r="AJ131" s="41" t="e">
        <f t="shared" si="71"/>
        <v>#VALUE!</v>
      </c>
      <c r="AK131" s="8" t="e">
        <f t="shared" si="74"/>
        <v>#VALUE!</v>
      </c>
      <c r="AL131" s="42" t="e">
        <f t="shared" si="75"/>
        <v>#VALUE!</v>
      </c>
      <c r="AZ131" s="8"/>
    </row>
    <row r="132" spans="1:52" ht="15" x14ac:dyDescent="0.15">
      <c r="A132" s="40"/>
      <c r="B132" s="41" t="e">
        <f t="shared" si="51"/>
        <v>#VALUE!</v>
      </c>
      <c r="C132" s="41" t="e">
        <f t="shared" si="51"/>
        <v>#VALUE!</v>
      </c>
      <c r="D132" s="41" t="e">
        <f t="shared" si="51"/>
        <v>#VALUE!</v>
      </c>
      <c r="E132" s="41" t="e">
        <f t="shared" si="72"/>
        <v>#VALUE!</v>
      </c>
      <c r="F132" s="41" t="e">
        <f t="shared" si="52"/>
        <v>#VALUE!</v>
      </c>
      <c r="G132" s="41" t="e">
        <f t="shared" si="53"/>
        <v>#VALUE!</v>
      </c>
      <c r="H132" s="25" t="e">
        <f t="shared" si="73"/>
        <v>#VALUE!</v>
      </c>
      <c r="I132" s="227" t="e">
        <f t="shared" si="54"/>
        <v>#VALUE!</v>
      </c>
      <c r="J132" s="228" t="e">
        <f t="shared" si="76"/>
        <v>#VALUE!</v>
      </c>
      <c r="K132" s="41" t="e">
        <f t="shared" si="55"/>
        <v>#VALUE!</v>
      </c>
      <c r="L132" s="216" t="e">
        <f t="shared" si="56"/>
        <v>#VALUE!</v>
      </c>
      <c r="M132" s="216" t="e">
        <f t="shared" si="42"/>
        <v>#VALUE!</v>
      </c>
      <c r="N132" s="41" t="e">
        <f t="shared" si="57"/>
        <v>#VALUE!</v>
      </c>
      <c r="O132" s="41" t="e">
        <f t="shared" si="58"/>
        <v>#VALUE!</v>
      </c>
      <c r="P132" s="229" t="e">
        <f t="shared" si="59"/>
        <v>#VALUE!</v>
      </c>
      <c r="Q132" s="41" t="e">
        <f t="shared" si="60"/>
        <v>#VALUE!</v>
      </c>
      <c r="R132" s="41" t="e">
        <f t="shared" si="61"/>
        <v>#VALUE!</v>
      </c>
      <c r="S132" s="216" t="e">
        <f t="shared" si="43"/>
        <v>#VALUE!</v>
      </c>
      <c r="T132" s="216" t="e">
        <f t="shared" si="44"/>
        <v>#VALUE!</v>
      </c>
      <c r="U132" s="231" t="e">
        <f t="shared" si="62"/>
        <v>#VALUE!</v>
      </c>
      <c r="V132" s="231" t="e">
        <f t="shared" si="45"/>
        <v>#VALUE!</v>
      </c>
      <c r="W132" s="41" t="e">
        <f t="shared" si="63"/>
        <v>#VALUE!</v>
      </c>
      <c r="X132" s="41" t="e">
        <f t="shared" si="64"/>
        <v>#VALUE!</v>
      </c>
      <c r="Y132" s="41" t="e">
        <f t="shared" si="65"/>
        <v>#VALUE!</v>
      </c>
      <c r="Z132" s="41" t="e">
        <f t="shared" si="66"/>
        <v>#VALUE!</v>
      </c>
      <c r="AA132" s="231" t="e">
        <f t="shared" si="46"/>
        <v>#VALUE!</v>
      </c>
      <c r="AB132" s="231" t="e">
        <f t="shared" si="67"/>
        <v>#VALUE!</v>
      </c>
      <c r="AC132" s="41" t="e">
        <f t="shared" si="68"/>
        <v>#VALUE!</v>
      </c>
      <c r="AD132" s="41" t="e">
        <f t="shared" si="47"/>
        <v>#VALUE!</v>
      </c>
      <c r="AE132" s="41" t="e">
        <f t="shared" si="69"/>
        <v>#VALUE!</v>
      </c>
      <c r="AF132" s="41" t="e">
        <f t="shared" si="48"/>
        <v>#VALUE!</v>
      </c>
      <c r="AG132" s="41" t="e">
        <f t="shared" si="49"/>
        <v>#VALUE!</v>
      </c>
      <c r="AH132" s="41" t="e">
        <f t="shared" si="70"/>
        <v>#VALUE!</v>
      </c>
      <c r="AI132" s="41" t="e">
        <f t="shared" si="50"/>
        <v>#VALUE!</v>
      </c>
      <c r="AJ132" s="41" t="e">
        <f t="shared" si="71"/>
        <v>#VALUE!</v>
      </c>
      <c r="AK132" s="8" t="e">
        <f t="shared" si="74"/>
        <v>#VALUE!</v>
      </c>
      <c r="AL132" s="42" t="e">
        <f t="shared" si="75"/>
        <v>#VALUE!</v>
      </c>
      <c r="AZ132" s="8"/>
    </row>
    <row r="133" spans="1:52" ht="15" x14ac:dyDescent="0.15">
      <c r="A133" s="40"/>
      <c r="B133" s="41" t="e">
        <f t="shared" si="51"/>
        <v>#VALUE!</v>
      </c>
      <c r="C133" s="41" t="e">
        <f t="shared" si="51"/>
        <v>#VALUE!</v>
      </c>
      <c r="D133" s="41" t="e">
        <f t="shared" si="51"/>
        <v>#VALUE!</v>
      </c>
      <c r="E133" s="41" t="e">
        <f t="shared" si="72"/>
        <v>#VALUE!</v>
      </c>
      <c r="F133" s="41" t="e">
        <f t="shared" si="52"/>
        <v>#VALUE!</v>
      </c>
      <c r="G133" s="41" t="e">
        <f t="shared" si="53"/>
        <v>#VALUE!</v>
      </c>
      <c r="H133" s="25" t="e">
        <f t="shared" si="73"/>
        <v>#VALUE!</v>
      </c>
      <c r="I133" s="227" t="e">
        <f t="shared" si="54"/>
        <v>#VALUE!</v>
      </c>
      <c r="J133" s="228" t="e">
        <f t="shared" si="76"/>
        <v>#VALUE!</v>
      </c>
      <c r="K133" s="41" t="e">
        <f t="shared" si="55"/>
        <v>#VALUE!</v>
      </c>
      <c r="L133" s="216" t="e">
        <f t="shared" si="56"/>
        <v>#VALUE!</v>
      </c>
      <c r="M133" s="216" t="e">
        <f t="shared" si="42"/>
        <v>#VALUE!</v>
      </c>
      <c r="N133" s="41" t="e">
        <f t="shared" si="57"/>
        <v>#VALUE!</v>
      </c>
      <c r="O133" s="41" t="e">
        <f t="shared" si="58"/>
        <v>#VALUE!</v>
      </c>
      <c r="P133" s="229" t="e">
        <f t="shared" si="59"/>
        <v>#VALUE!</v>
      </c>
      <c r="Q133" s="41" t="e">
        <f t="shared" si="60"/>
        <v>#VALUE!</v>
      </c>
      <c r="R133" s="41" t="e">
        <f t="shared" si="61"/>
        <v>#VALUE!</v>
      </c>
      <c r="S133" s="216" t="e">
        <f t="shared" si="43"/>
        <v>#VALUE!</v>
      </c>
      <c r="T133" s="216" t="e">
        <f t="shared" si="44"/>
        <v>#VALUE!</v>
      </c>
      <c r="U133" s="231" t="e">
        <f t="shared" si="62"/>
        <v>#VALUE!</v>
      </c>
      <c r="V133" s="231" t="e">
        <f t="shared" si="45"/>
        <v>#VALUE!</v>
      </c>
      <c r="W133" s="41" t="e">
        <f t="shared" si="63"/>
        <v>#VALUE!</v>
      </c>
      <c r="X133" s="41" t="e">
        <f t="shared" si="64"/>
        <v>#VALUE!</v>
      </c>
      <c r="Y133" s="41" t="e">
        <f t="shared" si="65"/>
        <v>#VALUE!</v>
      </c>
      <c r="Z133" s="41" t="e">
        <f t="shared" si="66"/>
        <v>#VALUE!</v>
      </c>
      <c r="AA133" s="231" t="e">
        <f t="shared" si="46"/>
        <v>#VALUE!</v>
      </c>
      <c r="AB133" s="231" t="e">
        <f t="shared" si="67"/>
        <v>#VALUE!</v>
      </c>
      <c r="AC133" s="41" t="e">
        <f t="shared" si="68"/>
        <v>#VALUE!</v>
      </c>
      <c r="AD133" s="41" t="e">
        <f t="shared" si="47"/>
        <v>#VALUE!</v>
      </c>
      <c r="AE133" s="41" t="e">
        <f t="shared" si="69"/>
        <v>#VALUE!</v>
      </c>
      <c r="AF133" s="41" t="e">
        <f t="shared" si="48"/>
        <v>#VALUE!</v>
      </c>
      <c r="AG133" s="41" t="e">
        <f t="shared" si="49"/>
        <v>#VALUE!</v>
      </c>
      <c r="AH133" s="41" t="e">
        <f t="shared" si="70"/>
        <v>#VALUE!</v>
      </c>
      <c r="AI133" s="41" t="e">
        <f t="shared" si="50"/>
        <v>#VALUE!</v>
      </c>
      <c r="AJ133" s="41" t="e">
        <f t="shared" si="71"/>
        <v>#VALUE!</v>
      </c>
      <c r="AK133" s="8" t="e">
        <f t="shared" si="74"/>
        <v>#VALUE!</v>
      </c>
      <c r="AL133" s="42" t="e">
        <f t="shared" si="75"/>
        <v>#VALUE!</v>
      </c>
      <c r="AZ133" s="8"/>
    </row>
    <row r="134" spans="1:52" ht="15" x14ac:dyDescent="0.15">
      <c r="A134" s="40"/>
      <c r="B134" s="41" t="e">
        <f t="shared" si="51"/>
        <v>#VALUE!</v>
      </c>
      <c r="C134" s="41" t="e">
        <f t="shared" si="51"/>
        <v>#VALUE!</v>
      </c>
      <c r="D134" s="41" t="e">
        <f t="shared" si="51"/>
        <v>#VALUE!</v>
      </c>
      <c r="E134" s="41" t="e">
        <f t="shared" si="72"/>
        <v>#VALUE!</v>
      </c>
      <c r="F134" s="41" t="e">
        <f t="shared" si="52"/>
        <v>#VALUE!</v>
      </c>
      <c r="G134" s="41" t="e">
        <f t="shared" si="53"/>
        <v>#VALUE!</v>
      </c>
      <c r="H134" s="25" t="e">
        <f t="shared" si="73"/>
        <v>#VALUE!</v>
      </c>
      <c r="I134" s="227" t="e">
        <f t="shared" si="54"/>
        <v>#VALUE!</v>
      </c>
      <c r="J134" s="228" t="e">
        <f t="shared" si="76"/>
        <v>#VALUE!</v>
      </c>
      <c r="K134" s="41" t="e">
        <f t="shared" si="55"/>
        <v>#VALUE!</v>
      </c>
      <c r="L134" s="216" t="e">
        <f t="shared" si="56"/>
        <v>#VALUE!</v>
      </c>
      <c r="M134" s="216" t="e">
        <f t="shared" si="42"/>
        <v>#VALUE!</v>
      </c>
      <c r="N134" s="41" t="e">
        <f t="shared" si="57"/>
        <v>#VALUE!</v>
      </c>
      <c r="O134" s="41" t="e">
        <f t="shared" si="58"/>
        <v>#VALUE!</v>
      </c>
      <c r="P134" s="229" t="e">
        <f t="shared" si="59"/>
        <v>#VALUE!</v>
      </c>
      <c r="Q134" s="41" t="e">
        <f t="shared" si="60"/>
        <v>#VALUE!</v>
      </c>
      <c r="R134" s="41" t="e">
        <f t="shared" si="61"/>
        <v>#VALUE!</v>
      </c>
      <c r="S134" s="216" t="e">
        <f t="shared" si="43"/>
        <v>#VALUE!</v>
      </c>
      <c r="T134" s="216" t="e">
        <f t="shared" si="44"/>
        <v>#VALUE!</v>
      </c>
      <c r="U134" s="231" t="e">
        <f t="shared" si="62"/>
        <v>#VALUE!</v>
      </c>
      <c r="V134" s="231" t="e">
        <f t="shared" si="45"/>
        <v>#VALUE!</v>
      </c>
      <c r="W134" s="41" t="e">
        <f t="shared" si="63"/>
        <v>#VALUE!</v>
      </c>
      <c r="X134" s="41" t="e">
        <f t="shared" si="64"/>
        <v>#VALUE!</v>
      </c>
      <c r="Y134" s="41" t="e">
        <f t="shared" si="65"/>
        <v>#VALUE!</v>
      </c>
      <c r="Z134" s="41" t="e">
        <f t="shared" si="66"/>
        <v>#VALUE!</v>
      </c>
      <c r="AA134" s="231" t="e">
        <f t="shared" si="46"/>
        <v>#VALUE!</v>
      </c>
      <c r="AB134" s="231" t="e">
        <f t="shared" si="67"/>
        <v>#VALUE!</v>
      </c>
      <c r="AC134" s="41" t="e">
        <f t="shared" si="68"/>
        <v>#VALUE!</v>
      </c>
      <c r="AD134" s="41" t="e">
        <f t="shared" si="47"/>
        <v>#VALUE!</v>
      </c>
      <c r="AE134" s="41" t="e">
        <f t="shared" si="69"/>
        <v>#VALUE!</v>
      </c>
      <c r="AF134" s="41" t="e">
        <f t="shared" si="48"/>
        <v>#VALUE!</v>
      </c>
      <c r="AG134" s="41" t="e">
        <f t="shared" si="49"/>
        <v>#VALUE!</v>
      </c>
      <c r="AH134" s="41" t="e">
        <f t="shared" si="70"/>
        <v>#VALUE!</v>
      </c>
      <c r="AI134" s="41" t="e">
        <f t="shared" si="50"/>
        <v>#VALUE!</v>
      </c>
      <c r="AJ134" s="41" t="e">
        <f t="shared" si="71"/>
        <v>#VALUE!</v>
      </c>
      <c r="AK134" s="8" t="e">
        <f t="shared" si="74"/>
        <v>#VALUE!</v>
      </c>
      <c r="AL134" s="42" t="e">
        <f t="shared" si="75"/>
        <v>#VALUE!</v>
      </c>
      <c r="AZ134" s="8"/>
    </row>
    <row r="135" spans="1:52" ht="15" x14ac:dyDescent="0.15">
      <c r="A135" s="40"/>
      <c r="B135" s="41" t="e">
        <f t="shared" si="51"/>
        <v>#VALUE!</v>
      </c>
      <c r="C135" s="41" t="e">
        <f t="shared" si="51"/>
        <v>#VALUE!</v>
      </c>
      <c r="D135" s="41" t="e">
        <f t="shared" si="51"/>
        <v>#VALUE!</v>
      </c>
      <c r="E135" s="41" t="e">
        <f t="shared" si="72"/>
        <v>#VALUE!</v>
      </c>
      <c r="F135" s="41" t="e">
        <f t="shared" si="52"/>
        <v>#VALUE!</v>
      </c>
      <c r="G135" s="41" t="e">
        <f t="shared" si="53"/>
        <v>#VALUE!</v>
      </c>
      <c r="H135" s="25" t="e">
        <f t="shared" si="73"/>
        <v>#VALUE!</v>
      </c>
      <c r="I135" s="227" t="e">
        <f t="shared" si="54"/>
        <v>#VALUE!</v>
      </c>
      <c r="J135" s="228" t="e">
        <f t="shared" si="76"/>
        <v>#VALUE!</v>
      </c>
      <c r="K135" s="41" t="e">
        <f t="shared" si="55"/>
        <v>#VALUE!</v>
      </c>
      <c r="L135" s="216" t="e">
        <f t="shared" si="56"/>
        <v>#VALUE!</v>
      </c>
      <c r="M135" s="216" t="e">
        <f t="shared" si="42"/>
        <v>#VALUE!</v>
      </c>
      <c r="N135" s="41" t="e">
        <f t="shared" si="57"/>
        <v>#VALUE!</v>
      </c>
      <c r="O135" s="41" t="e">
        <f t="shared" si="58"/>
        <v>#VALUE!</v>
      </c>
      <c r="P135" s="229" t="e">
        <f t="shared" si="59"/>
        <v>#VALUE!</v>
      </c>
      <c r="Q135" s="41" t="e">
        <f t="shared" si="60"/>
        <v>#VALUE!</v>
      </c>
      <c r="R135" s="41" t="e">
        <f t="shared" si="61"/>
        <v>#VALUE!</v>
      </c>
      <c r="S135" s="216" t="e">
        <f t="shared" si="43"/>
        <v>#VALUE!</v>
      </c>
      <c r="T135" s="216" t="e">
        <f t="shared" si="44"/>
        <v>#VALUE!</v>
      </c>
      <c r="U135" s="231" t="e">
        <f t="shared" si="62"/>
        <v>#VALUE!</v>
      </c>
      <c r="V135" s="231" t="e">
        <f t="shared" si="45"/>
        <v>#VALUE!</v>
      </c>
      <c r="W135" s="41" t="e">
        <f t="shared" si="63"/>
        <v>#VALUE!</v>
      </c>
      <c r="X135" s="41" t="e">
        <f t="shared" si="64"/>
        <v>#VALUE!</v>
      </c>
      <c r="Y135" s="41" t="e">
        <f t="shared" si="65"/>
        <v>#VALUE!</v>
      </c>
      <c r="Z135" s="41" t="e">
        <f t="shared" si="66"/>
        <v>#VALUE!</v>
      </c>
      <c r="AA135" s="231" t="e">
        <f t="shared" si="46"/>
        <v>#VALUE!</v>
      </c>
      <c r="AB135" s="231" t="e">
        <f t="shared" si="67"/>
        <v>#VALUE!</v>
      </c>
      <c r="AC135" s="41" t="e">
        <f t="shared" si="68"/>
        <v>#VALUE!</v>
      </c>
      <c r="AD135" s="41" t="e">
        <f t="shared" si="47"/>
        <v>#VALUE!</v>
      </c>
      <c r="AE135" s="41" t="e">
        <f t="shared" si="69"/>
        <v>#VALUE!</v>
      </c>
      <c r="AF135" s="41" t="e">
        <f t="shared" si="48"/>
        <v>#VALUE!</v>
      </c>
      <c r="AG135" s="41" t="e">
        <f t="shared" si="49"/>
        <v>#VALUE!</v>
      </c>
      <c r="AH135" s="41" t="e">
        <f t="shared" si="70"/>
        <v>#VALUE!</v>
      </c>
      <c r="AI135" s="41" t="e">
        <f t="shared" si="50"/>
        <v>#VALUE!</v>
      </c>
      <c r="AJ135" s="41" t="e">
        <f t="shared" si="71"/>
        <v>#VALUE!</v>
      </c>
      <c r="AK135" s="8" t="e">
        <f t="shared" si="74"/>
        <v>#VALUE!</v>
      </c>
      <c r="AL135" s="42" t="e">
        <f t="shared" si="75"/>
        <v>#VALUE!</v>
      </c>
      <c r="AZ135" s="8"/>
    </row>
    <row r="136" spans="1:52" ht="15" x14ac:dyDescent="0.15">
      <c r="A136" s="40"/>
      <c r="B136" s="41" t="e">
        <f t="shared" si="51"/>
        <v>#VALUE!</v>
      </c>
      <c r="C136" s="41" t="e">
        <f t="shared" si="51"/>
        <v>#VALUE!</v>
      </c>
      <c r="D136" s="41" t="e">
        <f t="shared" si="51"/>
        <v>#VALUE!</v>
      </c>
      <c r="E136" s="41" t="e">
        <f t="shared" si="72"/>
        <v>#VALUE!</v>
      </c>
      <c r="F136" s="41" t="e">
        <f t="shared" si="52"/>
        <v>#VALUE!</v>
      </c>
      <c r="G136" s="41" t="e">
        <f t="shared" si="53"/>
        <v>#VALUE!</v>
      </c>
      <c r="H136" s="25" t="e">
        <f t="shared" si="73"/>
        <v>#VALUE!</v>
      </c>
      <c r="I136" s="227" t="e">
        <f t="shared" si="54"/>
        <v>#VALUE!</v>
      </c>
      <c r="J136" s="228" t="e">
        <f t="shared" si="76"/>
        <v>#VALUE!</v>
      </c>
      <c r="K136" s="41" t="e">
        <f t="shared" si="55"/>
        <v>#VALUE!</v>
      </c>
      <c r="L136" s="216" t="e">
        <f t="shared" si="56"/>
        <v>#VALUE!</v>
      </c>
      <c r="M136" s="216" t="e">
        <f t="shared" si="42"/>
        <v>#VALUE!</v>
      </c>
      <c r="N136" s="41" t="e">
        <f t="shared" si="57"/>
        <v>#VALUE!</v>
      </c>
      <c r="O136" s="41" t="e">
        <f t="shared" si="58"/>
        <v>#VALUE!</v>
      </c>
      <c r="P136" s="229" t="e">
        <f t="shared" si="59"/>
        <v>#VALUE!</v>
      </c>
      <c r="Q136" s="41" t="e">
        <f t="shared" si="60"/>
        <v>#VALUE!</v>
      </c>
      <c r="R136" s="41" t="e">
        <f t="shared" si="61"/>
        <v>#VALUE!</v>
      </c>
      <c r="S136" s="216" t="e">
        <f t="shared" si="43"/>
        <v>#VALUE!</v>
      </c>
      <c r="T136" s="216" t="e">
        <f t="shared" si="44"/>
        <v>#VALUE!</v>
      </c>
      <c r="U136" s="231" t="e">
        <f t="shared" si="62"/>
        <v>#VALUE!</v>
      </c>
      <c r="V136" s="231" t="e">
        <f t="shared" si="45"/>
        <v>#VALUE!</v>
      </c>
      <c r="W136" s="41" t="e">
        <f t="shared" si="63"/>
        <v>#VALUE!</v>
      </c>
      <c r="X136" s="41" t="e">
        <f t="shared" si="64"/>
        <v>#VALUE!</v>
      </c>
      <c r="Y136" s="41" t="e">
        <f t="shared" si="65"/>
        <v>#VALUE!</v>
      </c>
      <c r="Z136" s="41" t="e">
        <f t="shared" si="66"/>
        <v>#VALUE!</v>
      </c>
      <c r="AA136" s="231" t="e">
        <f t="shared" si="46"/>
        <v>#VALUE!</v>
      </c>
      <c r="AB136" s="231" t="e">
        <f t="shared" si="67"/>
        <v>#VALUE!</v>
      </c>
      <c r="AC136" s="41" t="e">
        <f t="shared" si="68"/>
        <v>#VALUE!</v>
      </c>
      <c r="AD136" s="41" t="e">
        <f t="shared" si="47"/>
        <v>#VALUE!</v>
      </c>
      <c r="AE136" s="41" t="e">
        <f t="shared" si="69"/>
        <v>#VALUE!</v>
      </c>
      <c r="AF136" s="41" t="e">
        <f t="shared" si="48"/>
        <v>#VALUE!</v>
      </c>
      <c r="AG136" s="41" t="e">
        <f t="shared" si="49"/>
        <v>#VALUE!</v>
      </c>
      <c r="AH136" s="41" t="e">
        <f t="shared" si="70"/>
        <v>#VALUE!</v>
      </c>
      <c r="AI136" s="41" t="e">
        <f t="shared" si="50"/>
        <v>#VALUE!</v>
      </c>
      <c r="AJ136" s="41" t="e">
        <f t="shared" si="71"/>
        <v>#VALUE!</v>
      </c>
      <c r="AK136" s="8" t="e">
        <f t="shared" si="74"/>
        <v>#VALUE!</v>
      </c>
      <c r="AL136" s="42" t="e">
        <f t="shared" si="75"/>
        <v>#VALUE!</v>
      </c>
      <c r="AZ136" s="8"/>
    </row>
    <row r="137" spans="1:52" ht="15" x14ac:dyDescent="0.15">
      <c r="A137" s="40"/>
      <c r="B137" s="41" t="e">
        <f t="shared" si="51"/>
        <v>#VALUE!</v>
      </c>
      <c r="C137" s="41" t="e">
        <f t="shared" si="51"/>
        <v>#VALUE!</v>
      </c>
      <c r="D137" s="41" t="e">
        <f t="shared" si="51"/>
        <v>#VALUE!</v>
      </c>
      <c r="E137" s="41" t="e">
        <f t="shared" si="72"/>
        <v>#VALUE!</v>
      </c>
      <c r="F137" s="41" t="e">
        <f t="shared" si="52"/>
        <v>#VALUE!</v>
      </c>
      <c r="G137" s="41" t="e">
        <f t="shared" si="53"/>
        <v>#VALUE!</v>
      </c>
      <c r="H137" s="25" t="e">
        <f t="shared" si="73"/>
        <v>#VALUE!</v>
      </c>
      <c r="I137" s="227" t="e">
        <f t="shared" si="54"/>
        <v>#VALUE!</v>
      </c>
      <c r="J137" s="228" t="e">
        <f t="shared" si="76"/>
        <v>#VALUE!</v>
      </c>
      <c r="K137" s="41" t="e">
        <f t="shared" si="55"/>
        <v>#VALUE!</v>
      </c>
      <c r="L137" s="216" t="e">
        <f t="shared" si="56"/>
        <v>#VALUE!</v>
      </c>
      <c r="M137" s="216" t="e">
        <f t="shared" si="42"/>
        <v>#VALUE!</v>
      </c>
      <c r="N137" s="41" t="e">
        <f t="shared" si="57"/>
        <v>#VALUE!</v>
      </c>
      <c r="O137" s="41" t="e">
        <f t="shared" si="58"/>
        <v>#VALUE!</v>
      </c>
      <c r="P137" s="229" t="e">
        <f t="shared" si="59"/>
        <v>#VALUE!</v>
      </c>
      <c r="Q137" s="41" t="e">
        <f t="shared" si="60"/>
        <v>#VALUE!</v>
      </c>
      <c r="R137" s="41" t="e">
        <f t="shared" si="61"/>
        <v>#VALUE!</v>
      </c>
      <c r="S137" s="216" t="e">
        <f t="shared" si="43"/>
        <v>#VALUE!</v>
      </c>
      <c r="T137" s="216" t="e">
        <f t="shared" si="44"/>
        <v>#VALUE!</v>
      </c>
      <c r="U137" s="231" t="e">
        <f t="shared" si="62"/>
        <v>#VALUE!</v>
      </c>
      <c r="V137" s="231" t="e">
        <f t="shared" si="45"/>
        <v>#VALUE!</v>
      </c>
      <c r="W137" s="41" t="e">
        <f t="shared" si="63"/>
        <v>#VALUE!</v>
      </c>
      <c r="X137" s="41" t="e">
        <f t="shared" si="64"/>
        <v>#VALUE!</v>
      </c>
      <c r="Y137" s="41" t="e">
        <f t="shared" si="65"/>
        <v>#VALUE!</v>
      </c>
      <c r="Z137" s="41" t="e">
        <f t="shared" si="66"/>
        <v>#VALUE!</v>
      </c>
      <c r="AA137" s="231" t="e">
        <f t="shared" si="46"/>
        <v>#VALUE!</v>
      </c>
      <c r="AB137" s="231" t="e">
        <f t="shared" si="67"/>
        <v>#VALUE!</v>
      </c>
      <c r="AC137" s="41" t="e">
        <f t="shared" si="68"/>
        <v>#VALUE!</v>
      </c>
      <c r="AD137" s="41" t="e">
        <f t="shared" si="47"/>
        <v>#VALUE!</v>
      </c>
      <c r="AE137" s="41" t="e">
        <f t="shared" si="69"/>
        <v>#VALUE!</v>
      </c>
      <c r="AF137" s="41" t="e">
        <f t="shared" si="48"/>
        <v>#VALUE!</v>
      </c>
      <c r="AG137" s="41" t="e">
        <f t="shared" si="49"/>
        <v>#VALUE!</v>
      </c>
      <c r="AH137" s="41" t="e">
        <f t="shared" si="70"/>
        <v>#VALUE!</v>
      </c>
      <c r="AI137" s="41" t="e">
        <f t="shared" si="50"/>
        <v>#VALUE!</v>
      </c>
      <c r="AJ137" s="41" t="e">
        <f t="shared" si="71"/>
        <v>#VALUE!</v>
      </c>
      <c r="AK137" s="8" t="e">
        <f t="shared" si="74"/>
        <v>#VALUE!</v>
      </c>
      <c r="AL137" s="42" t="e">
        <f t="shared" si="75"/>
        <v>#VALUE!</v>
      </c>
      <c r="AZ137" s="8"/>
    </row>
    <row r="138" spans="1:52" ht="15" x14ac:dyDescent="0.15">
      <c r="A138" s="40"/>
      <c r="B138" s="41" t="e">
        <f t="shared" si="51"/>
        <v>#VALUE!</v>
      </c>
      <c r="C138" s="41" t="e">
        <f t="shared" si="51"/>
        <v>#VALUE!</v>
      </c>
      <c r="D138" s="41" t="e">
        <f t="shared" si="51"/>
        <v>#VALUE!</v>
      </c>
      <c r="E138" s="41" t="e">
        <f t="shared" si="72"/>
        <v>#VALUE!</v>
      </c>
      <c r="F138" s="41" t="e">
        <f t="shared" si="52"/>
        <v>#VALUE!</v>
      </c>
      <c r="G138" s="41" t="e">
        <f t="shared" si="53"/>
        <v>#VALUE!</v>
      </c>
      <c r="H138" s="25" t="e">
        <f t="shared" si="73"/>
        <v>#VALUE!</v>
      </c>
      <c r="I138" s="227" t="e">
        <f t="shared" si="54"/>
        <v>#VALUE!</v>
      </c>
      <c r="J138" s="228" t="e">
        <f t="shared" si="76"/>
        <v>#VALUE!</v>
      </c>
      <c r="K138" s="41" t="e">
        <f t="shared" si="55"/>
        <v>#VALUE!</v>
      </c>
      <c r="L138" s="216" t="e">
        <f t="shared" si="56"/>
        <v>#VALUE!</v>
      </c>
      <c r="M138" s="216" t="e">
        <f t="shared" si="42"/>
        <v>#VALUE!</v>
      </c>
      <c r="N138" s="41" t="e">
        <f t="shared" si="57"/>
        <v>#VALUE!</v>
      </c>
      <c r="O138" s="41" t="e">
        <f t="shared" si="58"/>
        <v>#VALUE!</v>
      </c>
      <c r="P138" s="229" t="e">
        <f t="shared" si="59"/>
        <v>#VALUE!</v>
      </c>
      <c r="Q138" s="41" t="e">
        <f t="shared" si="60"/>
        <v>#VALUE!</v>
      </c>
      <c r="R138" s="41" t="e">
        <f t="shared" si="61"/>
        <v>#VALUE!</v>
      </c>
      <c r="S138" s="216" t="e">
        <f t="shared" si="43"/>
        <v>#VALUE!</v>
      </c>
      <c r="T138" s="216" t="e">
        <f t="shared" si="44"/>
        <v>#VALUE!</v>
      </c>
      <c r="U138" s="231" t="e">
        <f t="shared" si="62"/>
        <v>#VALUE!</v>
      </c>
      <c r="V138" s="231" t="e">
        <f t="shared" si="45"/>
        <v>#VALUE!</v>
      </c>
      <c r="W138" s="41" t="e">
        <f t="shared" si="63"/>
        <v>#VALUE!</v>
      </c>
      <c r="X138" s="41" t="e">
        <f t="shared" si="64"/>
        <v>#VALUE!</v>
      </c>
      <c r="Y138" s="41" t="e">
        <f t="shared" si="65"/>
        <v>#VALUE!</v>
      </c>
      <c r="Z138" s="41" t="e">
        <f t="shared" si="66"/>
        <v>#VALUE!</v>
      </c>
      <c r="AA138" s="231" t="e">
        <f t="shared" si="46"/>
        <v>#VALUE!</v>
      </c>
      <c r="AB138" s="231" t="e">
        <f t="shared" si="67"/>
        <v>#VALUE!</v>
      </c>
      <c r="AC138" s="41" t="e">
        <f t="shared" si="68"/>
        <v>#VALUE!</v>
      </c>
      <c r="AD138" s="41" t="e">
        <f t="shared" si="47"/>
        <v>#VALUE!</v>
      </c>
      <c r="AE138" s="41" t="e">
        <f t="shared" si="69"/>
        <v>#VALUE!</v>
      </c>
      <c r="AF138" s="41" t="e">
        <f t="shared" si="48"/>
        <v>#VALUE!</v>
      </c>
      <c r="AG138" s="41" t="e">
        <f t="shared" si="49"/>
        <v>#VALUE!</v>
      </c>
      <c r="AH138" s="41" t="e">
        <f t="shared" si="70"/>
        <v>#VALUE!</v>
      </c>
      <c r="AI138" s="41" t="e">
        <f t="shared" si="50"/>
        <v>#VALUE!</v>
      </c>
      <c r="AJ138" s="41" t="e">
        <f t="shared" si="71"/>
        <v>#VALUE!</v>
      </c>
      <c r="AK138" s="8" t="e">
        <f t="shared" si="74"/>
        <v>#VALUE!</v>
      </c>
      <c r="AL138" s="42" t="e">
        <f t="shared" si="75"/>
        <v>#VALUE!</v>
      </c>
      <c r="AZ138" s="8"/>
    </row>
    <row r="139" spans="1:52" ht="15" x14ac:dyDescent="0.15">
      <c r="A139" s="40"/>
      <c r="B139" s="41" t="e">
        <f t="shared" si="51"/>
        <v>#VALUE!</v>
      </c>
      <c r="C139" s="41" t="e">
        <f t="shared" si="51"/>
        <v>#VALUE!</v>
      </c>
      <c r="D139" s="41" t="e">
        <f t="shared" si="51"/>
        <v>#VALUE!</v>
      </c>
      <c r="E139" s="41" t="e">
        <f t="shared" si="72"/>
        <v>#VALUE!</v>
      </c>
      <c r="F139" s="41" t="e">
        <f t="shared" si="52"/>
        <v>#VALUE!</v>
      </c>
      <c r="G139" s="41" t="e">
        <f t="shared" si="53"/>
        <v>#VALUE!</v>
      </c>
      <c r="H139" s="25" t="e">
        <f t="shared" si="73"/>
        <v>#VALUE!</v>
      </c>
      <c r="I139" s="227" t="e">
        <f t="shared" si="54"/>
        <v>#VALUE!</v>
      </c>
      <c r="J139" s="228" t="e">
        <f t="shared" si="76"/>
        <v>#VALUE!</v>
      </c>
      <c r="K139" s="41" t="e">
        <f t="shared" si="55"/>
        <v>#VALUE!</v>
      </c>
      <c r="L139" s="216" t="e">
        <f t="shared" si="56"/>
        <v>#VALUE!</v>
      </c>
      <c r="M139" s="216" t="e">
        <f t="shared" si="42"/>
        <v>#VALUE!</v>
      </c>
      <c r="N139" s="41" t="e">
        <f t="shared" si="57"/>
        <v>#VALUE!</v>
      </c>
      <c r="O139" s="41" t="e">
        <f t="shared" si="58"/>
        <v>#VALUE!</v>
      </c>
      <c r="P139" s="229" t="e">
        <f t="shared" si="59"/>
        <v>#VALUE!</v>
      </c>
      <c r="Q139" s="41" t="e">
        <f t="shared" si="60"/>
        <v>#VALUE!</v>
      </c>
      <c r="R139" s="41" t="e">
        <f t="shared" si="61"/>
        <v>#VALUE!</v>
      </c>
      <c r="S139" s="216" t="e">
        <f t="shared" si="43"/>
        <v>#VALUE!</v>
      </c>
      <c r="T139" s="216" t="e">
        <f t="shared" si="44"/>
        <v>#VALUE!</v>
      </c>
      <c r="U139" s="231" t="e">
        <f t="shared" si="62"/>
        <v>#VALUE!</v>
      </c>
      <c r="V139" s="231" t="e">
        <f t="shared" si="45"/>
        <v>#VALUE!</v>
      </c>
      <c r="W139" s="41" t="e">
        <f t="shared" si="63"/>
        <v>#VALUE!</v>
      </c>
      <c r="X139" s="41" t="e">
        <f t="shared" si="64"/>
        <v>#VALUE!</v>
      </c>
      <c r="Y139" s="41" t="e">
        <f t="shared" si="65"/>
        <v>#VALUE!</v>
      </c>
      <c r="Z139" s="41" t="e">
        <f t="shared" si="66"/>
        <v>#VALUE!</v>
      </c>
      <c r="AA139" s="231" t="e">
        <f t="shared" si="46"/>
        <v>#VALUE!</v>
      </c>
      <c r="AB139" s="231" t="e">
        <f t="shared" si="67"/>
        <v>#VALUE!</v>
      </c>
      <c r="AC139" s="41" t="e">
        <f t="shared" si="68"/>
        <v>#VALUE!</v>
      </c>
      <c r="AD139" s="41" t="e">
        <f t="shared" si="47"/>
        <v>#VALUE!</v>
      </c>
      <c r="AE139" s="41" t="e">
        <f t="shared" si="69"/>
        <v>#VALUE!</v>
      </c>
      <c r="AF139" s="41" t="e">
        <f t="shared" si="48"/>
        <v>#VALUE!</v>
      </c>
      <c r="AG139" s="41" t="e">
        <f t="shared" si="49"/>
        <v>#VALUE!</v>
      </c>
      <c r="AH139" s="41" t="e">
        <f t="shared" si="70"/>
        <v>#VALUE!</v>
      </c>
      <c r="AI139" s="41" t="e">
        <f t="shared" si="50"/>
        <v>#VALUE!</v>
      </c>
      <c r="AJ139" s="41" t="e">
        <f t="shared" si="71"/>
        <v>#VALUE!</v>
      </c>
      <c r="AK139" s="8" t="e">
        <f t="shared" si="74"/>
        <v>#VALUE!</v>
      </c>
      <c r="AL139" s="42" t="e">
        <f t="shared" si="75"/>
        <v>#VALUE!</v>
      </c>
      <c r="AZ139" s="8"/>
    </row>
    <row r="140" spans="1:52" ht="15" x14ac:dyDescent="0.15">
      <c r="A140" s="40"/>
      <c r="B140" s="41" t="e">
        <f t="shared" si="51"/>
        <v>#VALUE!</v>
      </c>
      <c r="C140" s="41" t="e">
        <f t="shared" si="51"/>
        <v>#VALUE!</v>
      </c>
      <c r="D140" s="41" t="e">
        <f t="shared" si="51"/>
        <v>#VALUE!</v>
      </c>
      <c r="E140" s="41" t="e">
        <f t="shared" si="72"/>
        <v>#VALUE!</v>
      </c>
      <c r="F140" s="41" t="e">
        <f t="shared" si="52"/>
        <v>#VALUE!</v>
      </c>
      <c r="G140" s="41" t="e">
        <f t="shared" si="53"/>
        <v>#VALUE!</v>
      </c>
      <c r="H140" s="25" t="e">
        <f t="shared" si="73"/>
        <v>#VALUE!</v>
      </c>
      <c r="I140" s="227" t="e">
        <f t="shared" si="54"/>
        <v>#VALUE!</v>
      </c>
      <c r="J140" s="228" t="e">
        <f t="shared" si="76"/>
        <v>#VALUE!</v>
      </c>
      <c r="K140" s="41" t="e">
        <f t="shared" si="55"/>
        <v>#VALUE!</v>
      </c>
      <c r="L140" s="216" t="e">
        <f t="shared" si="56"/>
        <v>#VALUE!</v>
      </c>
      <c r="M140" s="216" t="e">
        <f t="shared" si="42"/>
        <v>#VALUE!</v>
      </c>
      <c r="N140" s="41" t="e">
        <f t="shared" si="57"/>
        <v>#VALUE!</v>
      </c>
      <c r="O140" s="41" t="e">
        <f t="shared" si="58"/>
        <v>#VALUE!</v>
      </c>
      <c r="P140" s="229" t="e">
        <f t="shared" si="59"/>
        <v>#VALUE!</v>
      </c>
      <c r="Q140" s="41" t="e">
        <f t="shared" si="60"/>
        <v>#VALUE!</v>
      </c>
      <c r="R140" s="41" t="e">
        <f t="shared" si="61"/>
        <v>#VALUE!</v>
      </c>
      <c r="S140" s="216" t="e">
        <f t="shared" si="43"/>
        <v>#VALUE!</v>
      </c>
      <c r="T140" s="216" t="e">
        <f t="shared" si="44"/>
        <v>#VALUE!</v>
      </c>
      <c r="U140" s="231" t="e">
        <f t="shared" si="62"/>
        <v>#VALUE!</v>
      </c>
      <c r="V140" s="231" t="e">
        <f t="shared" si="45"/>
        <v>#VALUE!</v>
      </c>
      <c r="W140" s="41" t="e">
        <f t="shared" si="63"/>
        <v>#VALUE!</v>
      </c>
      <c r="X140" s="41" t="e">
        <f t="shared" si="64"/>
        <v>#VALUE!</v>
      </c>
      <c r="Y140" s="41" t="e">
        <f t="shared" si="65"/>
        <v>#VALUE!</v>
      </c>
      <c r="Z140" s="41" t="e">
        <f t="shared" si="66"/>
        <v>#VALUE!</v>
      </c>
      <c r="AA140" s="231" t="e">
        <f t="shared" si="46"/>
        <v>#VALUE!</v>
      </c>
      <c r="AB140" s="231" t="e">
        <f t="shared" si="67"/>
        <v>#VALUE!</v>
      </c>
      <c r="AC140" s="41" t="e">
        <f t="shared" si="68"/>
        <v>#VALUE!</v>
      </c>
      <c r="AD140" s="41" t="e">
        <f t="shared" si="47"/>
        <v>#VALUE!</v>
      </c>
      <c r="AE140" s="41" t="e">
        <f t="shared" si="69"/>
        <v>#VALUE!</v>
      </c>
      <c r="AF140" s="41" t="e">
        <f t="shared" si="48"/>
        <v>#VALUE!</v>
      </c>
      <c r="AG140" s="41" t="e">
        <f t="shared" si="49"/>
        <v>#VALUE!</v>
      </c>
      <c r="AH140" s="41" t="e">
        <f t="shared" si="70"/>
        <v>#VALUE!</v>
      </c>
      <c r="AI140" s="41" t="e">
        <f t="shared" si="50"/>
        <v>#VALUE!</v>
      </c>
      <c r="AJ140" s="41" t="e">
        <f t="shared" si="71"/>
        <v>#VALUE!</v>
      </c>
      <c r="AK140" s="8" t="e">
        <f t="shared" si="74"/>
        <v>#VALUE!</v>
      </c>
      <c r="AL140" s="42" t="e">
        <f t="shared" si="75"/>
        <v>#VALUE!</v>
      </c>
      <c r="AZ140" s="8"/>
    </row>
    <row r="141" spans="1:52" ht="15" x14ac:dyDescent="0.15">
      <c r="A141" s="40"/>
      <c r="B141" s="41" t="e">
        <f t="shared" si="51"/>
        <v>#VALUE!</v>
      </c>
      <c r="C141" s="41" t="e">
        <f t="shared" si="51"/>
        <v>#VALUE!</v>
      </c>
      <c r="D141" s="41" t="e">
        <f t="shared" si="51"/>
        <v>#VALUE!</v>
      </c>
      <c r="E141" s="41" t="e">
        <f t="shared" si="72"/>
        <v>#VALUE!</v>
      </c>
      <c r="F141" s="41" t="e">
        <f t="shared" si="52"/>
        <v>#VALUE!</v>
      </c>
      <c r="G141" s="41" t="e">
        <f t="shared" si="53"/>
        <v>#VALUE!</v>
      </c>
      <c r="H141" s="25" t="e">
        <f t="shared" si="73"/>
        <v>#VALUE!</v>
      </c>
      <c r="I141" s="227" t="e">
        <f t="shared" si="54"/>
        <v>#VALUE!</v>
      </c>
      <c r="J141" s="228" t="e">
        <f t="shared" si="76"/>
        <v>#VALUE!</v>
      </c>
      <c r="K141" s="41" t="e">
        <f t="shared" si="55"/>
        <v>#VALUE!</v>
      </c>
      <c r="L141" s="216" t="e">
        <f t="shared" si="56"/>
        <v>#VALUE!</v>
      </c>
      <c r="M141" s="216" t="e">
        <f t="shared" si="42"/>
        <v>#VALUE!</v>
      </c>
      <c r="N141" s="41" t="e">
        <f t="shared" si="57"/>
        <v>#VALUE!</v>
      </c>
      <c r="O141" s="41" t="e">
        <f t="shared" si="58"/>
        <v>#VALUE!</v>
      </c>
      <c r="P141" s="229" t="e">
        <f t="shared" si="59"/>
        <v>#VALUE!</v>
      </c>
      <c r="Q141" s="41" t="e">
        <f t="shared" si="60"/>
        <v>#VALUE!</v>
      </c>
      <c r="R141" s="41" t="e">
        <f t="shared" si="61"/>
        <v>#VALUE!</v>
      </c>
      <c r="S141" s="216" t="e">
        <f t="shared" si="43"/>
        <v>#VALUE!</v>
      </c>
      <c r="T141" s="216" t="e">
        <f t="shared" si="44"/>
        <v>#VALUE!</v>
      </c>
      <c r="U141" s="231" t="e">
        <f t="shared" si="62"/>
        <v>#VALUE!</v>
      </c>
      <c r="V141" s="231" t="e">
        <f t="shared" si="45"/>
        <v>#VALUE!</v>
      </c>
      <c r="W141" s="41" t="e">
        <f t="shared" si="63"/>
        <v>#VALUE!</v>
      </c>
      <c r="X141" s="41" t="e">
        <f t="shared" si="64"/>
        <v>#VALUE!</v>
      </c>
      <c r="Y141" s="41" t="e">
        <f t="shared" si="65"/>
        <v>#VALUE!</v>
      </c>
      <c r="Z141" s="41" t="e">
        <f t="shared" si="66"/>
        <v>#VALUE!</v>
      </c>
      <c r="AA141" s="231" t="e">
        <f t="shared" si="46"/>
        <v>#VALUE!</v>
      </c>
      <c r="AB141" s="231" t="e">
        <f t="shared" si="67"/>
        <v>#VALUE!</v>
      </c>
      <c r="AC141" s="41" t="e">
        <f t="shared" si="68"/>
        <v>#VALUE!</v>
      </c>
      <c r="AD141" s="41" t="e">
        <f t="shared" si="47"/>
        <v>#VALUE!</v>
      </c>
      <c r="AE141" s="41" t="e">
        <f t="shared" si="69"/>
        <v>#VALUE!</v>
      </c>
      <c r="AF141" s="41" t="e">
        <f t="shared" si="48"/>
        <v>#VALUE!</v>
      </c>
      <c r="AG141" s="41" t="e">
        <f t="shared" si="49"/>
        <v>#VALUE!</v>
      </c>
      <c r="AH141" s="41" t="e">
        <f t="shared" si="70"/>
        <v>#VALUE!</v>
      </c>
      <c r="AI141" s="41" t="e">
        <f t="shared" si="50"/>
        <v>#VALUE!</v>
      </c>
      <c r="AJ141" s="41" t="e">
        <f t="shared" si="71"/>
        <v>#VALUE!</v>
      </c>
      <c r="AK141" s="8" t="e">
        <f t="shared" si="74"/>
        <v>#VALUE!</v>
      </c>
      <c r="AL141" s="42" t="e">
        <f t="shared" si="75"/>
        <v>#VALUE!</v>
      </c>
      <c r="AZ141" s="8"/>
    </row>
    <row r="142" spans="1:52" ht="15" x14ac:dyDescent="0.15">
      <c r="A142" s="40"/>
      <c r="B142" s="41" t="e">
        <f t="shared" si="51"/>
        <v>#VALUE!</v>
      </c>
      <c r="C142" s="41" t="e">
        <f t="shared" si="51"/>
        <v>#VALUE!</v>
      </c>
      <c r="D142" s="41" t="e">
        <f t="shared" si="51"/>
        <v>#VALUE!</v>
      </c>
      <c r="E142" s="41" t="e">
        <f t="shared" si="72"/>
        <v>#VALUE!</v>
      </c>
      <c r="F142" s="41" t="e">
        <f t="shared" si="52"/>
        <v>#VALUE!</v>
      </c>
      <c r="G142" s="41" t="e">
        <f t="shared" si="53"/>
        <v>#VALUE!</v>
      </c>
      <c r="H142" s="25" t="e">
        <f t="shared" si="73"/>
        <v>#VALUE!</v>
      </c>
      <c r="I142" s="227" t="e">
        <f t="shared" si="54"/>
        <v>#VALUE!</v>
      </c>
      <c r="J142" s="228" t="e">
        <f t="shared" si="76"/>
        <v>#VALUE!</v>
      </c>
      <c r="K142" s="41" t="e">
        <f t="shared" si="55"/>
        <v>#VALUE!</v>
      </c>
      <c r="L142" s="216" t="e">
        <f t="shared" si="56"/>
        <v>#VALUE!</v>
      </c>
      <c r="M142" s="216" t="e">
        <f t="shared" si="42"/>
        <v>#VALUE!</v>
      </c>
      <c r="N142" s="41" t="e">
        <f t="shared" si="57"/>
        <v>#VALUE!</v>
      </c>
      <c r="O142" s="41" t="e">
        <f t="shared" si="58"/>
        <v>#VALUE!</v>
      </c>
      <c r="P142" s="229" t="e">
        <f t="shared" si="59"/>
        <v>#VALUE!</v>
      </c>
      <c r="Q142" s="41" t="e">
        <f t="shared" si="60"/>
        <v>#VALUE!</v>
      </c>
      <c r="R142" s="41" t="e">
        <f t="shared" si="61"/>
        <v>#VALUE!</v>
      </c>
      <c r="S142" s="216" t="e">
        <f t="shared" si="43"/>
        <v>#VALUE!</v>
      </c>
      <c r="T142" s="216" t="e">
        <f t="shared" si="44"/>
        <v>#VALUE!</v>
      </c>
      <c r="U142" s="231" t="e">
        <f t="shared" si="62"/>
        <v>#VALUE!</v>
      </c>
      <c r="V142" s="231" t="e">
        <f t="shared" si="45"/>
        <v>#VALUE!</v>
      </c>
      <c r="W142" s="41" t="e">
        <f t="shared" si="63"/>
        <v>#VALUE!</v>
      </c>
      <c r="X142" s="41" t="e">
        <f t="shared" si="64"/>
        <v>#VALUE!</v>
      </c>
      <c r="Y142" s="41" t="e">
        <f t="shared" si="65"/>
        <v>#VALUE!</v>
      </c>
      <c r="Z142" s="41" t="e">
        <f t="shared" si="66"/>
        <v>#VALUE!</v>
      </c>
      <c r="AA142" s="231" t="e">
        <f t="shared" si="46"/>
        <v>#VALUE!</v>
      </c>
      <c r="AB142" s="231" t="e">
        <f t="shared" si="67"/>
        <v>#VALUE!</v>
      </c>
      <c r="AC142" s="41" t="e">
        <f t="shared" si="68"/>
        <v>#VALUE!</v>
      </c>
      <c r="AD142" s="41" t="e">
        <f t="shared" si="47"/>
        <v>#VALUE!</v>
      </c>
      <c r="AE142" s="41" t="e">
        <f t="shared" si="69"/>
        <v>#VALUE!</v>
      </c>
      <c r="AF142" s="41" t="e">
        <f t="shared" si="48"/>
        <v>#VALUE!</v>
      </c>
      <c r="AG142" s="41" t="e">
        <f t="shared" si="49"/>
        <v>#VALUE!</v>
      </c>
      <c r="AH142" s="41" t="e">
        <f t="shared" si="70"/>
        <v>#VALUE!</v>
      </c>
      <c r="AI142" s="41" t="e">
        <f t="shared" si="50"/>
        <v>#VALUE!</v>
      </c>
      <c r="AJ142" s="41" t="e">
        <f t="shared" si="71"/>
        <v>#VALUE!</v>
      </c>
      <c r="AK142" s="8" t="e">
        <f t="shared" si="74"/>
        <v>#VALUE!</v>
      </c>
      <c r="AL142" s="42" t="e">
        <f t="shared" si="75"/>
        <v>#VALUE!</v>
      </c>
      <c r="AZ142" s="8"/>
    </row>
    <row r="143" spans="1:52" ht="15" x14ac:dyDescent="0.15">
      <c r="A143" s="40"/>
      <c r="B143" s="41" t="e">
        <f t="shared" si="51"/>
        <v>#VALUE!</v>
      </c>
      <c r="C143" s="41" t="e">
        <f t="shared" si="51"/>
        <v>#VALUE!</v>
      </c>
      <c r="D143" s="41" t="e">
        <f t="shared" si="51"/>
        <v>#VALUE!</v>
      </c>
      <c r="E143" s="41" t="e">
        <f t="shared" si="72"/>
        <v>#VALUE!</v>
      </c>
      <c r="F143" s="41" t="e">
        <f t="shared" si="52"/>
        <v>#VALUE!</v>
      </c>
      <c r="G143" s="41" t="e">
        <f t="shared" si="53"/>
        <v>#VALUE!</v>
      </c>
      <c r="H143" s="25" t="e">
        <f t="shared" si="73"/>
        <v>#VALUE!</v>
      </c>
      <c r="I143" s="227" t="e">
        <f t="shared" si="54"/>
        <v>#VALUE!</v>
      </c>
      <c r="J143" s="228" t="e">
        <f t="shared" si="76"/>
        <v>#VALUE!</v>
      </c>
      <c r="K143" s="41" t="e">
        <f t="shared" si="55"/>
        <v>#VALUE!</v>
      </c>
      <c r="L143" s="216" t="e">
        <f t="shared" si="56"/>
        <v>#VALUE!</v>
      </c>
      <c r="M143" s="216" t="e">
        <f t="shared" si="42"/>
        <v>#VALUE!</v>
      </c>
      <c r="N143" s="41" t="e">
        <f t="shared" si="57"/>
        <v>#VALUE!</v>
      </c>
      <c r="O143" s="41" t="e">
        <f t="shared" si="58"/>
        <v>#VALUE!</v>
      </c>
      <c r="P143" s="229" t="e">
        <f t="shared" si="59"/>
        <v>#VALUE!</v>
      </c>
      <c r="Q143" s="41" t="e">
        <f t="shared" si="60"/>
        <v>#VALUE!</v>
      </c>
      <c r="R143" s="41" t="e">
        <f t="shared" si="61"/>
        <v>#VALUE!</v>
      </c>
      <c r="S143" s="216" t="e">
        <f t="shared" si="43"/>
        <v>#VALUE!</v>
      </c>
      <c r="T143" s="216" t="e">
        <f t="shared" si="44"/>
        <v>#VALUE!</v>
      </c>
      <c r="U143" s="231" t="e">
        <f t="shared" si="62"/>
        <v>#VALUE!</v>
      </c>
      <c r="V143" s="231" t="e">
        <f t="shared" si="45"/>
        <v>#VALUE!</v>
      </c>
      <c r="W143" s="41" t="e">
        <f t="shared" si="63"/>
        <v>#VALUE!</v>
      </c>
      <c r="X143" s="41" t="e">
        <f t="shared" si="64"/>
        <v>#VALUE!</v>
      </c>
      <c r="Y143" s="41" t="e">
        <f t="shared" si="65"/>
        <v>#VALUE!</v>
      </c>
      <c r="Z143" s="41" t="e">
        <f t="shared" si="66"/>
        <v>#VALUE!</v>
      </c>
      <c r="AA143" s="231" t="e">
        <f t="shared" si="46"/>
        <v>#VALUE!</v>
      </c>
      <c r="AB143" s="231" t="e">
        <f t="shared" si="67"/>
        <v>#VALUE!</v>
      </c>
      <c r="AC143" s="41" t="e">
        <f t="shared" si="68"/>
        <v>#VALUE!</v>
      </c>
      <c r="AD143" s="41" t="e">
        <f t="shared" si="47"/>
        <v>#VALUE!</v>
      </c>
      <c r="AE143" s="41" t="e">
        <f t="shared" si="69"/>
        <v>#VALUE!</v>
      </c>
      <c r="AF143" s="41" t="e">
        <f t="shared" si="48"/>
        <v>#VALUE!</v>
      </c>
      <c r="AG143" s="41" t="e">
        <f t="shared" si="49"/>
        <v>#VALUE!</v>
      </c>
      <c r="AH143" s="41" t="e">
        <f t="shared" si="70"/>
        <v>#VALUE!</v>
      </c>
      <c r="AI143" s="41" t="e">
        <f t="shared" si="50"/>
        <v>#VALUE!</v>
      </c>
      <c r="AJ143" s="41" t="e">
        <f t="shared" si="71"/>
        <v>#VALUE!</v>
      </c>
      <c r="AK143" s="8" t="e">
        <f t="shared" si="74"/>
        <v>#VALUE!</v>
      </c>
      <c r="AL143" s="42" t="e">
        <f t="shared" si="75"/>
        <v>#VALUE!</v>
      </c>
      <c r="AZ143" s="8"/>
    </row>
    <row r="144" spans="1:52" ht="15" x14ac:dyDescent="0.15">
      <c r="A144" s="40"/>
      <c r="B144" s="41" t="e">
        <f t="shared" si="51"/>
        <v>#VALUE!</v>
      </c>
      <c r="C144" s="41" t="e">
        <f t="shared" si="51"/>
        <v>#VALUE!</v>
      </c>
      <c r="D144" s="41" t="e">
        <f t="shared" si="51"/>
        <v>#VALUE!</v>
      </c>
      <c r="E144" s="41" t="e">
        <f t="shared" si="72"/>
        <v>#VALUE!</v>
      </c>
      <c r="F144" s="41" t="e">
        <f t="shared" si="52"/>
        <v>#VALUE!</v>
      </c>
      <c r="G144" s="41" t="e">
        <f t="shared" si="53"/>
        <v>#VALUE!</v>
      </c>
      <c r="H144" s="25" t="e">
        <f t="shared" si="73"/>
        <v>#VALUE!</v>
      </c>
      <c r="I144" s="227" t="e">
        <f t="shared" si="54"/>
        <v>#VALUE!</v>
      </c>
      <c r="J144" s="228" t="e">
        <f t="shared" si="76"/>
        <v>#VALUE!</v>
      </c>
      <c r="K144" s="41" t="e">
        <f t="shared" si="55"/>
        <v>#VALUE!</v>
      </c>
      <c r="L144" s="216" t="e">
        <f t="shared" si="56"/>
        <v>#VALUE!</v>
      </c>
      <c r="M144" s="216" t="e">
        <f t="shared" si="42"/>
        <v>#VALUE!</v>
      </c>
      <c r="N144" s="41" t="e">
        <f t="shared" si="57"/>
        <v>#VALUE!</v>
      </c>
      <c r="O144" s="41" t="e">
        <f t="shared" si="58"/>
        <v>#VALUE!</v>
      </c>
      <c r="P144" s="229" t="e">
        <f t="shared" si="59"/>
        <v>#VALUE!</v>
      </c>
      <c r="Q144" s="41" t="e">
        <f t="shared" si="60"/>
        <v>#VALUE!</v>
      </c>
      <c r="R144" s="41" t="e">
        <f t="shared" si="61"/>
        <v>#VALUE!</v>
      </c>
      <c r="S144" s="216" t="e">
        <f t="shared" si="43"/>
        <v>#VALUE!</v>
      </c>
      <c r="T144" s="216" t="e">
        <f t="shared" si="44"/>
        <v>#VALUE!</v>
      </c>
      <c r="U144" s="231" t="e">
        <f t="shared" si="62"/>
        <v>#VALUE!</v>
      </c>
      <c r="V144" s="231" t="e">
        <f t="shared" si="45"/>
        <v>#VALUE!</v>
      </c>
      <c r="W144" s="41" t="e">
        <f t="shared" si="63"/>
        <v>#VALUE!</v>
      </c>
      <c r="X144" s="41" t="e">
        <f t="shared" si="64"/>
        <v>#VALUE!</v>
      </c>
      <c r="Y144" s="41" t="e">
        <f t="shared" si="65"/>
        <v>#VALUE!</v>
      </c>
      <c r="Z144" s="41" t="e">
        <f t="shared" si="66"/>
        <v>#VALUE!</v>
      </c>
      <c r="AA144" s="231" t="e">
        <f t="shared" si="46"/>
        <v>#VALUE!</v>
      </c>
      <c r="AB144" s="231" t="e">
        <f t="shared" si="67"/>
        <v>#VALUE!</v>
      </c>
      <c r="AC144" s="41" t="e">
        <f t="shared" si="68"/>
        <v>#VALUE!</v>
      </c>
      <c r="AD144" s="41" t="e">
        <f t="shared" si="47"/>
        <v>#VALUE!</v>
      </c>
      <c r="AE144" s="41" t="e">
        <f t="shared" si="69"/>
        <v>#VALUE!</v>
      </c>
      <c r="AF144" s="41" t="e">
        <f t="shared" si="48"/>
        <v>#VALUE!</v>
      </c>
      <c r="AG144" s="41" t="e">
        <f t="shared" si="49"/>
        <v>#VALUE!</v>
      </c>
      <c r="AH144" s="41" t="e">
        <f t="shared" si="70"/>
        <v>#VALUE!</v>
      </c>
      <c r="AI144" s="41" t="e">
        <f t="shared" si="50"/>
        <v>#VALUE!</v>
      </c>
      <c r="AJ144" s="41" t="e">
        <f t="shared" si="71"/>
        <v>#VALUE!</v>
      </c>
      <c r="AK144" s="8" t="e">
        <f t="shared" si="74"/>
        <v>#VALUE!</v>
      </c>
      <c r="AL144" s="42" t="e">
        <f t="shared" si="75"/>
        <v>#VALUE!</v>
      </c>
      <c r="AZ144" s="8"/>
    </row>
    <row r="145" spans="1:52" ht="15" x14ac:dyDescent="0.15">
      <c r="A145" s="40"/>
      <c r="B145" s="41" t="e">
        <f t="shared" si="51"/>
        <v>#VALUE!</v>
      </c>
      <c r="C145" s="41" t="e">
        <f t="shared" si="51"/>
        <v>#VALUE!</v>
      </c>
      <c r="D145" s="41" t="e">
        <f t="shared" si="51"/>
        <v>#VALUE!</v>
      </c>
      <c r="E145" s="41" t="e">
        <f t="shared" si="72"/>
        <v>#VALUE!</v>
      </c>
      <c r="F145" s="41" t="e">
        <f t="shared" si="52"/>
        <v>#VALUE!</v>
      </c>
      <c r="G145" s="41" t="e">
        <f t="shared" si="53"/>
        <v>#VALUE!</v>
      </c>
      <c r="H145" s="25" t="e">
        <f t="shared" si="73"/>
        <v>#VALUE!</v>
      </c>
      <c r="I145" s="227" t="e">
        <f t="shared" si="54"/>
        <v>#VALUE!</v>
      </c>
      <c r="J145" s="228" t="e">
        <f t="shared" si="76"/>
        <v>#VALUE!</v>
      </c>
      <c r="K145" s="41" t="e">
        <f t="shared" si="55"/>
        <v>#VALUE!</v>
      </c>
      <c r="L145" s="216" t="e">
        <f t="shared" si="56"/>
        <v>#VALUE!</v>
      </c>
      <c r="M145" s="216" t="e">
        <f t="shared" si="42"/>
        <v>#VALUE!</v>
      </c>
      <c r="N145" s="41" t="e">
        <f t="shared" si="57"/>
        <v>#VALUE!</v>
      </c>
      <c r="O145" s="41" t="e">
        <f t="shared" si="58"/>
        <v>#VALUE!</v>
      </c>
      <c r="P145" s="229" t="e">
        <f t="shared" si="59"/>
        <v>#VALUE!</v>
      </c>
      <c r="Q145" s="41" t="e">
        <f t="shared" si="60"/>
        <v>#VALUE!</v>
      </c>
      <c r="R145" s="41" t="e">
        <f t="shared" si="61"/>
        <v>#VALUE!</v>
      </c>
      <c r="S145" s="216" t="e">
        <f t="shared" si="43"/>
        <v>#VALUE!</v>
      </c>
      <c r="T145" s="216" t="e">
        <f t="shared" si="44"/>
        <v>#VALUE!</v>
      </c>
      <c r="U145" s="231" t="e">
        <f t="shared" si="62"/>
        <v>#VALUE!</v>
      </c>
      <c r="V145" s="231" t="e">
        <f t="shared" si="45"/>
        <v>#VALUE!</v>
      </c>
      <c r="W145" s="41" t="e">
        <f t="shared" si="63"/>
        <v>#VALUE!</v>
      </c>
      <c r="X145" s="41" t="e">
        <f t="shared" si="64"/>
        <v>#VALUE!</v>
      </c>
      <c r="Y145" s="41" t="e">
        <f t="shared" si="65"/>
        <v>#VALUE!</v>
      </c>
      <c r="Z145" s="41" t="e">
        <f t="shared" si="66"/>
        <v>#VALUE!</v>
      </c>
      <c r="AA145" s="231" t="e">
        <f t="shared" si="46"/>
        <v>#VALUE!</v>
      </c>
      <c r="AB145" s="231" t="e">
        <f t="shared" si="67"/>
        <v>#VALUE!</v>
      </c>
      <c r="AC145" s="41" t="e">
        <f t="shared" si="68"/>
        <v>#VALUE!</v>
      </c>
      <c r="AD145" s="41" t="e">
        <f t="shared" si="47"/>
        <v>#VALUE!</v>
      </c>
      <c r="AE145" s="41" t="e">
        <f t="shared" si="69"/>
        <v>#VALUE!</v>
      </c>
      <c r="AF145" s="41" t="e">
        <f t="shared" si="48"/>
        <v>#VALUE!</v>
      </c>
      <c r="AG145" s="41" t="e">
        <f t="shared" si="49"/>
        <v>#VALUE!</v>
      </c>
      <c r="AH145" s="41" t="e">
        <f t="shared" si="70"/>
        <v>#VALUE!</v>
      </c>
      <c r="AI145" s="41" t="e">
        <f t="shared" si="50"/>
        <v>#VALUE!</v>
      </c>
      <c r="AJ145" s="41" t="e">
        <f t="shared" si="71"/>
        <v>#VALUE!</v>
      </c>
      <c r="AK145" s="8" t="e">
        <f t="shared" si="74"/>
        <v>#VALUE!</v>
      </c>
      <c r="AL145" s="42" t="e">
        <f t="shared" si="75"/>
        <v>#VALUE!</v>
      </c>
      <c r="AZ145" s="8"/>
    </row>
    <row r="146" spans="1:52" ht="15" x14ac:dyDescent="0.15">
      <c r="A146" s="40"/>
      <c r="B146" s="41" t="e">
        <f t="shared" si="51"/>
        <v>#VALUE!</v>
      </c>
      <c r="C146" s="41" t="e">
        <f t="shared" si="51"/>
        <v>#VALUE!</v>
      </c>
      <c r="D146" s="41" t="e">
        <f t="shared" si="51"/>
        <v>#VALUE!</v>
      </c>
      <c r="E146" s="41" t="e">
        <f t="shared" si="72"/>
        <v>#VALUE!</v>
      </c>
      <c r="F146" s="41" t="e">
        <f t="shared" si="52"/>
        <v>#VALUE!</v>
      </c>
      <c r="G146" s="41" t="e">
        <f t="shared" si="53"/>
        <v>#VALUE!</v>
      </c>
      <c r="H146" s="25" t="e">
        <f t="shared" si="73"/>
        <v>#VALUE!</v>
      </c>
      <c r="I146" s="227" t="e">
        <f t="shared" si="54"/>
        <v>#VALUE!</v>
      </c>
      <c r="J146" s="228" t="e">
        <f t="shared" si="76"/>
        <v>#VALUE!</v>
      </c>
      <c r="K146" s="41" t="e">
        <f t="shared" si="55"/>
        <v>#VALUE!</v>
      </c>
      <c r="L146" s="216" t="e">
        <f t="shared" si="56"/>
        <v>#VALUE!</v>
      </c>
      <c r="M146" s="216" t="e">
        <f t="shared" si="42"/>
        <v>#VALUE!</v>
      </c>
      <c r="N146" s="41" t="e">
        <f t="shared" si="57"/>
        <v>#VALUE!</v>
      </c>
      <c r="O146" s="41" t="e">
        <f t="shared" si="58"/>
        <v>#VALUE!</v>
      </c>
      <c r="P146" s="229" t="e">
        <f t="shared" si="59"/>
        <v>#VALUE!</v>
      </c>
      <c r="Q146" s="41" t="e">
        <f t="shared" si="60"/>
        <v>#VALUE!</v>
      </c>
      <c r="R146" s="41" t="e">
        <f t="shared" si="61"/>
        <v>#VALUE!</v>
      </c>
      <c r="S146" s="216" t="e">
        <f t="shared" si="43"/>
        <v>#VALUE!</v>
      </c>
      <c r="T146" s="216" t="e">
        <f t="shared" si="44"/>
        <v>#VALUE!</v>
      </c>
      <c r="U146" s="231" t="e">
        <f t="shared" si="62"/>
        <v>#VALUE!</v>
      </c>
      <c r="V146" s="231" t="e">
        <f t="shared" si="45"/>
        <v>#VALUE!</v>
      </c>
      <c r="W146" s="41" t="e">
        <f t="shared" si="63"/>
        <v>#VALUE!</v>
      </c>
      <c r="X146" s="41" t="e">
        <f t="shared" si="64"/>
        <v>#VALUE!</v>
      </c>
      <c r="Y146" s="41" t="e">
        <f t="shared" si="65"/>
        <v>#VALUE!</v>
      </c>
      <c r="Z146" s="41" t="e">
        <f t="shared" si="66"/>
        <v>#VALUE!</v>
      </c>
      <c r="AA146" s="231" t="e">
        <f t="shared" si="46"/>
        <v>#VALUE!</v>
      </c>
      <c r="AB146" s="231" t="e">
        <f t="shared" si="67"/>
        <v>#VALUE!</v>
      </c>
      <c r="AC146" s="41" t="e">
        <f t="shared" si="68"/>
        <v>#VALUE!</v>
      </c>
      <c r="AD146" s="41" t="e">
        <f t="shared" si="47"/>
        <v>#VALUE!</v>
      </c>
      <c r="AE146" s="41" t="e">
        <f t="shared" si="69"/>
        <v>#VALUE!</v>
      </c>
      <c r="AF146" s="41" t="e">
        <f t="shared" si="48"/>
        <v>#VALUE!</v>
      </c>
      <c r="AG146" s="41" t="e">
        <f t="shared" si="49"/>
        <v>#VALUE!</v>
      </c>
      <c r="AH146" s="41" t="e">
        <f t="shared" si="70"/>
        <v>#VALUE!</v>
      </c>
      <c r="AI146" s="41" t="e">
        <f t="shared" si="50"/>
        <v>#VALUE!</v>
      </c>
      <c r="AJ146" s="41" t="e">
        <f t="shared" si="71"/>
        <v>#VALUE!</v>
      </c>
      <c r="AK146" s="8" t="e">
        <f t="shared" si="74"/>
        <v>#VALUE!</v>
      </c>
      <c r="AL146" s="42" t="e">
        <f t="shared" si="75"/>
        <v>#VALUE!</v>
      </c>
      <c r="AZ146" s="8"/>
    </row>
    <row r="147" spans="1:52" ht="15" x14ac:dyDescent="0.15">
      <c r="A147" s="40"/>
      <c r="B147" s="41" t="e">
        <f t="shared" si="51"/>
        <v>#VALUE!</v>
      </c>
      <c r="C147" s="41" t="e">
        <f t="shared" si="51"/>
        <v>#VALUE!</v>
      </c>
      <c r="D147" s="41" t="e">
        <f t="shared" si="51"/>
        <v>#VALUE!</v>
      </c>
      <c r="E147" s="41" t="e">
        <f t="shared" si="72"/>
        <v>#VALUE!</v>
      </c>
      <c r="F147" s="41" t="e">
        <f t="shared" si="52"/>
        <v>#VALUE!</v>
      </c>
      <c r="G147" s="41" t="e">
        <f t="shared" si="53"/>
        <v>#VALUE!</v>
      </c>
      <c r="H147" s="25" t="e">
        <f t="shared" si="73"/>
        <v>#VALUE!</v>
      </c>
      <c r="I147" s="227" t="e">
        <f t="shared" si="54"/>
        <v>#VALUE!</v>
      </c>
      <c r="J147" s="228" t="e">
        <f t="shared" si="76"/>
        <v>#VALUE!</v>
      </c>
      <c r="K147" s="41" t="e">
        <f t="shared" si="55"/>
        <v>#VALUE!</v>
      </c>
      <c r="L147" s="216" t="e">
        <f t="shared" si="56"/>
        <v>#VALUE!</v>
      </c>
      <c r="M147" s="216" t="e">
        <f t="shared" si="42"/>
        <v>#VALUE!</v>
      </c>
      <c r="N147" s="41" t="e">
        <f t="shared" si="57"/>
        <v>#VALUE!</v>
      </c>
      <c r="O147" s="41" t="e">
        <f t="shared" si="58"/>
        <v>#VALUE!</v>
      </c>
      <c r="P147" s="229" t="e">
        <f t="shared" si="59"/>
        <v>#VALUE!</v>
      </c>
      <c r="Q147" s="41" t="e">
        <f t="shared" si="60"/>
        <v>#VALUE!</v>
      </c>
      <c r="R147" s="41" t="e">
        <f t="shared" si="61"/>
        <v>#VALUE!</v>
      </c>
      <c r="S147" s="216" t="e">
        <f t="shared" si="43"/>
        <v>#VALUE!</v>
      </c>
      <c r="T147" s="216" t="e">
        <f t="shared" si="44"/>
        <v>#VALUE!</v>
      </c>
      <c r="U147" s="231" t="e">
        <f t="shared" si="62"/>
        <v>#VALUE!</v>
      </c>
      <c r="V147" s="231" t="e">
        <f t="shared" si="45"/>
        <v>#VALUE!</v>
      </c>
      <c r="W147" s="41" t="e">
        <f t="shared" si="63"/>
        <v>#VALUE!</v>
      </c>
      <c r="X147" s="41" t="e">
        <f t="shared" si="64"/>
        <v>#VALUE!</v>
      </c>
      <c r="Y147" s="41" t="e">
        <f t="shared" si="65"/>
        <v>#VALUE!</v>
      </c>
      <c r="Z147" s="41" t="e">
        <f t="shared" si="66"/>
        <v>#VALUE!</v>
      </c>
      <c r="AA147" s="231" t="e">
        <f t="shared" si="46"/>
        <v>#VALUE!</v>
      </c>
      <c r="AB147" s="231" t="e">
        <f t="shared" si="67"/>
        <v>#VALUE!</v>
      </c>
      <c r="AC147" s="41" t="e">
        <f t="shared" si="68"/>
        <v>#VALUE!</v>
      </c>
      <c r="AD147" s="41" t="e">
        <f t="shared" si="47"/>
        <v>#VALUE!</v>
      </c>
      <c r="AE147" s="41" t="e">
        <f t="shared" si="69"/>
        <v>#VALUE!</v>
      </c>
      <c r="AF147" s="41" t="e">
        <f t="shared" si="48"/>
        <v>#VALUE!</v>
      </c>
      <c r="AG147" s="41" t="e">
        <f t="shared" si="49"/>
        <v>#VALUE!</v>
      </c>
      <c r="AH147" s="41" t="e">
        <f t="shared" si="70"/>
        <v>#VALUE!</v>
      </c>
      <c r="AI147" s="41" t="e">
        <f t="shared" si="50"/>
        <v>#VALUE!</v>
      </c>
      <c r="AJ147" s="41" t="e">
        <f t="shared" si="71"/>
        <v>#VALUE!</v>
      </c>
      <c r="AK147" s="8" t="e">
        <f t="shared" si="74"/>
        <v>#VALUE!</v>
      </c>
      <c r="AL147" s="42" t="e">
        <f t="shared" si="75"/>
        <v>#VALUE!</v>
      </c>
      <c r="AZ147" s="8"/>
    </row>
    <row r="148" spans="1:52" ht="15" x14ac:dyDescent="0.15">
      <c r="A148" s="40"/>
      <c r="B148" s="41" t="e">
        <f t="shared" si="51"/>
        <v>#VALUE!</v>
      </c>
      <c r="C148" s="41" t="e">
        <f t="shared" si="51"/>
        <v>#VALUE!</v>
      </c>
      <c r="D148" s="41" t="e">
        <f t="shared" si="51"/>
        <v>#VALUE!</v>
      </c>
      <c r="E148" s="41" t="e">
        <f t="shared" si="72"/>
        <v>#VALUE!</v>
      </c>
      <c r="F148" s="41" t="e">
        <f t="shared" si="52"/>
        <v>#VALUE!</v>
      </c>
      <c r="G148" s="41" t="e">
        <f t="shared" si="53"/>
        <v>#VALUE!</v>
      </c>
      <c r="H148" s="25" t="e">
        <f t="shared" si="73"/>
        <v>#VALUE!</v>
      </c>
      <c r="I148" s="227" t="e">
        <f t="shared" si="54"/>
        <v>#VALUE!</v>
      </c>
      <c r="J148" s="228" t="e">
        <f t="shared" si="76"/>
        <v>#VALUE!</v>
      </c>
      <c r="K148" s="41" t="e">
        <f t="shared" si="55"/>
        <v>#VALUE!</v>
      </c>
      <c r="L148" s="216" t="e">
        <f t="shared" si="56"/>
        <v>#VALUE!</v>
      </c>
      <c r="M148" s="216" t="e">
        <f t="shared" si="42"/>
        <v>#VALUE!</v>
      </c>
      <c r="N148" s="41" t="e">
        <f t="shared" si="57"/>
        <v>#VALUE!</v>
      </c>
      <c r="O148" s="41" t="e">
        <f t="shared" si="58"/>
        <v>#VALUE!</v>
      </c>
      <c r="P148" s="229" t="e">
        <f t="shared" si="59"/>
        <v>#VALUE!</v>
      </c>
      <c r="Q148" s="41" t="e">
        <f t="shared" si="60"/>
        <v>#VALUE!</v>
      </c>
      <c r="R148" s="41" t="e">
        <f t="shared" si="61"/>
        <v>#VALUE!</v>
      </c>
      <c r="S148" s="216" t="e">
        <f t="shared" si="43"/>
        <v>#VALUE!</v>
      </c>
      <c r="T148" s="216" t="e">
        <f t="shared" si="44"/>
        <v>#VALUE!</v>
      </c>
      <c r="U148" s="231" t="e">
        <f t="shared" si="62"/>
        <v>#VALUE!</v>
      </c>
      <c r="V148" s="231" t="e">
        <f t="shared" si="45"/>
        <v>#VALUE!</v>
      </c>
      <c r="W148" s="41" t="e">
        <f t="shared" si="63"/>
        <v>#VALUE!</v>
      </c>
      <c r="X148" s="41" t="e">
        <f t="shared" si="64"/>
        <v>#VALUE!</v>
      </c>
      <c r="Y148" s="41" t="e">
        <f t="shared" si="65"/>
        <v>#VALUE!</v>
      </c>
      <c r="Z148" s="41" t="e">
        <f t="shared" si="66"/>
        <v>#VALUE!</v>
      </c>
      <c r="AA148" s="231" t="e">
        <f t="shared" si="46"/>
        <v>#VALUE!</v>
      </c>
      <c r="AB148" s="231" t="e">
        <f t="shared" si="67"/>
        <v>#VALUE!</v>
      </c>
      <c r="AC148" s="41" t="e">
        <f t="shared" si="68"/>
        <v>#VALUE!</v>
      </c>
      <c r="AD148" s="41" t="e">
        <f t="shared" si="47"/>
        <v>#VALUE!</v>
      </c>
      <c r="AE148" s="41" t="e">
        <f t="shared" si="69"/>
        <v>#VALUE!</v>
      </c>
      <c r="AF148" s="41" t="e">
        <f t="shared" si="48"/>
        <v>#VALUE!</v>
      </c>
      <c r="AG148" s="41" t="e">
        <f t="shared" si="49"/>
        <v>#VALUE!</v>
      </c>
      <c r="AH148" s="41" t="e">
        <f t="shared" si="70"/>
        <v>#VALUE!</v>
      </c>
      <c r="AI148" s="41" t="e">
        <f t="shared" si="50"/>
        <v>#VALUE!</v>
      </c>
      <c r="AJ148" s="41" t="e">
        <f t="shared" si="71"/>
        <v>#VALUE!</v>
      </c>
      <c r="AK148" s="8" t="e">
        <f t="shared" si="74"/>
        <v>#VALUE!</v>
      </c>
      <c r="AL148" s="42" t="e">
        <f t="shared" si="75"/>
        <v>#VALUE!</v>
      </c>
      <c r="AZ148" s="8"/>
    </row>
    <row r="149" spans="1:52" ht="15" x14ac:dyDescent="0.15">
      <c r="A149" s="40"/>
      <c r="B149" s="41" t="e">
        <f t="shared" si="51"/>
        <v>#VALUE!</v>
      </c>
      <c r="C149" s="41" t="e">
        <f t="shared" si="51"/>
        <v>#VALUE!</v>
      </c>
      <c r="D149" s="41" t="e">
        <f t="shared" si="51"/>
        <v>#VALUE!</v>
      </c>
      <c r="E149" s="41" t="e">
        <f t="shared" si="72"/>
        <v>#VALUE!</v>
      </c>
      <c r="F149" s="41" t="e">
        <f t="shared" si="52"/>
        <v>#VALUE!</v>
      </c>
      <c r="G149" s="41" t="e">
        <f t="shared" si="53"/>
        <v>#VALUE!</v>
      </c>
      <c r="H149" s="25" t="e">
        <f t="shared" si="73"/>
        <v>#VALUE!</v>
      </c>
      <c r="I149" s="227" t="e">
        <f t="shared" si="54"/>
        <v>#VALUE!</v>
      </c>
      <c r="J149" s="228" t="e">
        <f t="shared" si="76"/>
        <v>#VALUE!</v>
      </c>
      <c r="K149" s="41" t="e">
        <f t="shared" si="55"/>
        <v>#VALUE!</v>
      </c>
      <c r="L149" s="216" t="e">
        <f t="shared" si="56"/>
        <v>#VALUE!</v>
      </c>
      <c r="M149" s="216" t="e">
        <f t="shared" si="42"/>
        <v>#VALUE!</v>
      </c>
      <c r="N149" s="41" t="e">
        <f t="shared" si="57"/>
        <v>#VALUE!</v>
      </c>
      <c r="O149" s="41" t="e">
        <f t="shared" si="58"/>
        <v>#VALUE!</v>
      </c>
      <c r="P149" s="229" t="e">
        <f t="shared" si="59"/>
        <v>#VALUE!</v>
      </c>
      <c r="Q149" s="41" t="e">
        <f t="shared" si="60"/>
        <v>#VALUE!</v>
      </c>
      <c r="R149" s="41" t="e">
        <f t="shared" si="61"/>
        <v>#VALUE!</v>
      </c>
      <c r="S149" s="216" t="e">
        <f t="shared" si="43"/>
        <v>#VALUE!</v>
      </c>
      <c r="T149" s="216" t="e">
        <f t="shared" si="44"/>
        <v>#VALUE!</v>
      </c>
      <c r="U149" s="231" t="e">
        <f t="shared" si="62"/>
        <v>#VALUE!</v>
      </c>
      <c r="V149" s="231" t="e">
        <f t="shared" si="45"/>
        <v>#VALUE!</v>
      </c>
      <c r="W149" s="41" t="e">
        <f t="shared" si="63"/>
        <v>#VALUE!</v>
      </c>
      <c r="X149" s="41" t="e">
        <f t="shared" si="64"/>
        <v>#VALUE!</v>
      </c>
      <c r="Y149" s="41" t="e">
        <f t="shared" si="65"/>
        <v>#VALUE!</v>
      </c>
      <c r="Z149" s="41" t="e">
        <f t="shared" si="66"/>
        <v>#VALUE!</v>
      </c>
      <c r="AA149" s="231" t="e">
        <f t="shared" si="46"/>
        <v>#VALUE!</v>
      </c>
      <c r="AB149" s="231" t="e">
        <f t="shared" si="67"/>
        <v>#VALUE!</v>
      </c>
      <c r="AC149" s="41" t="e">
        <f t="shared" si="68"/>
        <v>#VALUE!</v>
      </c>
      <c r="AD149" s="41" t="e">
        <f t="shared" si="47"/>
        <v>#VALUE!</v>
      </c>
      <c r="AE149" s="41" t="e">
        <f t="shared" si="69"/>
        <v>#VALUE!</v>
      </c>
      <c r="AF149" s="41" t="e">
        <f t="shared" si="48"/>
        <v>#VALUE!</v>
      </c>
      <c r="AG149" s="41" t="e">
        <f t="shared" si="49"/>
        <v>#VALUE!</v>
      </c>
      <c r="AH149" s="41" t="e">
        <f t="shared" si="70"/>
        <v>#VALUE!</v>
      </c>
      <c r="AI149" s="41" t="e">
        <f t="shared" si="50"/>
        <v>#VALUE!</v>
      </c>
      <c r="AJ149" s="41" t="e">
        <f t="shared" si="71"/>
        <v>#VALUE!</v>
      </c>
      <c r="AK149" s="8" t="e">
        <f t="shared" si="74"/>
        <v>#VALUE!</v>
      </c>
      <c r="AL149" s="42" t="e">
        <f t="shared" si="75"/>
        <v>#VALUE!</v>
      </c>
      <c r="AZ149" s="8"/>
    </row>
    <row r="150" spans="1:52" ht="15" x14ac:dyDescent="0.15">
      <c r="A150" s="40"/>
      <c r="B150" s="41" t="e">
        <f t="shared" si="51"/>
        <v>#VALUE!</v>
      </c>
      <c r="C150" s="41" t="e">
        <f t="shared" si="51"/>
        <v>#VALUE!</v>
      </c>
      <c r="D150" s="41" t="e">
        <f t="shared" si="51"/>
        <v>#VALUE!</v>
      </c>
      <c r="E150" s="41" t="e">
        <f t="shared" si="72"/>
        <v>#VALUE!</v>
      </c>
      <c r="F150" s="41" t="e">
        <f t="shared" si="52"/>
        <v>#VALUE!</v>
      </c>
      <c r="G150" s="41" t="e">
        <f t="shared" si="53"/>
        <v>#VALUE!</v>
      </c>
      <c r="H150" s="25" t="e">
        <f t="shared" si="73"/>
        <v>#VALUE!</v>
      </c>
      <c r="I150" s="227" t="e">
        <f t="shared" si="54"/>
        <v>#VALUE!</v>
      </c>
      <c r="J150" s="228" t="e">
        <f t="shared" si="76"/>
        <v>#VALUE!</v>
      </c>
      <c r="K150" s="41" t="e">
        <f t="shared" si="55"/>
        <v>#VALUE!</v>
      </c>
      <c r="L150" s="216" t="e">
        <f t="shared" si="56"/>
        <v>#VALUE!</v>
      </c>
      <c r="M150" s="216" t="e">
        <f t="shared" si="42"/>
        <v>#VALUE!</v>
      </c>
      <c r="N150" s="41" t="e">
        <f t="shared" si="57"/>
        <v>#VALUE!</v>
      </c>
      <c r="O150" s="41" t="e">
        <f t="shared" si="58"/>
        <v>#VALUE!</v>
      </c>
      <c r="P150" s="229" t="e">
        <f t="shared" si="59"/>
        <v>#VALUE!</v>
      </c>
      <c r="Q150" s="41" t="e">
        <f t="shared" si="60"/>
        <v>#VALUE!</v>
      </c>
      <c r="R150" s="41" t="e">
        <f t="shared" si="61"/>
        <v>#VALUE!</v>
      </c>
      <c r="S150" s="216" t="e">
        <f t="shared" si="43"/>
        <v>#VALUE!</v>
      </c>
      <c r="T150" s="216" t="e">
        <f t="shared" si="44"/>
        <v>#VALUE!</v>
      </c>
      <c r="U150" s="231" t="e">
        <f t="shared" si="62"/>
        <v>#VALUE!</v>
      </c>
      <c r="V150" s="231" t="e">
        <f t="shared" si="45"/>
        <v>#VALUE!</v>
      </c>
      <c r="W150" s="41" t="e">
        <f t="shared" si="63"/>
        <v>#VALUE!</v>
      </c>
      <c r="X150" s="41" t="e">
        <f t="shared" si="64"/>
        <v>#VALUE!</v>
      </c>
      <c r="Y150" s="41" t="e">
        <f t="shared" si="65"/>
        <v>#VALUE!</v>
      </c>
      <c r="Z150" s="41" t="e">
        <f t="shared" si="66"/>
        <v>#VALUE!</v>
      </c>
      <c r="AA150" s="231" t="e">
        <f t="shared" si="46"/>
        <v>#VALUE!</v>
      </c>
      <c r="AB150" s="231" t="e">
        <f t="shared" si="67"/>
        <v>#VALUE!</v>
      </c>
      <c r="AC150" s="41" t="e">
        <f t="shared" si="68"/>
        <v>#VALUE!</v>
      </c>
      <c r="AD150" s="41" t="e">
        <f t="shared" si="47"/>
        <v>#VALUE!</v>
      </c>
      <c r="AE150" s="41" t="e">
        <f t="shared" si="69"/>
        <v>#VALUE!</v>
      </c>
      <c r="AF150" s="41" t="e">
        <f t="shared" si="48"/>
        <v>#VALUE!</v>
      </c>
      <c r="AG150" s="41" t="e">
        <f t="shared" si="49"/>
        <v>#VALUE!</v>
      </c>
      <c r="AH150" s="41" t="e">
        <f t="shared" si="70"/>
        <v>#VALUE!</v>
      </c>
      <c r="AI150" s="41" t="e">
        <f t="shared" si="50"/>
        <v>#VALUE!</v>
      </c>
      <c r="AJ150" s="41" t="e">
        <f t="shared" si="71"/>
        <v>#VALUE!</v>
      </c>
      <c r="AK150" s="8" t="e">
        <f t="shared" si="74"/>
        <v>#VALUE!</v>
      </c>
      <c r="AL150" s="42" t="e">
        <f t="shared" si="75"/>
        <v>#VALUE!</v>
      </c>
      <c r="AZ150" s="8"/>
    </row>
    <row r="151" spans="1:52" ht="15" x14ac:dyDescent="0.15">
      <c r="A151" s="40"/>
      <c r="B151" s="41" t="e">
        <f t="shared" si="51"/>
        <v>#VALUE!</v>
      </c>
      <c r="C151" s="41" t="e">
        <f t="shared" si="51"/>
        <v>#VALUE!</v>
      </c>
      <c r="D151" s="41" t="e">
        <f t="shared" si="51"/>
        <v>#VALUE!</v>
      </c>
      <c r="E151" s="41" t="e">
        <f t="shared" si="72"/>
        <v>#VALUE!</v>
      </c>
      <c r="F151" s="41" t="e">
        <f t="shared" si="52"/>
        <v>#VALUE!</v>
      </c>
      <c r="G151" s="41" t="e">
        <f t="shared" si="53"/>
        <v>#VALUE!</v>
      </c>
      <c r="H151" s="25" t="e">
        <f t="shared" si="73"/>
        <v>#VALUE!</v>
      </c>
      <c r="I151" s="227" t="e">
        <f t="shared" si="54"/>
        <v>#VALUE!</v>
      </c>
      <c r="J151" s="228" t="e">
        <f t="shared" si="76"/>
        <v>#VALUE!</v>
      </c>
      <c r="K151" s="41" t="e">
        <f t="shared" si="55"/>
        <v>#VALUE!</v>
      </c>
      <c r="L151" s="216" t="e">
        <f t="shared" si="56"/>
        <v>#VALUE!</v>
      </c>
      <c r="M151" s="216" t="e">
        <f t="shared" si="42"/>
        <v>#VALUE!</v>
      </c>
      <c r="N151" s="41" t="e">
        <f t="shared" si="57"/>
        <v>#VALUE!</v>
      </c>
      <c r="O151" s="41" t="e">
        <f t="shared" si="58"/>
        <v>#VALUE!</v>
      </c>
      <c r="P151" s="229" t="e">
        <f t="shared" si="59"/>
        <v>#VALUE!</v>
      </c>
      <c r="Q151" s="41" t="e">
        <f t="shared" si="60"/>
        <v>#VALUE!</v>
      </c>
      <c r="R151" s="41" t="e">
        <f t="shared" si="61"/>
        <v>#VALUE!</v>
      </c>
      <c r="S151" s="216" t="e">
        <f t="shared" si="43"/>
        <v>#VALUE!</v>
      </c>
      <c r="T151" s="216" t="e">
        <f t="shared" si="44"/>
        <v>#VALUE!</v>
      </c>
      <c r="U151" s="231" t="e">
        <f t="shared" si="62"/>
        <v>#VALUE!</v>
      </c>
      <c r="V151" s="231" t="e">
        <f t="shared" si="45"/>
        <v>#VALUE!</v>
      </c>
      <c r="W151" s="41" t="e">
        <f t="shared" si="63"/>
        <v>#VALUE!</v>
      </c>
      <c r="X151" s="41" t="e">
        <f t="shared" si="64"/>
        <v>#VALUE!</v>
      </c>
      <c r="Y151" s="41" t="e">
        <f t="shared" si="65"/>
        <v>#VALUE!</v>
      </c>
      <c r="Z151" s="41" t="e">
        <f t="shared" si="66"/>
        <v>#VALUE!</v>
      </c>
      <c r="AA151" s="231" t="e">
        <f t="shared" si="46"/>
        <v>#VALUE!</v>
      </c>
      <c r="AB151" s="231" t="e">
        <f t="shared" si="67"/>
        <v>#VALUE!</v>
      </c>
      <c r="AC151" s="41" t="e">
        <f t="shared" si="68"/>
        <v>#VALUE!</v>
      </c>
      <c r="AD151" s="41" t="e">
        <f t="shared" si="47"/>
        <v>#VALUE!</v>
      </c>
      <c r="AE151" s="41" t="e">
        <f t="shared" si="69"/>
        <v>#VALUE!</v>
      </c>
      <c r="AF151" s="41" t="e">
        <f t="shared" si="48"/>
        <v>#VALUE!</v>
      </c>
      <c r="AG151" s="41" t="e">
        <f t="shared" si="49"/>
        <v>#VALUE!</v>
      </c>
      <c r="AH151" s="41" t="e">
        <f t="shared" si="70"/>
        <v>#VALUE!</v>
      </c>
      <c r="AI151" s="41" t="e">
        <f t="shared" si="50"/>
        <v>#VALUE!</v>
      </c>
      <c r="AJ151" s="41" t="e">
        <f t="shared" si="71"/>
        <v>#VALUE!</v>
      </c>
      <c r="AK151" s="8" t="e">
        <f t="shared" si="74"/>
        <v>#VALUE!</v>
      </c>
      <c r="AL151" s="42" t="e">
        <f t="shared" si="75"/>
        <v>#VALUE!</v>
      </c>
      <c r="AZ151" s="8"/>
    </row>
    <row r="152" spans="1:52" ht="15" x14ac:dyDescent="0.15">
      <c r="A152" s="40"/>
      <c r="B152" s="41" t="e">
        <f t="shared" si="51"/>
        <v>#VALUE!</v>
      </c>
      <c r="C152" s="41" t="e">
        <f t="shared" si="51"/>
        <v>#VALUE!</v>
      </c>
      <c r="D152" s="41" t="e">
        <f t="shared" si="51"/>
        <v>#VALUE!</v>
      </c>
      <c r="E152" s="41" t="e">
        <f t="shared" si="72"/>
        <v>#VALUE!</v>
      </c>
      <c r="F152" s="41" t="e">
        <f t="shared" si="52"/>
        <v>#VALUE!</v>
      </c>
      <c r="G152" s="41" t="e">
        <f t="shared" si="53"/>
        <v>#VALUE!</v>
      </c>
      <c r="H152" s="25" t="e">
        <f t="shared" si="73"/>
        <v>#VALUE!</v>
      </c>
      <c r="I152" s="227" t="e">
        <f t="shared" si="54"/>
        <v>#VALUE!</v>
      </c>
      <c r="J152" s="228" t="e">
        <f t="shared" si="76"/>
        <v>#VALUE!</v>
      </c>
      <c r="K152" s="41" t="e">
        <f t="shared" si="55"/>
        <v>#VALUE!</v>
      </c>
      <c r="L152" s="216" t="e">
        <f t="shared" si="56"/>
        <v>#VALUE!</v>
      </c>
      <c r="M152" s="216" t="e">
        <f t="shared" si="42"/>
        <v>#VALUE!</v>
      </c>
      <c r="N152" s="41" t="e">
        <f t="shared" si="57"/>
        <v>#VALUE!</v>
      </c>
      <c r="O152" s="41" t="e">
        <f t="shared" si="58"/>
        <v>#VALUE!</v>
      </c>
      <c r="P152" s="229" t="e">
        <f t="shared" si="59"/>
        <v>#VALUE!</v>
      </c>
      <c r="Q152" s="41" t="e">
        <f t="shared" si="60"/>
        <v>#VALUE!</v>
      </c>
      <c r="R152" s="41" t="e">
        <f t="shared" si="61"/>
        <v>#VALUE!</v>
      </c>
      <c r="S152" s="216" t="e">
        <f t="shared" si="43"/>
        <v>#VALUE!</v>
      </c>
      <c r="T152" s="216" t="e">
        <f t="shared" si="44"/>
        <v>#VALUE!</v>
      </c>
      <c r="U152" s="231" t="e">
        <f t="shared" si="62"/>
        <v>#VALUE!</v>
      </c>
      <c r="V152" s="231" t="e">
        <f t="shared" si="45"/>
        <v>#VALUE!</v>
      </c>
      <c r="W152" s="41" t="e">
        <f t="shared" si="63"/>
        <v>#VALUE!</v>
      </c>
      <c r="X152" s="41" t="e">
        <f t="shared" si="64"/>
        <v>#VALUE!</v>
      </c>
      <c r="Y152" s="41" t="e">
        <f t="shared" si="65"/>
        <v>#VALUE!</v>
      </c>
      <c r="Z152" s="41" t="e">
        <f t="shared" si="66"/>
        <v>#VALUE!</v>
      </c>
      <c r="AA152" s="231" t="e">
        <f t="shared" si="46"/>
        <v>#VALUE!</v>
      </c>
      <c r="AB152" s="231" t="e">
        <f t="shared" si="67"/>
        <v>#VALUE!</v>
      </c>
      <c r="AC152" s="41" t="e">
        <f t="shared" si="68"/>
        <v>#VALUE!</v>
      </c>
      <c r="AD152" s="41" t="e">
        <f t="shared" si="47"/>
        <v>#VALUE!</v>
      </c>
      <c r="AE152" s="41" t="e">
        <f t="shared" si="69"/>
        <v>#VALUE!</v>
      </c>
      <c r="AF152" s="41" t="e">
        <f t="shared" si="48"/>
        <v>#VALUE!</v>
      </c>
      <c r="AG152" s="41" t="e">
        <f t="shared" si="49"/>
        <v>#VALUE!</v>
      </c>
      <c r="AH152" s="41" t="e">
        <f t="shared" si="70"/>
        <v>#VALUE!</v>
      </c>
      <c r="AI152" s="41" t="e">
        <f t="shared" si="50"/>
        <v>#VALUE!</v>
      </c>
      <c r="AJ152" s="41" t="e">
        <f t="shared" si="71"/>
        <v>#VALUE!</v>
      </c>
      <c r="AK152" s="8" t="e">
        <f t="shared" si="74"/>
        <v>#VALUE!</v>
      </c>
      <c r="AL152" s="42" t="e">
        <f t="shared" si="75"/>
        <v>#VALUE!</v>
      </c>
      <c r="AZ152" s="8"/>
    </row>
    <row r="153" spans="1:52" ht="15" x14ac:dyDescent="0.15">
      <c r="A153" s="40"/>
      <c r="B153" s="41" t="e">
        <f t="shared" si="51"/>
        <v>#VALUE!</v>
      </c>
      <c r="C153" s="41" t="e">
        <f t="shared" si="51"/>
        <v>#VALUE!</v>
      </c>
      <c r="D153" s="41" t="e">
        <f t="shared" si="51"/>
        <v>#VALUE!</v>
      </c>
      <c r="E153" s="41" t="e">
        <f t="shared" si="72"/>
        <v>#VALUE!</v>
      </c>
      <c r="F153" s="41" t="e">
        <f t="shared" si="52"/>
        <v>#VALUE!</v>
      </c>
      <c r="G153" s="41" t="e">
        <f t="shared" si="53"/>
        <v>#VALUE!</v>
      </c>
      <c r="H153" s="25" t="e">
        <f t="shared" si="73"/>
        <v>#VALUE!</v>
      </c>
      <c r="I153" s="227" t="e">
        <f t="shared" si="54"/>
        <v>#VALUE!</v>
      </c>
      <c r="J153" s="228" t="e">
        <f t="shared" si="76"/>
        <v>#VALUE!</v>
      </c>
      <c r="K153" s="41" t="e">
        <f t="shared" si="55"/>
        <v>#VALUE!</v>
      </c>
      <c r="L153" s="216" t="e">
        <f t="shared" si="56"/>
        <v>#VALUE!</v>
      </c>
      <c r="M153" s="216" t="e">
        <f t="shared" si="42"/>
        <v>#VALUE!</v>
      </c>
      <c r="N153" s="41" t="e">
        <f t="shared" si="57"/>
        <v>#VALUE!</v>
      </c>
      <c r="O153" s="41" t="e">
        <f t="shared" si="58"/>
        <v>#VALUE!</v>
      </c>
      <c r="P153" s="229" t="e">
        <f t="shared" si="59"/>
        <v>#VALUE!</v>
      </c>
      <c r="Q153" s="41" t="e">
        <f t="shared" si="60"/>
        <v>#VALUE!</v>
      </c>
      <c r="R153" s="41" t="e">
        <f t="shared" si="61"/>
        <v>#VALUE!</v>
      </c>
      <c r="S153" s="216" t="e">
        <f t="shared" si="43"/>
        <v>#VALUE!</v>
      </c>
      <c r="T153" s="216" t="e">
        <f t="shared" si="44"/>
        <v>#VALUE!</v>
      </c>
      <c r="U153" s="231" t="e">
        <f t="shared" si="62"/>
        <v>#VALUE!</v>
      </c>
      <c r="V153" s="231" t="e">
        <f t="shared" si="45"/>
        <v>#VALUE!</v>
      </c>
      <c r="W153" s="41" t="e">
        <f t="shared" si="63"/>
        <v>#VALUE!</v>
      </c>
      <c r="X153" s="41" t="e">
        <f t="shared" si="64"/>
        <v>#VALUE!</v>
      </c>
      <c r="Y153" s="41" t="e">
        <f t="shared" si="65"/>
        <v>#VALUE!</v>
      </c>
      <c r="Z153" s="41" t="e">
        <f t="shared" si="66"/>
        <v>#VALUE!</v>
      </c>
      <c r="AA153" s="231" t="e">
        <f t="shared" si="46"/>
        <v>#VALUE!</v>
      </c>
      <c r="AB153" s="231" t="e">
        <f t="shared" si="67"/>
        <v>#VALUE!</v>
      </c>
      <c r="AC153" s="41" t="e">
        <f t="shared" si="68"/>
        <v>#VALUE!</v>
      </c>
      <c r="AD153" s="41" t="e">
        <f t="shared" si="47"/>
        <v>#VALUE!</v>
      </c>
      <c r="AE153" s="41" t="e">
        <f t="shared" si="69"/>
        <v>#VALUE!</v>
      </c>
      <c r="AF153" s="41" t="e">
        <f t="shared" si="48"/>
        <v>#VALUE!</v>
      </c>
      <c r="AG153" s="41" t="e">
        <f t="shared" si="49"/>
        <v>#VALUE!</v>
      </c>
      <c r="AH153" s="41" t="e">
        <f t="shared" si="70"/>
        <v>#VALUE!</v>
      </c>
      <c r="AI153" s="41" t="e">
        <f t="shared" si="50"/>
        <v>#VALUE!</v>
      </c>
      <c r="AJ153" s="41" t="e">
        <f t="shared" si="71"/>
        <v>#VALUE!</v>
      </c>
      <c r="AK153" s="8" t="e">
        <f t="shared" si="74"/>
        <v>#VALUE!</v>
      </c>
      <c r="AL153" s="42" t="e">
        <f t="shared" si="75"/>
        <v>#VALUE!</v>
      </c>
      <c r="AZ153" s="8"/>
    </row>
    <row r="154" spans="1:52" ht="15" x14ac:dyDescent="0.15">
      <c r="A154" s="40"/>
      <c r="B154" s="41" t="e">
        <f t="shared" si="51"/>
        <v>#VALUE!</v>
      </c>
      <c r="C154" s="41" t="e">
        <f t="shared" si="51"/>
        <v>#VALUE!</v>
      </c>
      <c r="D154" s="41" t="e">
        <f t="shared" si="51"/>
        <v>#VALUE!</v>
      </c>
      <c r="E154" s="41" t="e">
        <f t="shared" si="72"/>
        <v>#VALUE!</v>
      </c>
      <c r="F154" s="41" t="e">
        <f t="shared" si="52"/>
        <v>#VALUE!</v>
      </c>
      <c r="G154" s="41" t="e">
        <f t="shared" si="53"/>
        <v>#VALUE!</v>
      </c>
      <c r="H154" s="25" t="e">
        <f t="shared" si="73"/>
        <v>#VALUE!</v>
      </c>
      <c r="I154" s="227" t="e">
        <f t="shared" si="54"/>
        <v>#VALUE!</v>
      </c>
      <c r="J154" s="228" t="e">
        <f t="shared" si="76"/>
        <v>#VALUE!</v>
      </c>
      <c r="K154" s="41" t="e">
        <f t="shared" si="55"/>
        <v>#VALUE!</v>
      </c>
      <c r="L154" s="216" t="e">
        <f t="shared" si="56"/>
        <v>#VALUE!</v>
      </c>
      <c r="M154" s="216" t="e">
        <f t="shared" si="42"/>
        <v>#VALUE!</v>
      </c>
      <c r="N154" s="41" t="e">
        <f t="shared" si="57"/>
        <v>#VALUE!</v>
      </c>
      <c r="O154" s="41" t="e">
        <f t="shared" si="58"/>
        <v>#VALUE!</v>
      </c>
      <c r="P154" s="229" t="e">
        <f t="shared" si="59"/>
        <v>#VALUE!</v>
      </c>
      <c r="Q154" s="41" t="e">
        <f t="shared" si="60"/>
        <v>#VALUE!</v>
      </c>
      <c r="R154" s="41" t="e">
        <f t="shared" si="61"/>
        <v>#VALUE!</v>
      </c>
      <c r="S154" s="216" t="e">
        <f t="shared" si="43"/>
        <v>#VALUE!</v>
      </c>
      <c r="T154" s="216" t="e">
        <f t="shared" si="44"/>
        <v>#VALUE!</v>
      </c>
      <c r="U154" s="231" t="e">
        <f t="shared" si="62"/>
        <v>#VALUE!</v>
      </c>
      <c r="V154" s="231" t="e">
        <f t="shared" si="45"/>
        <v>#VALUE!</v>
      </c>
      <c r="W154" s="41" t="e">
        <f t="shared" si="63"/>
        <v>#VALUE!</v>
      </c>
      <c r="X154" s="41" t="e">
        <f t="shared" si="64"/>
        <v>#VALUE!</v>
      </c>
      <c r="Y154" s="41" t="e">
        <f t="shared" si="65"/>
        <v>#VALUE!</v>
      </c>
      <c r="Z154" s="41" t="e">
        <f t="shared" si="66"/>
        <v>#VALUE!</v>
      </c>
      <c r="AA154" s="231" t="e">
        <f t="shared" si="46"/>
        <v>#VALUE!</v>
      </c>
      <c r="AB154" s="231" t="e">
        <f t="shared" si="67"/>
        <v>#VALUE!</v>
      </c>
      <c r="AC154" s="41" t="e">
        <f t="shared" si="68"/>
        <v>#VALUE!</v>
      </c>
      <c r="AD154" s="41" t="e">
        <f t="shared" si="47"/>
        <v>#VALUE!</v>
      </c>
      <c r="AE154" s="41" t="e">
        <f t="shared" si="69"/>
        <v>#VALUE!</v>
      </c>
      <c r="AF154" s="41" t="e">
        <f t="shared" si="48"/>
        <v>#VALUE!</v>
      </c>
      <c r="AG154" s="41" t="e">
        <f t="shared" si="49"/>
        <v>#VALUE!</v>
      </c>
      <c r="AH154" s="41" t="e">
        <f t="shared" si="70"/>
        <v>#VALUE!</v>
      </c>
      <c r="AI154" s="41" t="e">
        <f t="shared" si="50"/>
        <v>#VALUE!</v>
      </c>
      <c r="AJ154" s="41" t="e">
        <f t="shared" si="71"/>
        <v>#VALUE!</v>
      </c>
      <c r="AK154" s="8" t="e">
        <f t="shared" si="74"/>
        <v>#VALUE!</v>
      </c>
      <c r="AL154" s="42" t="e">
        <f t="shared" si="75"/>
        <v>#VALUE!</v>
      </c>
      <c r="AZ154" s="8"/>
    </row>
    <row r="155" spans="1:52" ht="15" x14ac:dyDescent="0.15">
      <c r="A155" s="40"/>
      <c r="B155" s="41" t="e">
        <f t="shared" si="51"/>
        <v>#VALUE!</v>
      </c>
      <c r="C155" s="41" t="e">
        <f t="shared" si="51"/>
        <v>#VALUE!</v>
      </c>
      <c r="D155" s="41" t="e">
        <f t="shared" si="51"/>
        <v>#VALUE!</v>
      </c>
      <c r="E155" s="41" t="e">
        <f t="shared" si="72"/>
        <v>#VALUE!</v>
      </c>
      <c r="F155" s="41" t="e">
        <f t="shared" si="52"/>
        <v>#VALUE!</v>
      </c>
      <c r="G155" s="41" t="e">
        <f t="shared" si="53"/>
        <v>#VALUE!</v>
      </c>
      <c r="H155" s="25" t="e">
        <f t="shared" si="73"/>
        <v>#VALUE!</v>
      </c>
      <c r="I155" s="227" t="e">
        <f t="shared" si="54"/>
        <v>#VALUE!</v>
      </c>
      <c r="J155" s="228" t="e">
        <f t="shared" si="76"/>
        <v>#VALUE!</v>
      </c>
      <c r="K155" s="41" t="e">
        <f t="shared" si="55"/>
        <v>#VALUE!</v>
      </c>
      <c r="L155" s="216" t="e">
        <f t="shared" si="56"/>
        <v>#VALUE!</v>
      </c>
      <c r="M155" s="216" t="e">
        <f t="shared" si="42"/>
        <v>#VALUE!</v>
      </c>
      <c r="N155" s="41" t="e">
        <f t="shared" si="57"/>
        <v>#VALUE!</v>
      </c>
      <c r="O155" s="41" t="e">
        <f t="shared" si="58"/>
        <v>#VALUE!</v>
      </c>
      <c r="P155" s="229" t="e">
        <f t="shared" si="59"/>
        <v>#VALUE!</v>
      </c>
      <c r="Q155" s="41" t="e">
        <f t="shared" si="60"/>
        <v>#VALUE!</v>
      </c>
      <c r="R155" s="41" t="e">
        <f t="shared" si="61"/>
        <v>#VALUE!</v>
      </c>
      <c r="S155" s="216" t="e">
        <f t="shared" si="43"/>
        <v>#VALUE!</v>
      </c>
      <c r="T155" s="216" t="e">
        <f t="shared" si="44"/>
        <v>#VALUE!</v>
      </c>
      <c r="U155" s="231" t="e">
        <f t="shared" si="62"/>
        <v>#VALUE!</v>
      </c>
      <c r="V155" s="231" t="e">
        <f t="shared" si="45"/>
        <v>#VALUE!</v>
      </c>
      <c r="W155" s="41" t="e">
        <f t="shared" si="63"/>
        <v>#VALUE!</v>
      </c>
      <c r="X155" s="41" t="e">
        <f t="shared" si="64"/>
        <v>#VALUE!</v>
      </c>
      <c r="Y155" s="41" t="e">
        <f t="shared" si="65"/>
        <v>#VALUE!</v>
      </c>
      <c r="Z155" s="41" t="e">
        <f t="shared" si="66"/>
        <v>#VALUE!</v>
      </c>
      <c r="AA155" s="231" t="e">
        <f t="shared" si="46"/>
        <v>#VALUE!</v>
      </c>
      <c r="AB155" s="231" t="e">
        <f t="shared" si="67"/>
        <v>#VALUE!</v>
      </c>
      <c r="AC155" s="41" t="e">
        <f t="shared" si="68"/>
        <v>#VALUE!</v>
      </c>
      <c r="AD155" s="41" t="e">
        <f t="shared" si="47"/>
        <v>#VALUE!</v>
      </c>
      <c r="AE155" s="41" t="e">
        <f t="shared" si="69"/>
        <v>#VALUE!</v>
      </c>
      <c r="AF155" s="41" t="e">
        <f t="shared" si="48"/>
        <v>#VALUE!</v>
      </c>
      <c r="AG155" s="41" t="e">
        <f t="shared" si="49"/>
        <v>#VALUE!</v>
      </c>
      <c r="AH155" s="41" t="e">
        <f t="shared" si="70"/>
        <v>#VALUE!</v>
      </c>
      <c r="AI155" s="41" t="e">
        <f t="shared" si="50"/>
        <v>#VALUE!</v>
      </c>
      <c r="AJ155" s="41" t="e">
        <f t="shared" si="71"/>
        <v>#VALUE!</v>
      </c>
      <c r="AK155" s="8" t="e">
        <f t="shared" si="74"/>
        <v>#VALUE!</v>
      </c>
      <c r="AL155" s="42" t="e">
        <f t="shared" si="75"/>
        <v>#VALUE!</v>
      </c>
      <c r="AZ155" s="8"/>
    </row>
    <row r="156" spans="1:52" ht="15" x14ac:dyDescent="0.15">
      <c r="A156" s="40"/>
      <c r="B156" s="41" t="e">
        <f t="shared" si="51"/>
        <v>#VALUE!</v>
      </c>
      <c r="C156" s="41" t="e">
        <f t="shared" si="51"/>
        <v>#VALUE!</v>
      </c>
      <c r="D156" s="41" t="e">
        <f t="shared" si="51"/>
        <v>#VALUE!</v>
      </c>
      <c r="E156" s="41" t="e">
        <f t="shared" si="72"/>
        <v>#VALUE!</v>
      </c>
      <c r="F156" s="41" t="e">
        <f t="shared" si="52"/>
        <v>#VALUE!</v>
      </c>
      <c r="G156" s="41" t="e">
        <f t="shared" si="53"/>
        <v>#VALUE!</v>
      </c>
      <c r="H156" s="25" t="e">
        <f t="shared" si="73"/>
        <v>#VALUE!</v>
      </c>
      <c r="I156" s="227" t="e">
        <f t="shared" si="54"/>
        <v>#VALUE!</v>
      </c>
      <c r="J156" s="228" t="e">
        <f t="shared" si="76"/>
        <v>#VALUE!</v>
      </c>
      <c r="K156" s="41" t="e">
        <f t="shared" si="55"/>
        <v>#VALUE!</v>
      </c>
      <c r="L156" s="216" t="e">
        <f t="shared" si="56"/>
        <v>#VALUE!</v>
      </c>
      <c r="M156" s="216" t="e">
        <f t="shared" si="42"/>
        <v>#VALUE!</v>
      </c>
      <c r="N156" s="41" t="e">
        <f t="shared" si="57"/>
        <v>#VALUE!</v>
      </c>
      <c r="O156" s="41" t="e">
        <f t="shared" si="58"/>
        <v>#VALUE!</v>
      </c>
      <c r="P156" s="229" t="e">
        <f t="shared" si="59"/>
        <v>#VALUE!</v>
      </c>
      <c r="Q156" s="41" t="e">
        <f t="shared" si="60"/>
        <v>#VALUE!</v>
      </c>
      <c r="R156" s="41" t="e">
        <f t="shared" si="61"/>
        <v>#VALUE!</v>
      </c>
      <c r="S156" s="216" t="e">
        <f t="shared" si="43"/>
        <v>#VALUE!</v>
      </c>
      <c r="T156" s="216" t="e">
        <f t="shared" si="44"/>
        <v>#VALUE!</v>
      </c>
      <c r="U156" s="231" t="e">
        <f t="shared" si="62"/>
        <v>#VALUE!</v>
      </c>
      <c r="V156" s="231" t="e">
        <f t="shared" si="45"/>
        <v>#VALUE!</v>
      </c>
      <c r="W156" s="41" t="e">
        <f t="shared" si="63"/>
        <v>#VALUE!</v>
      </c>
      <c r="X156" s="41" t="e">
        <f t="shared" si="64"/>
        <v>#VALUE!</v>
      </c>
      <c r="Y156" s="41" t="e">
        <f t="shared" si="65"/>
        <v>#VALUE!</v>
      </c>
      <c r="Z156" s="41" t="e">
        <f t="shared" si="66"/>
        <v>#VALUE!</v>
      </c>
      <c r="AA156" s="231" t="e">
        <f t="shared" si="46"/>
        <v>#VALUE!</v>
      </c>
      <c r="AB156" s="231" t="e">
        <f t="shared" si="67"/>
        <v>#VALUE!</v>
      </c>
      <c r="AC156" s="41" t="e">
        <f t="shared" si="68"/>
        <v>#VALUE!</v>
      </c>
      <c r="AD156" s="41" t="e">
        <f t="shared" si="47"/>
        <v>#VALUE!</v>
      </c>
      <c r="AE156" s="41" t="e">
        <f t="shared" si="69"/>
        <v>#VALUE!</v>
      </c>
      <c r="AF156" s="41" t="e">
        <f t="shared" si="48"/>
        <v>#VALUE!</v>
      </c>
      <c r="AG156" s="41" t="e">
        <f t="shared" si="49"/>
        <v>#VALUE!</v>
      </c>
      <c r="AH156" s="41" t="e">
        <f t="shared" si="70"/>
        <v>#VALUE!</v>
      </c>
      <c r="AI156" s="41" t="e">
        <f t="shared" si="50"/>
        <v>#VALUE!</v>
      </c>
      <c r="AJ156" s="41" t="e">
        <f t="shared" si="71"/>
        <v>#VALUE!</v>
      </c>
      <c r="AK156" s="8" t="e">
        <f t="shared" si="74"/>
        <v>#VALUE!</v>
      </c>
      <c r="AL156" s="42" t="e">
        <f t="shared" si="75"/>
        <v>#VALUE!</v>
      </c>
      <c r="AZ156" s="8"/>
    </row>
    <row r="157" spans="1:52" ht="15" x14ac:dyDescent="0.15">
      <c r="A157" s="40"/>
      <c r="B157" s="41" t="e">
        <f t="shared" si="51"/>
        <v>#VALUE!</v>
      </c>
      <c r="C157" s="41" t="e">
        <f t="shared" si="51"/>
        <v>#VALUE!</v>
      </c>
      <c r="D157" s="41" t="e">
        <f t="shared" si="51"/>
        <v>#VALUE!</v>
      </c>
      <c r="E157" s="41" t="e">
        <f t="shared" si="72"/>
        <v>#VALUE!</v>
      </c>
      <c r="F157" s="41" t="e">
        <f t="shared" si="52"/>
        <v>#VALUE!</v>
      </c>
      <c r="G157" s="41" t="e">
        <f t="shared" si="53"/>
        <v>#VALUE!</v>
      </c>
      <c r="H157" s="25" t="e">
        <f t="shared" si="73"/>
        <v>#VALUE!</v>
      </c>
      <c r="I157" s="227" t="e">
        <f t="shared" si="54"/>
        <v>#VALUE!</v>
      </c>
      <c r="J157" s="228" t="e">
        <f t="shared" si="76"/>
        <v>#VALUE!</v>
      </c>
      <c r="K157" s="41" t="e">
        <f t="shared" si="55"/>
        <v>#VALUE!</v>
      </c>
      <c r="L157" s="216" t="e">
        <f t="shared" si="56"/>
        <v>#VALUE!</v>
      </c>
      <c r="M157" s="216" t="e">
        <f t="shared" si="42"/>
        <v>#VALUE!</v>
      </c>
      <c r="N157" s="41" t="e">
        <f t="shared" si="57"/>
        <v>#VALUE!</v>
      </c>
      <c r="O157" s="41" t="e">
        <f t="shared" si="58"/>
        <v>#VALUE!</v>
      </c>
      <c r="P157" s="229" t="e">
        <f t="shared" si="59"/>
        <v>#VALUE!</v>
      </c>
      <c r="Q157" s="41" t="e">
        <f t="shared" si="60"/>
        <v>#VALUE!</v>
      </c>
      <c r="R157" s="41" t="e">
        <f t="shared" si="61"/>
        <v>#VALUE!</v>
      </c>
      <c r="S157" s="216" t="e">
        <f t="shared" si="43"/>
        <v>#VALUE!</v>
      </c>
      <c r="T157" s="216" t="e">
        <f t="shared" si="44"/>
        <v>#VALUE!</v>
      </c>
      <c r="U157" s="231" t="e">
        <f t="shared" si="62"/>
        <v>#VALUE!</v>
      </c>
      <c r="V157" s="231" t="e">
        <f t="shared" si="45"/>
        <v>#VALUE!</v>
      </c>
      <c r="W157" s="41" t="e">
        <f t="shared" si="63"/>
        <v>#VALUE!</v>
      </c>
      <c r="X157" s="41" t="e">
        <f t="shared" si="64"/>
        <v>#VALUE!</v>
      </c>
      <c r="Y157" s="41" t="e">
        <f t="shared" si="65"/>
        <v>#VALUE!</v>
      </c>
      <c r="Z157" s="41" t="e">
        <f t="shared" si="66"/>
        <v>#VALUE!</v>
      </c>
      <c r="AA157" s="231" t="e">
        <f t="shared" si="46"/>
        <v>#VALUE!</v>
      </c>
      <c r="AB157" s="231" t="e">
        <f t="shared" si="67"/>
        <v>#VALUE!</v>
      </c>
      <c r="AC157" s="41" t="e">
        <f t="shared" si="68"/>
        <v>#VALUE!</v>
      </c>
      <c r="AD157" s="41" t="e">
        <f t="shared" si="47"/>
        <v>#VALUE!</v>
      </c>
      <c r="AE157" s="41" t="e">
        <f t="shared" si="69"/>
        <v>#VALUE!</v>
      </c>
      <c r="AF157" s="41" t="e">
        <f t="shared" si="48"/>
        <v>#VALUE!</v>
      </c>
      <c r="AG157" s="41" t="e">
        <f t="shared" si="49"/>
        <v>#VALUE!</v>
      </c>
      <c r="AH157" s="41" t="e">
        <f t="shared" si="70"/>
        <v>#VALUE!</v>
      </c>
      <c r="AI157" s="41" t="e">
        <f t="shared" si="50"/>
        <v>#VALUE!</v>
      </c>
      <c r="AJ157" s="41" t="e">
        <f t="shared" si="71"/>
        <v>#VALUE!</v>
      </c>
      <c r="AK157" s="8" t="e">
        <f t="shared" si="74"/>
        <v>#VALUE!</v>
      </c>
      <c r="AL157" s="42" t="e">
        <f t="shared" si="75"/>
        <v>#VALUE!</v>
      </c>
      <c r="AZ157" s="8"/>
    </row>
    <row r="158" spans="1:52" ht="15" x14ac:dyDescent="0.15">
      <c r="A158" s="40"/>
      <c r="B158" s="41" t="e">
        <f t="shared" ref="B158:D189" si="77">AF157</f>
        <v>#VALUE!</v>
      </c>
      <c r="C158" s="41" t="e">
        <f t="shared" si="77"/>
        <v>#VALUE!</v>
      </c>
      <c r="D158" s="41" t="e">
        <f t="shared" si="77"/>
        <v>#VALUE!</v>
      </c>
      <c r="E158" s="41" t="e">
        <f t="shared" si="72"/>
        <v>#VALUE!</v>
      </c>
      <c r="F158" s="41" t="e">
        <f t="shared" si="52"/>
        <v>#VALUE!</v>
      </c>
      <c r="G158" s="41" t="e">
        <f t="shared" si="53"/>
        <v>#VALUE!</v>
      </c>
      <c r="H158" s="25" t="e">
        <f t="shared" si="73"/>
        <v>#VALUE!</v>
      </c>
      <c r="I158" s="227" t="e">
        <f t="shared" si="54"/>
        <v>#VALUE!</v>
      </c>
      <c r="J158" s="228" t="e">
        <f t="shared" si="76"/>
        <v>#VALUE!</v>
      </c>
      <c r="K158" s="41" t="e">
        <f t="shared" si="55"/>
        <v>#VALUE!</v>
      </c>
      <c r="L158" s="216" t="e">
        <f t="shared" si="56"/>
        <v>#VALUE!</v>
      </c>
      <c r="M158" s="216" t="e">
        <f t="shared" si="42"/>
        <v>#VALUE!</v>
      </c>
      <c r="N158" s="41" t="e">
        <f t="shared" si="57"/>
        <v>#VALUE!</v>
      </c>
      <c r="O158" s="41" t="e">
        <f t="shared" si="58"/>
        <v>#VALUE!</v>
      </c>
      <c r="P158" s="229" t="e">
        <f t="shared" si="59"/>
        <v>#VALUE!</v>
      </c>
      <c r="Q158" s="41" t="e">
        <f t="shared" si="60"/>
        <v>#VALUE!</v>
      </c>
      <c r="R158" s="41" t="e">
        <f t="shared" si="61"/>
        <v>#VALUE!</v>
      </c>
      <c r="S158" s="216" t="e">
        <f t="shared" si="43"/>
        <v>#VALUE!</v>
      </c>
      <c r="T158" s="216" t="e">
        <f t="shared" si="44"/>
        <v>#VALUE!</v>
      </c>
      <c r="U158" s="231" t="e">
        <f t="shared" si="62"/>
        <v>#VALUE!</v>
      </c>
      <c r="V158" s="231" t="e">
        <f t="shared" si="45"/>
        <v>#VALUE!</v>
      </c>
      <c r="W158" s="41" t="e">
        <f t="shared" si="63"/>
        <v>#VALUE!</v>
      </c>
      <c r="X158" s="41" t="e">
        <f t="shared" si="64"/>
        <v>#VALUE!</v>
      </c>
      <c r="Y158" s="41" t="e">
        <f t="shared" si="65"/>
        <v>#VALUE!</v>
      </c>
      <c r="Z158" s="41" t="e">
        <f t="shared" si="66"/>
        <v>#VALUE!</v>
      </c>
      <c r="AA158" s="231" t="e">
        <f t="shared" si="46"/>
        <v>#VALUE!</v>
      </c>
      <c r="AB158" s="231" t="e">
        <f t="shared" si="67"/>
        <v>#VALUE!</v>
      </c>
      <c r="AC158" s="41" t="e">
        <f t="shared" ref="AC158:AC189" si="78">delta_z(N158,S158,H158,AE157,AB158)</f>
        <v>#VALUE!</v>
      </c>
      <c r="AD158" s="41" t="e">
        <f t="shared" si="47"/>
        <v>#VALUE!</v>
      </c>
      <c r="AE158" s="41" t="e">
        <f t="shared" si="69"/>
        <v>#VALUE!</v>
      </c>
      <c r="AF158" s="41" t="e">
        <f t="shared" si="48"/>
        <v>#VALUE!</v>
      </c>
      <c r="AG158" s="41" t="e">
        <f t="shared" si="49"/>
        <v>#VALUE!</v>
      </c>
      <c r="AH158" s="41" t="e">
        <f t="shared" si="70"/>
        <v>#VALUE!</v>
      </c>
      <c r="AI158" s="41" t="e">
        <f t="shared" si="50"/>
        <v>#VALUE!</v>
      </c>
      <c r="AJ158" s="41" t="e">
        <f t="shared" si="71"/>
        <v>#VALUE!</v>
      </c>
      <c r="AK158" s="8" t="e">
        <f t="shared" si="74"/>
        <v>#VALUE!</v>
      </c>
      <c r="AL158" s="42" t="e">
        <f t="shared" si="75"/>
        <v>#VALUE!</v>
      </c>
      <c r="AZ158" s="8"/>
    </row>
    <row r="159" spans="1:52" ht="15" x14ac:dyDescent="0.15">
      <c r="A159" s="40"/>
      <c r="B159" s="41" t="e">
        <f t="shared" si="77"/>
        <v>#VALUE!</v>
      </c>
      <c r="C159" s="41" t="e">
        <f t="shared" si="77"/>
        <v>#VALUE!</v>
      </c>
      <c r="D159" s="41" t="e">
        <f t="shared" si="77"/>
        <v>#VALUE!</v>
      </c>
      <c r="E159" s="41" t="e">
        <f t="shared" si="72"/>
        <v>#VALUE!</v>
      </c>
      <c r="F159" s="41" t="e">
        <f t="shared" si="52"/>
        <v>#VALUE!</v>
      </c>
      <c r="G159" s="41" t="e">
        <f t="shared" si="53"/>
        <v>#VALUE!</v>
      </c>
      <c r="H159" s="25" t="e">
        <f t="shared" ref="H159:H190" si="79">dv(S158)</f>
        <v>#VALUE!</v>
      </c>
      <c r="I159" s="227" t="e">
        <f t="shared" si="54"/>
        <v>#VALUE!</v>
      </c>
      <c r="J159" s="228" t="e">
        <f t="shared" si="76"/>
        <v>#VALUE!</v>
      </c>
      <c r="K159" s="41" t="e">
        <f t="shared" si="55"/>
        <v>#VALUE!</v>
      </c>
      <c r="L159" s="216" t="e">
        <f t="shared" si="56"/>
        <v>#VALUE!</v>
      </c>
      <c r="M159" s="216" t="e">
        <f t="shared" si="42"/>
        <v>#VALUE!</v>
      </c>
      <c r="N159" s="41" t="e">
        <f t="shared" si="57"/>
        <v>#VALUE!</v>
      </c>
      <c r="O159" s="41" t="e">
        <f t="shared" si="58"/>
        <v>#VALUE!</v>
      </c>
      <c r="P159" s="229" t="e">
        <f t="shared" si="59"/>
        <v>#VALUE!</v>
      </c>
      <c r="Q159" s="41" t="e">
        <f t="shared" si="60"/>
        <v>#VALUE!</v>
      </c>
      <c r="R159" s="41" t="e">
        <f t="shared" si="61"/>
        <v>#VALUE!</v>
      </c>
      <c r="S159" s="216" t="e">
        <f t="shared" si="43"/>
        <v>#VALUE!</v>
      </c>
      <c r="T159" s="216" t="e">
        <f t="shared" si="44"/>
        <v>#VALUE!</v>
      </c>
      <c r="U159" s="231" t="e">
        <f t="shared" si="62"/>
        <v>#VALUE!</v>
      </c>
      <c r="V159" s="231" t="e">
        <f t="shared" si="45"/>
        <v>#VALUE!</v>
      </c>
      <c r="W159" s="41" t="e">
        <f t="shared" si="63"/>
        <v>#VALUE!</v>
      </c>
      <c r="X159" s="41" t="e">
        <f t="shared" si="64"/>
        <v>#VALUE!</v>
      </c>
      <c r="Y159" s="41" t="e">
        <f t="shared" si="65"/>
        <v>#VALUE!</v>
      </c>
      <c r="Z159" s="41" t="e">
        <f t="shared" si="66"/>
        <v>#VALUE!</v>
      </c>
      <c r="AA159" s="231" t="e">
        <f t="shared" si="46"/>
        <v>#VALUE!</v>
      </c>
      <c r="AB159" s="231" t="e">
        <f t="shared" si="67"/>
        <v>#VALUE!</v>
      </c>
      <c r="AC159" s="41" t="e">
        <f t="shared" si="78"/>
        <v>#VALUE!</v>
      </c>
      <c r="AD159" s="41" t="e">
        <f t="shared" si="47"/>
        <v>#VALUE!</v>
      </c>
      <c r="AE159" s="41" t="e">
        <f t="shared" si="69"/>
        <v>#VALUE!</v>
      </c>
      <c r="AF159" s="41" t="e">
        <f t="shared" si="48"/>
        <v>#VALUE!</v>
      </c>
      <c r="AG159" s="41" t="e">
        <f t="shared" si="49"/>
        <v>#VALUE!</v>
      </c>
      <c r="AH159" s="41" t="e">
        <f t="shared" si="70"/>
        <v>#VALUE!</v>
      </c>
      <c r="AI159" s="41" t="e">
        <f t="shared" si="50"/>
        <v>#VALUE!</v>
      </c>
      <c r="AJ159" s="41" t="e">
        <f t="shared" si="71"/>
        <v>#VALUE!</v>
      </c>
      <c r="AK159" s="8" t="e">
        <f t="shared" si="74"/>
        <v>#VALUE!</v>
      </c>
      <c r="AL159" s="42" t="e">
        <f t="shared" si="75"/>
        <v>#VALUE!</v>
      </c>
      <c r="AZ159" s="8"/>
    </row>
    <row r="160" spans="1:52" ht="15" x14ac:dyDescent="0.15">
      <c r="A160" s="40"/>
      <c r="B160" s="41" t="e">
        <f t="shared" si="77"/>
        <v>#VALUE!</v>
      </c>
      <c r="C160" s="41" t="e">
        <f t="shared" si="77"/>
        <v>#VALUE!</v>
      </c>
      <c r="D160" s="41" t="e">
        <f t="shared" si="77"/>
        <v>#VALUE!</v>
      </c>
      <c r="E160" s="41" t="e">
        <f t="shared" si="72"/>
        <v>#VALUE!</v>
      </c>
      <c r="F160" s="41" t="e">
        <f t="shared" si="52"/>
        <v>#VALUE!</v>
      </c>
      <c r="G160" s="41" t="e">
        <f t="shared" si="53"/>
        <v>#VALUE!</v>
      </c>
      <c r="H160" s="25" t="e">
        <f t="shared" si="79"/>
        <v>#VALUE!</v>
      </c>
      <c r="I160" s="227" t="e">
        <f t="shared" si="54"/>
        <v>#VALUE!</v>
      </c>
      <c r="J160" s="228" t="e">
        <f t="shared" si="76"/>
        <v>#VALUE!</v>
      </c>
      <c r="K160" s="41" t="e">
        <f t="shared" si="55"/>
        <v>#VALUE!</v>
      </c>
      <c r="L160" s="216" t="e">
        <f t="shared" si="56"/>
        <v>#VALUE!</v>
      </c>
      <c r="M160" s="216" t="e">
        <f t="shared" si="42"/>
        <v>#VALUE!</v>
      </c>
      <c r="N160" s="41" t="e">
        <f t="shared" si="57"/>
        <v>#VALUE!</v>
      </c>
      <c r="O160" s="41" t="e">
        <f t="shared" si="58"/>
        <v>#VALUE!</v>
      </c>
      <c r="P160" s="229" t="e">
        <f t="shared" si="59"/>
        <v>#VALUE!</v>
      </c>
      <c r="Q160" s="41" t="e">
        <f t="shared" si="60"/>
        <v>#VALUE!</v>
      </c>
      <c r="R160" s="41" t="e">
        <f t="shared" si="61"/>
        <v>#VALUE!</v>
      </c>
      <c r="S160" s="216" t="e">
        <f t="shared" si="43"/>
        <v>#VALUE!</v>
      </c>
      <c r="T160" s="216" t="e">
        <f t="shared" si="44"/>
        <v>#VALUE!</v>
      </c>
      <c r="U160" s="231" t="e">
        <f t="shared" si="62"/>
        <v>#VALUE!</v>
      </c>
      <c r="V160" s="231" t="e">
        <f t="shared" si="45"/>
        <v>#VALUE!</v>
      </c>
      <c r="W160" s="41" t="e">
        <f t="shared" si="63"/>
        <v>#VALUE!</v>
      </c>
      <c r="X160" s="41" t="e">
        <f t="shared" si="64"/>
        <v>#VALUE!</v>
      </c>
      <c r="Y160" s="41" t="e">
        <f t="shared" si="65"/>
        <v>#VALUE!</v>
      </c>
      <c r="Z160" s="41" t="e">
        <f t="shared" si="66"/>
        <v>#VALUE!</v>
      </c>
      <c r="AA160" s="231" t="e">
        <f t="shared" si="46"/>
        <v>#VALUE!</v>
      </c>
      <c r="AB160" s="231" t="e">
        <f t="shared" si="67"/>
        <v>#VALUE!</v>
      </c>
      <c r="AC160" s="41" t="e">
        <f t="shared" si="78"/>
        <v>#VALUE!</v>
      </c>
      <c r="AD160" s="41" t="e">
        <f t="shared" si="47"/>
        <v>#VALUE!</v>
      </c>
      <c r="AE160" s="41" t="e">
        <f t="shared" si="69"/>
        <v>#VALUE!</v>
      </c>
      <c r="AF160" s="41" t="e">
        <f t="shared" si="48"/>
        <v>#VALUE!</v>
      </c>
      <c r="AG160" s="41" t="e">
        <f t="shared" si="49"/>
        <v>#VALUE!</v>
      </c>
      <c r="AH160" s="41" t="e">
        <f t="shared" si="70"/>
        <v>#VALUE!</v>
      </c>
      <c r="AI160" s="41" t="e">
        <f t="shared" si="50"/>
        <v>#VALUE!</v>
      </c>
      <c r="AJ160" s="41" t="e">
        <f t="shared" si="71"/>
        <v>#VALUE!</v>
      </c>
      <c r="AK160" s="8" t="e">
        <f t="shared" si="74"/>
        <v>#VALUE!</v>
      </c>
      <c r="AL160" s="42" t="e">
        <f t="shared" si="75"/>
        <v>#VALUE!</v>
      </c>
      <c r="AZ160" s="8"/>
    </row>
    <row r="161" spans="1:52" ht="15" x14ac:dyDescent="0.15">
      <c r="A161" s="40"/>
      <c r="B161" s="41" t="e">
        <f t="shared" si="77"/>
        <v>#VALUE!</v>
      </c>
      <c r="C161" s="41" t="e">
        <f t="shared" si="77"/>
        <v>#VALUE!</v>
      </c>
      <c r="D161" s="41" t="e">
        <f t="shared" si="77"/>
        <v>#VALUE!</v>
      </c>
      <c r="E161" s="41" t="e">
        <f t="shared" si="72"/>
        <v>#VALUE!</v>
      </c>
      <c r="F161" s="41" t="e">
        <f t="shared" si="52"/>
        <v>#VALUE!</v>
      </c>
      <c r="G161" s="41" t="e">
        <f t="shared" si="53"/>
        <v>#VALUE!</v>
      </c>
      <c r="H161" s="25" t="e">
        <f t="shared" si="79"/>
        <v>#VALUE!</v>
      </c>
      <c r="I161" s="227" t="e">
        <f t="shared" si="54"/>
        <v>#VALUE!</v>
      </c>
      <c r="J161" s="228" t="e">
        <f t="shared" si="76"/>
        <v>#VALUE!</v>
      </c>
      <c r="K161" s="41" t="e">
        <f t="shared" si="55"/>
        <v>#VALUE!</v>
      </c>
      <c r="L161" s="216" t="e">
        <f t="shared" si="56"/>
        <v>#VALUE!</v>
      </c>
      <c r="M161" s="216" t="e">
        <f t="shared" si="42"/>
        <v>#VALUE!</v>
      </c>
      <c r="N161" s="41" t="e">
        <f t="shared" si="57"/>
        <v>#VALUE!</v>
      </c>
      <c r="O161" s="41" t="e">
        <f t="shared" si="58"/>
        <v>#VALUE!</v>
      </c>
      <c r="P161" s="229" t="e">
        <f t="shared" si="59"/>
        <v>#VALUE!</v>
      </c>
      <c r="Q161" s="41" t="e">
        <f t="shared" si="60"/>
        <v>#VALUE!</v>
      </c>
      <c r="R161" s="41" t="e">
        <f t="shared" si="61"/>
        <v>#VALUE!</v>
      </c>
      <c r="S161" s="216" t="e">
        <f t="shared" si="43"/>
        <v>#VALUE!</v>
      </c>
      <c r="T161" s="216" t="e">
        <f t="shared" si="44"/>
        <v>#VALUE!</v>
      </c>
      <c r="U161" s="231" t="e">
        <f t="shared" si="62"/>
        <v>#VALUE!</v>
      </c>
      <c r="V161" s="231" t="e">
        <f t="shared" si="45"/>
        <v>#VALUE!</v>
      </c>
      <c r="W161" s="41" t="e">
        <f t="shared" si="63"/>
        <v>#VALUE!</v>
      </c>
      <c r="X161" s="41" t="e">
        <f t="shared" si="64"/>
        <v>#VALUE!</v>
      </c>
      <c r="Y161" s="41" t="e">
        <f t="shared" si="65"/>
        <v>#VALUE!</v>
      </c>
      <c r="Z161" s="41" t="e">
        <f t="shared" si="66"/>
        <v>#VALUE!</v>
      </c>
      <c r="AA161" s="231" t="e">
        <f t="shared" si="46"/>
        <v>#VALUE!</v>
      </c>
      <c r="AB161" s="231" t="e">
        <f t="shared" si="67"/>
        <v>#VALUE!</v>
      </c>
      <c r="AC161" s="41" t="e">
        <f t="shared" si="78"/>
        <v>#VALUE!</v>
      </c>
      <c r="AD161" s="41" t="e">
        <f t="shared" si="47"/>
        <v>#VALUE!</v>
      </c>
      <c r="AE161" s="41" t="e">
        <f t="shared" si="69"/>
        <v>#VALUE!</v>
      </c>
      <c r="AF161" s="41" t="e">
        <f t="shared" si="48"/>
        <v>#VALUE!</v>
      </c>
      <c r="AG161" s="41" t="e">
        <f t="shared" si="49"/>
        <v>#VALUE!</v>
      </c>
      <c r="AH161" s="41" t="e">
        <f t="shared" si="70"/>
        <v>#VALUE!</v>
      </c>
      <c r="AI161" s="41" t="e">
        <f t="shared" si="50"/>
        <v>#VALUE!</v>
      </c>
      <c r="AJ161" s="41" t="e">
        <f t="shared" si="71"/>
        <v>#VALUE!</v>
      </c>
      <c r="AK161" s="8" t="e">
        <f t="shared" si="74"/>
        <v>#VALUE!</v>
      </c>
      <c r="AL161" s="42" t="e">
        <f t="shared" si="75"/>
        <v>#VALUE!</v>
      </c>
      <c r="AZ161" s="8"/>
    </row>
    <row r="162" spans="1:52" ht="15" x14ac:dyDescent="0.15">
      <c r="A162" s="40"/>
      <c r="B162" s="41" t="e">
        <f t="shared" si="77"/>
        <v>#VALUE!</v>
      </c>
      <c r="C162" s="41" t="e">
        <f t="shared" si="77"/>
        <v>#VALUE!</v>
      </c>
      <c r="D162" s="41" t="e">
        <f t="shared" si="77"/>
        <v>#VALUE!</v>
      </c>
      <c r="E162" s="41" t="e">
        <f t="shared" si="72"/>
        <v>#VALUE!</v>
      </c>
      <c r="F162" s="41" t="e">
        <f t="shared" si="52"/>
        <v>#VALUE!</v>
      </c>
      <c r="G162" s="41" t="e">
        <f t="shared" si="53"/>
        <v>#VALUE!</v>
      </c>
      <c r="H162" s="25" t="e">
        <f t="shared" si="79"/>
        <v>#VALUE!</v>
      </c>
      <c r="I162" s="227" t="e">
        <f t="shared" si="54"/>
        <v>#VALUE!</v>
      </c>
      <c r="J162" s="228" t="e">
        <f t="shared" si="76"/>
        <v>#VALUE!</v>
      </c>
      <c r="K162" s="41" t="e">
        <f t="shared" si="55"/>
        <v>#VALUE!</v>
      </c>
      <c r="L162" s="216" t="e">
        <f t="shared" si="56"/>
        <v>#VALUE!</v>
      </c>
      <c r="M162" s="216" t="e">
        <f t="shared" si="42"/>
        <v>#VALUE!</v>
      </c>
      <c r="N162" s="41" t="e">
        <f t="shared" si="57"/>
        <v>#VALUE!</v>
      </c>
      <c r="O162" s="41" t="e">
        <f t="shared" si="58"/>
        <v>#VALUE!</v>
      </c>
      <c r="P162" s="229" t="e">
        <f t="shared" si="59"/>
        <v>#VALUE!</v>
      </c>
      <c r="Q162" s="41" t="e">
        <f t="shared" si="60"/>
        <v>#VALUE!</v>
      </c>
      <c r="R162" s="41" t="e">
        <f t="shared" si="61"/>
        <v>#VALUE!</v>
      </c>
      <c r="S162" s="216" t="e">
        <f t="shared" si="43"/>
        <v>#VALUE!</v>
      </c>
      <c r="T162" s="216" t="e">
        <f t="shared" si="44"/>
        <v>#VALUE!</v>
      </c>
      <c r="U162" s="231" t="e">
        <f t="shared" si="62"/>
        <v>#VALUE!</v>
      </c>
      <c r="V162" s="231" t="e">
        <f t="shared" si="45"/>
        <v>#VALUE!</v>
      </c>
      <c r="W162" s="41" t="e">
        <f t="shared" si="63"/>
        <v>#VALUE!</v>
      </c>
      <c r="X162" s="41" t="e">
        <f t="shared" si="64"/>
        <v>#VALUE!</v>
      </c>
      <c r="Y162" s="41" t="e">
        <f t="shared" si="65"/>
        <v>#VALUE!</v>
      </c>
      <c r="Z162" s="41" t="e">
        <f t="shared" si="66"/>
        <v>#VALUE!</v>
      </c>
      <c r="AA162" s="231" t="e">
        <f t="shared" si="46"/>
        <v>#VALUE!</v>
      </c>
      <c r="AB162" s="231" t="e">
        <f t="shared" si="67"/>
        <v>#VALUE!</v>
      </c>
      <c r="AC162" s="41" t="e">
        <f t="shared" si="78"/>
        <v>#VALUE!</v>
      </c>
      <c r="AD162" s="41" t="e">
        <f t="shared" si="47"/>
        <v>#VALUE!</v>
      </c>
      <c r="AE162" s="41" t="e">
        <f t="shared" si="69"/>
        <v>#VALUE!</v>
      </c>
      <c r="AF162" s="41" t="e">
        <f t="shared" si="48"/>
        <v>#VALUE!</v>
      </c>
      <c r="AG162" s="41" t="e">
        <f t="shared" si="49"/>
        <v>#VALUE!</v>
      </c>
      <c r="AH162" s="41" t="e">
        <f t="shared" si="70"/>
        <v>#VALUE!</v>
      </c>
      <c r="AI162" s="41" t="e">
        <f t="shared" si="50"/>
        <v>#VALUE!</v>
      </c>
      <c r="AJ162" s="41" t="e">
        <f t="shared" si="71"/>
        <v>#VALUE!</v>
      </c>
      <c r="AK162" s="8" t="e">
        <f t="shared" si="74"/>
        <v>#VALUE!</v>
      </c>
      <c r="AL162" s="42" t="e">
        <f t="shared" si="75"/>
        <v>#VALUE!</v>
      </c>
      <c r="AZ162" s="8"/>
    </row>
    <row r="163" spans="1:52" ht="15" x14ac:dyDescent="0.15">
      <c r="A163" s="40"/>
      <c r="B163" s="41" t="e">
        <f t="shared" si="77"/>
        <v>#VALUE!</v>
      </c>
      <c r="C163" s="41" t="e">
        <f t="shared" si="77"/>
        <v>#VALUE!</v>
      </c>
      <c r="D163" s="41" t="e">
        <f t="shared" si="77"/>
        <v>#VALUE!</v>
      </c>
      <c r="E163" s="41" t="e">
        <f t="shared" si="72"/>
        <v>#VALUE!</v>
      </c>
      <c r="F163" s="41" t="e">
        <f t="shared" si="52"/>
        <v>#VALUE!</v>
      </c>
      <c r="G163" s="41" t="e">
        <f t="shared" si="53"/>
        <v>#VALUE!</v>
      </c>
      <c r="H163" s="25" t="e">
        <f t="shared" si="79"/>
        <v>#VALUE!</v>
      </c>
      <c r="I163" s="227" t="e">
        <f t="shared" si="54"/>
        <v>#VALUE!</v>
      </c>
      <c r="J163" s="228" t="e">
        <f t="shared" si="76"/>
        <v>#VALUE!</v>
      </c>
      <c r="K163" s="41" t="e">
        <f t="shared" si="55"/>
        <v>#VALUE!</v>
      </c>
      <c r="L163" s="216" t="e">
        <f t="shared" si="56"/>
        <v>#VALUE!</v>
      </c>
      <c r="M163" s="216" t="e">
        <f t="shared" si="42"/>
        <v>#VALUE!</v>
      </c>
      <c r="N163" s="41" t="e">
        <f t="shared" si="57"/>
        <v>#VALUE!</v>
      </c>
      <c r="O163" s="41" t="e">
        <f t="shared" si="58"/>
        <v>#VALUE!</v>
      </c>
      <c r="P163" s="229" t="e">
        <f t="shared" si="59"/>
        <v>#VALUE!</v>
      </c>
      <c r="Q163" s="41" t="e">
        <f t="shared" si="60"/>
        <v>#VALUE!</v>
      </c>
      <c r="R163" s="41" t="e">
        <f t="shared" si="61"/>
        <v>#VALUE!</v>
      </c>
      <c r="S163" s="216" t="e">
        <f t="shared" si="43"/>
        <v>#VALUE!</v>
      </c>
      <c r="T163" s="216" t="e">
        <f t="shared" si="44"/>
        <v>#VALUE!</v>
      </c>
      <c r="U163" s="231" t="e">
        <f t="shared" si="62"/>
        <v>#VALUE!</v>
      </c>
      <c r="V163" s="231" t="e">
        <f t="shared" si="45"/>
        <v>#VALUE!</v>
      </c>
      <c r="W163" s="41" t="e">
        <f t="shared" si="63"/>
        <v>#VALUE!</v>
      </c>
      <c r="X163" s="41" t="e">
        <f t="shared" si="64"/>
        <v>#VALUE!</v>
      </c>
      <c r="Y163" s="41" t="e">
        <f t="shared" si="65"/>
        <v>#VALUE!</v>
      </c>
      <c r="Z163" s="41" t="e">
        <f t="shared" si="66"/>
        <v>#VALUE!</v>
      </c>
      <c r="AA163" s="231" t="e">
        <f t="shared" si="46"/>
        <v>#VALUE!</v>
      </c>
      <c r="AB163" s="231" t="e">
        <f t="shared" si="67"/>
        <v>#VALUE!</v>
      </c>
      <c r="AC163" s="41" t="e">
        <f t="shared" si="78"/>
        <v>#VALUE!</v>
      </c>
      <c r="AD163" s="41" t="e">
        <f t="shared" si="47"/>
        <v>#VALUE!</v>
      </c>
      <c r="AE163" s="41" t="e">
        <f t="shared" si="69"/>
        <v>#VALUE!</v>
      </c>
      <c r="AF163" s="41" t="e">
        <f t="shared" si="48"/>
        <v>#VALUE!</v>
      </c>
      <c r="AG163" s="41" t="e">
        <f t="shared" si="49"/>
        <v>#VALUE!</v>
      </c>
      <c r="AH163" s="41" t="e">
        <f t="shared" si="70"/>
        <v>#VALUE!</v>
      </c>
      <c r="AI163" s="41" t="e">
        <f t="shared" si="50"/>
        <v>#VALUE!</v>
      </c>
      <c r="AJ163" s="41" t="e">
        <f t="shared" si="71"/>
        <v>#VALUE!</v>
      </c>
      <c r="AK163" s="8" t="e">
        <f t="shared" si="74"/>
        <v>#VALUE!</v>
      </c>
      <c r="AL163" s="42" t="e">
        <f t="shared" si="75"/>
        <v>#VALUE!</v>
      </c>
      <c r="AZ163" s="8"/>
    </row>
    <row r="164" spans="1:52" ht="15" x14ac:dyDescent="0.15">
      <c r="A164" s="40"/>
      <c r="B164" s="41" t="e">
        <f t="shared" si="77"/>
        <v>#VALUE!</v>
      </c>
      <c r="C164" s="41" t="e">
        <f t="shared" si="77"/>
        <v>#VALUE!</v>
      </c>
      <c r="D164" s="41" t="e">
        <f t="shared" si="77"/>
        <v>#VALUE!</v>
      </c>
      <c r="E164" s="41" t="e">
        <f t="shared" si="72"/>
        <v>#VALUE!</v>
      </c>
      <c r="F164" s="41" t="e">
        <f t="shared" si="52"/>
        <v>#VALUE!</v>
      </c>
      <c r="G164" s="41" t="e">
        <f t="shared" si="53"/>
        <v>#VALUE!</v>
      </c>
      <c r="H164" s="25" t="e">
        <f t="shared" si="79"/>
        <v>#VALUE!</v>
      </c>
      <c r="I164" s="227" t="e">
        <f t="shared" si="54"/>
        <v>#VALUE!</v>
      </c>
      <c r="J164" s="228" t="e">
        <f t="shared" si="76"/>
        <v>#VALUE!</v>
      </c>
      <c r="K164" s="41" t="e">
        <f t="shared" si="55"/>
        <v>#VALUE!</v>
      </c>
      <c r="L164" s="216" t="e">
        <f t="shared" si="56"/>
        <v>#VALUE!</v>
      </c>
      <c r="M164" s="216" t="e">
        <f t="shared" si="42"/>
        <v>#VALUE!</v>
      </c>
      <c r="N164" s="41" t="e">
        <f t="shared" si="57"/>
        <v>#VALUE!</v>
      </c>
      <c r="O164" s="41" t="e">
        <f t="shared" si="58"/>
        <v>#VALUE!</v>
      </c>
      <c r="P164" s="229" t="e">
        <f t="shared" si="59"/>
        <v>#VALUE!</v>
      </c>
      <c r="Q164" s="41" t="e">
        <f t="shared" si="60"/>
        <v>#VALUE!</v>
      </c>
      <c r="R164" s="41" t="e">
        <f t="shared" si="61"/>
        <v>#VALUE!</v>
      </c>
      <c r="S164" s="216" t="e">
        <f t="shared" si="43"/>
        <v>#VALUE!</v>
      </c>
      <c r="T164" s="216" t="e">
        <f t="shared" si="44"/>
        <v>#VALUE!</v>
      </c>
      <c r="U164" s="231" t="e">
        <f t="shared" si="62"/>
        <v>#VALUE!</v>
      </c>
      <c r="V164" s="231" t="e">
        <f t="shared" si="45"/>
        <v>#VALUE!</v>
      </c>
      <c r="W164" s="41" t="e">
        <f t="shared" si="63"/>
        <v>#VALUE!</v>
      </c>
      <c r="X164" s="41" t="e">
        <f t="shared" si="64"/>
        <v>#VALUE!</v>
      </c>
      <c r="Y164" s="41" t="e">
        <f t="shared" si="65"/>
        <v>#VALUE!</v>
      </c>
      <c r="Z164" s="41" t="e">
        <f t="shared" si="66"/>
        <v>#VALUE!</v>
      </c>
      <c r="AA164" s="231" t="e">
        <f t="shared" si="46"/>
        <v>#VALUE!</v>
      </c>
      <c r="AB164" s="231" t="e">
        <f t="shared" si="67"/>
        <v>#VALUE!</v>
      </c>
      <c r="AC164" s="41" t="e">
        <f t="shared" si="78"/>
        <v>#VALUE!</v>
      </c>
      <c r="AD164" s="41" t="e">
        <f t="shared" si="47"/>
        <v>#VALUE!</v>
      </c>
      <c r="AE164" s="41" t="e">
        <f t="shared" si="69"/>
        <v>#VALUE!</v>
      </c>
      <c r="AF164" s="41" t="e">
        <f t="shared" si="48"/>
        <v>#VALUE!</v>
      </c>
      <c r="AG164" s="41" t="e">
        <f t="shared" si="49"/>
        <v>#VALUE!</v>
      </c>
      <c r="AH164" s="41" t="e">
        <f t="shared" si="70"/>
        <v>#VALUE!</v>
      </c>
      <c r="AI164" s="41" t="e">
        <f t="shared" si="50"/>
        <v>#VALUE!</v>
      </c>
      <c r="AJ164" s="41" t="e">
        <f t="shared" si="71"/>
        <v>#VALUE!</v>
      </c>
      <c r="AK164" s="8" t="e">
        <f t="shared" si="74"/>
        <v>#VALUE!</v>
      </c>
      <c r="AL164" s="42" t="e">
        <f t="shared" si="75"/>
        <v>#VALUE!</v>
      </c>
      <c r="AZ164" s="8"/>
    </row>
    <row r="165" spans="1:52" ht="15" x14ac:dyDescent="0.15">
      <c r="A165" s="40"/>
      <c r="B165" s="41" t="e">
        <f t="shared" si="77"/>
        <v>#VALUE!</v>
      </c>
      <c r="C165" s="41" t="e">
        <f t="shared" si="77"/>
        <v>#VALUE!</v>
      </c>
      <c r="D165" s="41" t="e">
        <f t="shared" si="77"/>
        <v>#VALUE!</v>
      </c>
      <c r="E165" s="41" t="e">
        <f t="shared" si="72"/>
        <v>#VALUE!</v>
      </c>
      <c r="F165" s="41" t="e">
        <f t="shared" si="52"/>
        <v>#VALUE!</v>
      </c>
      <c r="G165" s="41" t="e">
        <f t="shared" si="53"/>
        <v>#VALUE!</v>
      </c>
      <c r="H165" s="25" t="e">
        <f t="shared" si="79"/>
        <v>#VALUE!</v>
      </c>
      <c r="I165" s="227" t="e">
        <f t="shared" si="54"/>
        <v>#VALUE!</v>
      </c>
      <c r="J165" s="228" t="e">
        <f t="shared" si="76"/>
        <v>#VALUE!</v>
      </c>
      <c r="K165" s="41" t="e">
        <f t="shared" si="55"/>
        <v>#VALUE!</v>
      </c>
      <c r="L165" s="216" t="e">
        <f t="shared" si="56"/>
        <v>#VALUE!</v>
      </c>
      <c r="M165" s="216" t="e">
        <f t="shared" si="42"/>
        <v>#VALUE!</v>
      </c>
      <c r="N165" s="41" t="e">
        <f t="shared" si="57"/>
        <v>#VALUE!</v>
      </c>
      <c r="O165" s="41" t="e">
        <f t="shared" si="58"/>
        <v>#VALUE!</v>
      </c>
      <c r="P165" s="229" t="e">
        <f t="shared" si="59"/>
        <v>#VALUE!</v>
      </c>
      <c r="Q165" s="41" t="e">
        <f t="shared" si="60"/>
        <v>#VALUE!</v>
      </c>
      <c r="R165" s="41" t="e">
        <f t="shared" si="61"/>
        <v>#VALUE!</v>
      </c>
      <c r="S165" s="216" t="e">
        <f t="shared" si="43"/>
        <v>#VALUE!</v>
      </c>
      <c r="T165" s="216" t="e">
        <f t="shared" si="44"/>
        <v>#VALUE!</v>
      </c>
      <c r="U165" s="231" t="e">
        <f t="shared" si="62"/>
        <v>#VALUE!</v>
      </c>
      <c r="V165" s="231" t="e">
        <f t="shared" si="45"/>
        <v>#VALUE!</v>
      </c>
      <c r="W165" s="41" t="e">
        <f t="shared" si="63"/>
        <v>#VALUE!</v>
      </c>
      <c r="X165" s="41" t="e">
        <f t="shared" si="64"/>
        <v>#VALUE!</v>
      </c>
      <c r="Y165" s="41" t="e">
        <f t="shared" si="65"/>
        <v>#VALUE!</v>
      </c>
      <c r="Z165" s="41" t="e">
        <f t="shared" si="66"/>
        <v>#VALUE!</v>
      </c>
      <c r="AA165" s="231" t="e">
        <f t="shared" si="46"/>
        <v>#VALUE!</v>
      </c>
      <c r="AB165" s="231" t="e">
        <f t="shared" si="67"/>
        <v>#VALUE!</v>
      </c>
      <c r="AC165" s="41" t="e">
        <f t="shared" si="78"/>
        <v>#VALUE!</v>
      </c>
      <c r="AD165" s="41" t="e">
        <f t="shared" si="47"/>
        <v>#VALUE!</v>
      </c>
      <c r="AE165" s="41" t="e">
        <f t="shared" si="69"/>
        <v>#VALUE!</v>
      </c>
      <c r="AF165" s="41" t="e">
        <f t="shared" si="48"/>
        <v>#VALUE!</v>
      </c>
      <c r="AG165" s="41" t="e">
        <f t="shared" si="49"/>
        <v>#VALUE!</v>
      </c>
      <c r="AH165" s="41" t="e">
        <f t="shared" si="70"/>
        <v>#VALUE!</v>
      </c>
      <c r="AI165" s="41" t="e">
        <f t="shared" si="50"/>
        <v>#VALUE!</v>
      </c>
      <c r="AJ165" s="41" t="e">
        <f t="shared" si="71"/>
        <v>#VALUE!</v>
      </c>
      <c r="AK165" s="8" t="e">
        <f t="shared" si="74"/>
        <v>#VALUE!</v>
      </c>
      <c r="AL165" s="42" t="e">
        <f t="shared" si="75"/>
        <v>#VALUE!</v>
      </c>
      <c r="AZ165" s="8"/>
    </row>
    <row r="166" spans="1:52" ht="15" x14ac:dyDescent="0.15">
      <c r="A166" s="40"/>
      <c r="B166" s="41" t="e">
        <f t="shared" si="77"/>
        <v>#VALUE!</v>
      </c>
      <c r="C166" s="41" t="e">
        <f t="shared" si="77"/>
        <v>#VALUE!</v>
      </c>
      <c r="D166" s="41" t="e">
        <f t="shared" si="77"/>
        <v>#VALUE!</v>
      </c>
      <c r="E166" s="41" t="e">
        <f t="shared" si="72"/>
        <v>#VALUE!</v>
      </c>
      <c r="F166" s="41" t="e">
        <f t="shared" si="52"/>
        <v>#VALUE!</v>
      </c>
      <c r="G166" s="41" t="e">
        <f t="shared" si="53"/>
        <v>#VALUE!</v>
      </c>
      <c r="H166" s="25" t="e">
        <f t="shared" si="79"/>
        <v>#VALUE!</v>
      </c>
      <c r="I166" s="227" t="e">
        <f t="shared" si="54"/>
        <v>#VALUE!</v>
      </c>
      <c r="J166" s="228" t="e">
        <f t="shared" si="76"/>
        <v>#VALUE!</v>
      </c>
      <c r="K166" s="41" t="e">
        <f t="shared" si="55"/>
        <v>#VALUE!</v>
      </c>
      <c r="L166" s="216" t="e">
        <f t="shared" si="56"/>
        <v>#VALUE!</v>
      </c>
      <c r="M166" s="216" t="e">
        <f t="shared" si="42"/>
        <v>#VALUE!</v>
      </c>
      <c r="N166" s="41" t="e">
        <f t="shared" si="57"/>
        <v>#VALUE!</v>
      </c>
      <c r="O166" s="41" t="e">
        <f t="shared" si="58"/>
        <v>#VALUE!</v>
      </c>
      <c r="P166" s="229" t="e">
        <f t="shared" si="59"/>
        <v>#VALUE!</v>
      </c>
      <c r="Q166" s="41" t="e">
        <f t="shared" si="60"/>
        <v>#VALUE!</v>
      </c>
      <c r="R166" s="41" t="e">
        <f t="shared" si="61"/>
        <v>#VALUE!</v>
      </c>
      <c r="S166" s="216" t="e">
        <f t="shared" si="43"/>
        <v>#VALUE!</v>
      </c>
      <c r="T166" s="216" t="e">
        <f t="shared" si="44"/>
        <v>#VALUE!</v>
      </c>
      <c r="U166" s="231" t="e">
        <f t="shared" si="62"/>
        <v>#VALUE!</v>
      </c>
      <c r="V166" s="231" t="e">
        <f t="shared" si="45"/>
        <v>#VALUE!</v>
      </c>
      <c r="W166" s="41" t="e">
        <f t="shared" si="63"/>
        <v>#VALUE!</v>
      </c>
      <c r="X166" s="41" t="e">
        <f t="shared" si="64"/>
        <v>#VALUE!</v>
      </c>
      <c r="Y166" s="41" t="e">
        <f t="shared" si="65"/>
        <v>#VALUE!</v>
      </c>
      <c r="Z166" s="41" t="e">
        <f t="shared" si="66"/>
        <v>#VALUE!</v>
      </c>
      <c r="AA166" s="231" t="e">
        <f t="shared" si="46"/>
        <v>#VALUE!</v>
      </c>
      <c r="AB166" s="231" t="e">
        <f t="shared" si="67"/>
        <v>#VALUE!</v>
      </c>
      <c r="AC166" s="41" t="e">
        <f t="shared" si="78"/>
        <v>#VALUE!</v>
      </c>
      <c r="AD166" s="41" t="e">
        <f t="shared" si="47"/>
        <v>#VALUE!</v>
      </c>
      <c r="AE166" s="41" t="e">
        <f t="shared" si="69"/>
        <v>#VALUE!</v>
      </c>
      <c r="AF166" s="41" t="e">
        <f t="shared" si="48"/>
        <v>#VALUE!</v>
      </c>
      <c r="AG166" s="41" t="e">
        <f t="shared" si="49"/>
        <v>#VALUE!</v>
      </c>
      <c r="AH166" s="41" t="e">
        <f t="shared" si="70"/>
        <v>#VALUE!</v>
      </c>
      <c r="AI166" s="41" t="e">
        <f t="shared" si="50"/>
        <v>#VALUE!</v>
      </c>
      <c r="AJ166" s="41" t="e">
        <f t="shared" si="71"/>
        <v>#VALUE!</v>
      </c>
      <c r="AK166" s="8" t="e">
        <f t="shared" si="74"/>
        <v>#VALUE!</v>
      </c>
      <c r="AL166" s="42" t="e">
        <f t="shared" si="75"/>
        <v>#VALUE!</v>
      </c>
      <c r="AZ166" s="8"/>
    </row>
    <row r="167" spans="1:52" ht="15" x14ac:dyDescent="0.15">
      <c r="A167" s="40"/>
      <c r="B167" s="41" t="e">
        <f t="shared" si="77"/>
        <v>#VALUE!</v>
      </c>
      <c r="C167" s="41" t="e">
        <f t="shared" si="77"/>
        <v>#VALUE!</v>
      </c>
      <c r="D167" s="41" t="e">
        <f t="shared" si="77"/>
        <v>#VALUE!</v>
      </c>
      <c r="E167" s="41" t="e">
        <f t="shared" si="72"/>
        <v>#VALUE!</v>
      </c>
      <c r="F167" s="41" t="e">
        <f t="shared" si="52"/>
        <v>#VALUE!</v>
      </c>
      <c r="G167" s="41" t="e">
        <f t="shared" si="53"/>
        <v>#VALUE!</v>
      </c>
      <c r="H167" s="25" t="e">
        <f t="shared" si="79"/>
        <v>#VALUE!</v>
      </c>
      <c r="I167" s="227" t="e">
        <f t="shared" si="54"/>
        <v>#VALUE!</v>
      </c>
      <c r="J167" s="228" t="e">
        <f t="shared" si="76"/>
        <v>#VALUE!</v>
      </c>
      <c r="K167" s="41" t="e">
        <f t="shared" si="55"/>
        <v>#VALUE!</v>
      </c>
      <c r="L167" s="216" t="e">
        <f t="shared" si="56"/>
        <v>#VALUE!</v>
      </c>
      <c r="M167" s="216" t="e">
        <f t="shared" si="42"/>
        <v>#VALUE!</v>
      </c>
      <c r="N167" s="41" t="e">
        <f t="shared" si="57"/>
        <v>#VALUE!</v>
      </c>
      <c r="O167" s="41" t="e">
        <f t="shared" si="58"/>
        <v>#VALUE!</v>
      </c>
      <c r="P167" s="229" t="e">
        <f t="shared" si="59"/>
        <v>#VALUE!</v>
      </c>
      <c r="Q167" s="41" t="e">
        <f t="shared" si="60"/>
        <v>#VALUE!</v>
      </c>
      <c r="R167" s="41" t="e">
        <f t="shared" si="61"/>
        <v>#VALUE!</v>
      </c>
      <c r="S167" s="216" t="e">
        <f t="shared" si="43"/>
        <v>#VALUE!</v>
      </c>
      <c r="T167" s="216" t="e">
        <f t="shared" si="44"/>
        <v>#VALUE!</v>
      </c>
      <c r="U167" s="231" t="e">
        <f t="shared" si="62"/>
        <v>#VALUE!</v>
      </c>
      <c r="V167" s="231" t="e">
        <f t="shared" si="45"/>
        <v>#VALUE!</v>
      </c>
      <c r="W167" s="41" t="e">
        <f t="shared" si="63"/>
        <v>#VALUE!</v>
      </c>
      <c r="X167" s="41" t="e">
        <f t="shared" si="64"/>
        <v>#VALUE!</v>
      </c>
      <c r="Y167" s="41" t="e">
        <f t="shared" si="65"/>
        <v>#VALUE!</v>
      </c>
      <c r="Z167" s="41" t="e">
        <f t="shared" si="66"/>
        <v>#VALUE!</v>
      </c>
      <c r="AA167" s="231" t="e">
        <f t="shared" si="46"/>
        <v>#VALUE!</v>
      </c>
      <c r="AB167" s="231" t="e">
        <f t="shared" si="67"/>
        <v>#VALUE!</v>
      </c>
      <c r="AC167" s="41" t="e">
        <f t="shared" si="78"/>
        <v>#VALUE!</v>
      </c>
      <c r="AD167" s="41" t="e">
        <f t="shared" si="47"/>
        <v>#VALUE!</v>
      </c>
      <c r="AE167" s="41" t="e">
        <f t="shared" si="69"/>
        <v>#VALUE!</v>
      </c>
      <c r="AF167" s="41" t="e">
        <f t="shared" si="48"/>
        <v>#VALUE!</v>
      </c>
      <c r="AG167" s="41" t="e">
        <f t="shared" si="49"/>
        <v>#VALUE!</v>
      </c>
      <c r="AH167" s="41" t="e">
        <f t="shared" si="70"/>
        <v>#VALUE!</v>
      </c>
      <c r="AI167" s="41" t="e">
        <f t="shared" si="50"/>
        <v>#VALUE!</v>
      </c>
      <c r="AJ167" s="41" t="e">
        <f t="shared" si="71"/>
        <v>#VALUE!</v>
      </c>
      <c r="AK167" s="8" t="e">
        <f t="shared" si="74"/>
        <v>#VALUE!</v>
      </c>
      <c r="AL167" s="42" t="e">
        <f t="shared" si="75"/>
        <v>#VALUE!</v>
      </c>
      <c r="AZ167" s="8"/>
    </row>
    <row r="168" spans="1:52" ht="15" x14ac:dyDescent="0.15">
      <c r="A168" s="40"/>
      <c r="B168" s="41" t="e">
        <f t="shared" si="77"/>
        <v>#VALUE!</v>
      </c>
      <c r="C168" s="41" t="e">
        <f t="shared" si="77"/>
        <v>#VALUE!</v>
      </c>
      <c r="D168" s="41" t="e">
        <f t="shared" si="77"/>
        <v>#VALUE!</v>
      </c>
      <c r="E168" s="41" t="e">
        <f t="shared" si="72"/>
        <v>#VALUE!</v>
      </c>
      <c r="F168" s="41" t="e">
        <f t="shared" si="52"/>
        <v>#VALUE!</v>
      </c>
      <c r="G168" s="41" t="e">
        <f t="shared" si="53"/>
        <v>#VALUE!</v>
      </c>
      <c r="H168" s="25" t="e">
        <f t="shared" si="79"/>
        <v>#VALUE!</v>
      </c>
      <c r="I168" s="227" t="e">
        <f t="shared" si="54"/>
        <v>#VALUE!</v>
      </c>
      <c r="J168" s="228" t="e">
        <f t="shared" si="76"/>
        <v>#VALUE!</v>
      </c>
      <c r="K168" s="41" t="e">
        <f t="shared" si="55"/>
        <v>#VALUE!</v>
      </c>
      <c r="L168" s="216" t="e">
        <f t="shared" si="56"/>
        <v>#VALUE!</v>
      </c>
      <c r="M168" s="216" t="e">
        <f t="shared" si="42"/>
        <v>#VALUE!</v>
      </c>
      <c r="N168" s="41" t="e">
        <f t="shared" si="57"/>
        <v>#VALUE!</v>
      </c>
      <c r="O168" s="41" t="e">
        <f t="shared" si="58"/>
        <v>#VALUE!</v>
      </c>
      <c r="P168" s="229" t="e">
        <f t="shared" si="59"/>
        <v>#VALUE!</v>
      </c>
      <c r="Q168" s="41" t="e">
        <f t="shared" si="60"/>
        <v>#VALUE!</v>
      </c>
      <c r="R168" s="41" t="e">
        <f t="shared" si="61"/>
        <v>#VALUE!</v>
      </c>
      <c r="S168" s="216" t="e">
        <f t="shared" si="43"/>
        <v>#VALUE!</v>
      </c>
      <c r="T168" s="216" t="e">
        <f t="shared" si="44"/>
        <v>#VALUE!</v>
      </c>
      <c r="U168" s="231" t="e">
        <f t="shared" si="62"/>
        <v>#VALUE!</v>
      </c>
      <c r="V168" s="231" t="e">
        <f t="shared" si="45"/>
        <v>#VALUE!</v>
      </c>
      <c r="W168" s="41" t="e">
        <f t="shared" si="63"/>
        <v>#VALUE!</v>
      </c>
      <c r="X168" s="41" t="e">
        <f t="shared" si="64"/>
        <v>#VALUE!</v>
      </c>
      <c r="Y168" s="41" t="e">
        <f t="shared" si="65"/>
        <v>#VALUE!</v>
      </c>
      <c r="Z168" s="41" t="e">
        <f t="shared" si="66"/>
        <v>#VALUE!</v>
      </c>
      <c r="AA168" s="231" t="e">
        <f t="shared" si="46"/>
        <v>#VALUE!</v>
      </c>
      <c r="AB168" s="231" t="e">
        <f t="shared" si="67"/>
        <v>#VALUE!</v>
      </c>
      <c r="AC168" s="41" t="e">
        <f t="shared" si="78"/>
        <v>#VALUE!</v>
      </c>
      <c r="AD168" s="41" t="e">
        <f t="shared" si="47"/>
        <v>#VALUE!</v>
      </c>
      <c r="AE168" s="41" t="e">
        <f t="shared" si="69"/>
        <v>#VALUE!</v>
      </c>
      <c r="AF168" s="41" t="e">
        <f t="shared" si="48"/>
        <v>#VALUE!</v>
      </c>
      <c r="AG168" s="41" t="e">
        <f t="shared" si="49"/>
        <v>#VALUE!</v>
      </c>
      <c r="AH168" s="41" t="e">
        <f t="shared" si="70"/>
        <v>#VALUE!</v>
      </c>
      <c r="AI168" s="41" t="e">
        <f t="shared" si="50"/>
        <v>#VALUE!</v>
      </c>
      <c r="AJ168" s="41" t="e">
        <f t="shared" si="71"/>
        <v>#VALUE!</v>
      </c>
      <c r="AK168" s="8" t="e">
        <f t="shared" si="74"/>
        <v>#VALUE!</v>
      </c>
      <c r="AL168" s="42" t="e">
        <f t="shared" si="75"/>
        <v>#VALUE!</v>
      </c>
      <c r="AZ168" s="8"/>
    </row>
    <row r="169" spans="1:52" ht="15" x14ac:dyDescent="0.15">
      <c r="A169" s="40"/>
      <c r="B169" s="41" t="e">
        <f t="shared" si="77"/>
        <v>#VALUE!</v>
      </c>
      <c r="C169" s="41" t="e">
        <f t="shared" si="77"/>
        <v>#VALUE!</v>
      </c>
      <c r="D169" s="41" t="e">
        <f t="shared" si="77"/>
        <v>#VALUE!</v>
      </c>
      <c r="E169" s="41" t="e">
        <f t="shared" si="72"/>
        <v>#VALUE!</v>
      </c>
      <c r="F169" s="41" t="e">
        <f t="shared" si="52"/>
        <v>#VALUE!</v>
      </c>
      <c r="G169" s="41" t="e">
        <f t="shared" si="53"/>
        <v>#VALUE!</v>
      </c>
      <c r="H169" s="25" t="e">
        <f t="shared" si="79"/>
        <v>#VALUE!</v>
      </c>
      <c r="I169" s="227" t="e">
        <f t="shared" si="54"/>
        <v>#VALUE!</v>
      </c>
      <c r="J169" s="228" t="e">
        <f t="shared" si="76"/>
        <v>#VALUE!</v>
      </c>
      <c r="K169" s="41" t="e">
        <f t="shared" si="55"/>
        <v>#VALUE!</v>
      </c>
      <c r="L169" s="216" t="e">
        <f t="shared" si="56"/>
        <v>#VALUE!</v>
      </c>
      <c r="M169" s="216" t="e">
        <f t="shared" si="42"/>
        <v>#VALUE!</v>
      </c>
      <c r="N169" s="41" t="e">
        <f t="shared" si="57"/>
        <v>#VALUE!</v>
      </c>
      <c r="O169" s="41" t="e">
        <f t="shared" si="58"/>
        <v>#VALUE!</v>
      </c>
      <c r="P169" s="229" t="e">
        <f t="shared" si="59"/>
        <v>#VALUE!</v>
      </c>
      <c r="Q169" s="41" t="e">
        <f t="shared" si="60"/>
        <v>#VALUE!</v>
      </c>
      <c r="R169" s="41" t="e">
        <f t="shared" si="61"/>
        <v>#VALUE!</v>
      </c>
      <c r="S169" s="216" t="e">
        <f t="shared" si="43"/>
        <v>#VALUE!</v>
      </c>
      <c r="T169" s="216" t="e">
        <f t="shared" si="44"/>
        <v>#VALUE!</v>
      </c>
      <c r="U169" s="231" t="e">
        <f t="shared" si="62"/>
        <v>#VALUE!</v>
      </c>
      <c r="V169" s="231" t="e">
        <f t="shared" si="45"/>
        <v>#VALUE!</v>
      </c>
      <c r="W169" s="41" t="e">
        <f t="shared" si="63"/>
        <v>#VALUE!</v>
      </c>
      <c r="X169" s="41" t="e">
        <f t="shared" si="64"/>
        <v>#VALUE!</v>
      </c>
      <c r="Y169" s="41" t="e">
        <f t="shared" si="65"/>
        <v>#VALUE!</v>
      </c>
      <c r="Z169" s="41" t="e">
        <f t="shared" si="66"/>
        <v>#VALUE!</v>
      </c>
      <c r="AA169" s="231" t="e">
        <f t="shared" si="46"/>
        <v>#VALUE!</v>
      </c>
      <c r="AB169" s="231" t="e">
        <f t="shared" si="67"/>
        <v>#VALUE!</v>
      </c>
      <c r="AC169" s="41" t="e">
        <f t="shared" si="78"/>
        <v>#VALUE!</v>
      </c>
      <c r="AD169" s="41" t="e">
        <f t="shared" si="47"/>
        <v>#VALUE!</v>
      </c>
      <c r="AE169" s="41" t="e">
        <f t="shared" si="69"/>
        <v>#VALUE!</v>
      </c>
      <c r="AF169" s="41" t="e">
        <f t="shared" si="48"/>
        <v>#VALUE!</v>
      </c>
      <c r="AG169" s="41" t="e">
        <f t="shared" si="49"/>
        <v>#VALUE!</v>
      </c>
      <c r="AH169" s="41" t="e">
        <f t="shared" si="70"/>
        <v>#VALUE!</v>
      </c>
      <c r="AI169" s="41" t="e">
        <f t="shared" si="50"/>
        <v>#VALUE!</v>
      </c>
      <c r="AJ169" s="41" t="e">
        <f t="shared" si="71"/>
        <v>#VALUE!</v>
      </c>
      <c r="AK169" s="8" t="e">
        <f t="shared" si="74"/>
        <v>#VALUE!</v>
      </c>
      <c r="AL169" s="42" t="e">
        <f t="shared" si="75"/>
        <v>#VALUE!</v>
      </c>
      <c r="AZ169" s="8"/>
    </row>
    <row r="170" spans="1:52" ht="15" x14ac:dyDescent="0.15">
      <c r="A170" s="40"/>
      <c r="B170" s="41" t="e">
        <f t="shared" si="77"/>
        <v>#VALUE!</v>
      </c>
      <c r="C170" s="41" t="e">
        <f t="shared" si="77"/>
        <v>#VALUE!</v>
      </c>
      <c r="D170" s="41" t="e">
        <f t="shared" si="77"/>
        <v>#VALUE!</v>
      </c>
      <c r="E170" s="41" t="e">
        <f t="shared" si="72"/>
        <v>#VALUE!</v>
      </c>
      <c r="F170" s="41" t="e">
        <f t="shared" si="52"/>
        <v>#VALUE!</v>
      </c>
      <c r="G170" s="41" t="e">
        <f t="shared" si="53"/>
        <v>#VALUE!</v>
      </c>
      <c r="H170" s="25" t="e">
        <f t="shared" si="79"/>
        <v>#VALUE!</v>
      </c>
      <c r="I170" s="227" t="e">
        <f t="shared" si="54"/>
        <v>#VALUE!</v>
      </c>
      <c r="J170" s="228" t="e">
        <f t="shared" si="76"/>
        <v>#VALUE!</v>
      </c>
      <c r="K170" s="41" t="e">
        <f t="shared" si="55"/>
        <v>#VALUE!</v>
      </c>
      <c r="L170" s="216" t="e">
        <f t="shared" si="56"/>
        <v>#VALUE!</v>
      </c>
      <c r="M170" s="216" t="e">
        <f t="shared" si="42"/>
        <v>#VALUE!</v>
      </c>
      <c r="N170" s="41" t="e">
        <f t="shared" si="57"/>
        <v>#VALUE!</v>
      </c>
      <c r="O170" s="41" t="e">
        <f t="shared" si="58"/>
        <v>#VALUE!</v>
      </c>
      <c r="P170" s="229" t="e">
        <f t="shared" si="59"/>
        <v>#VALUE!</v>
      </c>
      <c r="Q170" s="41" t="e">
        <f t="shared" si="60"/>
        <v>#VALUE!</v>
      </c>
      <c r="R170" s="41" t="e">
        <f t="shared" si="61"/>
        <v>#VALUE!</v>
      </c>
      <c r="S170" s="216" t="e">
        <f t="shared" si="43"/>
        <v>#VALUE!</v>
      </c>
      <c r="T170" s="216" t="e">
        <f t="shared" si="44"/>
        <v>#VALUE!</v>
      </c>
      <c r="U170" s="231" t="e">
        <f t="shared" si="62"/>
        <v>#VALUE!</v>
      </c>
      <c r="V170" s="231" t="e">
        <f t="shared" si="45"/>
        <v>#VALUE!</v>
      </c>
      <c r="W170" s="41" t="e">
        <f t="shared" si="63"/>
        <v>#VALUE!</v>
      </c>
      <c r="X170" s="41" t="e">
        <f t="shared" si="64"/>
        <v>#VALUE!</v>
      </c>
      <c r="Y170" s="41" t="e">
        <f t="shared" si="65"/>
        <v>#VALUE!</v>
      </c>
      <c r="Z170" s="41" t="e">
        <f t="shared" si="66"/>
        <v>#VALUE!</v>
      </c>
      <c r="AA170" s="231" t="e">
        <f t="shared" si="46"/>
        <v>#VALUE!</v>
      </c>
      <c r="AB170" s="231" t="e">
        <f t="shared" si="67"/>
        <v>#VALUE!</v>
      </c>
      <c r="AC170" s="41" t="e">
        <f t="shared" si="78"/>
        <v>#VALUE!</v>
      </c>
      <c r="AD170" s="41" t="e">
        <f t="shared" si="47"/>
        <v>#VALUE!</v>
      </c>
      <c r="AE170" s="41" t="e">
        <f t="shared" si="69"/>
        <v>#VALUE!</v>
      </c>
      <c r="AF170" s="41" t="e">
        <f t="shared" si="48"/>
        <v>#VALUE!</v>
      </c>
      <c r="AG170" s="41" t="e">
        <f t="shared" si="49"/>
        <v>#VALUE!</v>
      </c>
      <c r="AH170" s="41" t="e">
        <f t="shared" si="70"/>
        <v>#VALUE!</v>
      </c>
      <c r="AI170" s="41" t="e">
        <f t="shared" si="50"/>
        <v>#VALUE!</v>
      </c>
      <c r="AJ170" s="41" t="e">
        <f t="shared" si="71"/>
        <v>#VALUE!</v>
      </c>
      <c r="AK170" s="8" t="e">
        <f t="shared" si="74"/>
        <v>#VALUE!</v>
      </c>
      <c r="AL170" s="42" t="e">
        <f t="shared" si="75"/>
        <v>#VALUE!</v>
      </c>
      <c r="AZ170" s="8"/>
    </row>
    <row r="171" spans="1:52" ht="15" x14ac:dyDescent="0.15">
      <c r="A171" s="40"/>
      <c r="B171" s="41" t="e">
        <f t="shared" si="77"/>
        <v>#VALUE!</v>
      </c>
      <c r="C171" s="41" t="e">
        <f t="shared" si="77"/>
        <v>#VALUE!</v>
      </c>
      <c r="D171" s="41" t="e">
        <f t="shared" si="77"/>
        <v>#VALUE!</v>
      </c>
      <c r="E171" s="41" t="e">
        <f t="shared" si="72"/>
        <v>#VALUE!</v>
      </c>
      <c r="F171" s="41" t="e">
        <f t="shared" si="52"/>
        <v>#VALUE!</v>
      </c>
      <c r="G171" s="41" t="e">
        <f t="shared" si="53"/>
        <v>#VALUE!</v>
      </c>
      <c r="H171" s="25" t="e">
        <f t="shared" si="79"/>
        <v>#VALUE!</v>
      </c>
      <c r="I171" s="227" t="e">
        <f t="shared" si="54"/>
        <v>#VALUE!</v>
      </c>
      <c r="J171" s="228" t="e">
        <f t="shared" si="76"/>
        <v>#VALUE!</v>
      </c>
      <c r="K171" s="41" t="e">
        <f t="shared" si="55"/>
        <v>#VALUE!</v>
      </c>
      <c r="L171" s="216" t="e">
        <f t="shared" si="56"/>
        <v>#VALUE!</v>
      </c>
      <c r="M171" s="216" t="e">
        <f t="shared" si="42"/>
        <v>#VALUE!</v>
      </c>
      <c r="N171" s="41" t="e">
        <f t="shared" si="57"/>
        <v>#VALUE!</v>
      </c>
      <c r="O171" s="41" t="e">
        <f t="shared" si="58"/>
        <v>#VALUE!</v>
      </c>
      <c r="P171" s="229" t="e">
        <f t="shared" si="59"/>
        <v>#VALUE!</v>
      </c>
      <c r="Q171" s="41" t="e">
        <f t="shared" si="60"/>
        <v>#VALUE!</v>
      </c>
      <c r="R171" s="41" t="e">
        <f t="shared" si="61"/>
        <v>#VALUE!</v>
      </c>
      <c r="S171" s="216" t="e">
        <f t="shared" si="43"/>
        <v>#VALUE!</v>
      </c>
      <c r="T171" s="216" t="e">
        <f t="shared" si="44"/>
        <v>#VALUE!</v>
      </c>
      <c r="U171" s="231" t="e">
        <f t="shared" si="62"/>
        <v>#VALUE!</v>
      </c>
      <c r="V171" s="231" t="e">
        <f t="shared" si="45"/>
        <v>#VALUE!</v>
      </c>
      <c r="W171" s="41" t="e">
        <f t="shared" si="63"/>
        <v>#VALUE!</v>
      </c>
      <c r="X171" s="41" t="e">
        <f t="shared" si="64"/>
        <v>#VALUE!</v>
      </c>
      <c r="Y171" s="41" t="e">
        <f t="shared" si="65"/>
        <v>#VALUE!</v>
      </c>
      <c r="Z171" s="41" t="e">
        <f t="shared" si="66"/>
        <v>#VALUE!</v>
      </c>
      <c r="AA171" s="231" t="e">
        <f t="shared" si="46"/>
        <v>#VALUE!</v>
      </c>
      <c r="AB171" s="231" t="e">
        <f t="shared" si="67"/>
        <v>#VALUE!</v>
      </c>
      <c r="AC171" s="41" t="e">
        <f t="shared" si="78"/>
        <v>#VALUE!</v>
      </c>
      <c r="AD171" s="41" t="e">
        <f t="shared" si="47"/>
        <v>#VALUE!</v>
      </c>
      <c r="AE171" s="41" t="e">
        <f t="shared" si="69"/>
        <v>#VALUE!</v>
      </c>
      <c r="AF171" s="41" t="e">
        <f t="shared" si="48"/>
        <v>#VALUE!</v>
      </c>
      <c r="AG171" s="41" t="e">
        <f t="shared" si="49"/>
        <v>#VALUE!</v>
      </c>
      <c r="AH171" s="41" t="e">
        <f t="shared" si="70"/>
        <v>#VALUE!</v>
      </c>
      <c r="AI171" s="41" t="e">
        <f t="shared" si="50"/>
        <v>#VALUE!</v>
      </c>
      <c r="AJ171" s="41" t="e">
        <f t="shared" si="71"/>
        <v>#VALUE!</v>
      </c>
      <c r="AK171" s="8" t="e">
        <f t="shared" si="74"/>
        <v>#VALUE!</v>
      </c>
      <c r="AL171" s="42" t="e">
        <f t="shared" si="75"/>
        <v>#VALUE!</v>
      </c>
      <c r="AZ171" s="8"/>
    </row>
    <row r="172" spans="1:52" ht="15" x14ac:dyDescent="0.15">
      <c r="A172" s="40"/>
      <c r="B172" s="41" t="e">
        <f t="shared" si="77"/>
        <v>#VALUE!</v>
      </c>
      <c r="C172" s="41" t="e">
        <f t="shared" si="77"/>
        <v>#VALUE!</v>
      </c>
      <c r="D172" s="41" t="e">
        <f t="shared" si="77"/>
        <v>#VALUE!</v>
      </c>
      <c r="E172" s="41" t="e">
        <f t="shared" si="72"/>
        <v>#VALUE!</v>
      </c>
      <c r="F172" s="41" t="e">
        <f t="shared" si="52"/>
        <v>#VALUE!</v>
      </c>
      <c r="G172" s="41" t="e">
        <f t="shared" si="53"/>
        <v>#VALUE!</v>
      </c>
      <c r="H172" s="25" t="e">
        <f t="shared" si="79"/>
        <v>#VALUE!</v>
      </c>
      <c r="I172" s="227" t="e">
        <f t="shared" si="54"/>
        <v>#VALUE!</v>
      </c>
      <c r="J172" s="228" t="e">
        <f t="shared" si="76"/>
        <v>#VALUE!</v>
      </c>
      <c r="K172" s="41" t="e">
        <f t="shared" si="55"/>
        <v>#VALUE!</v>
      </c>
      <c r="L172" s="216" t="e">
        <f t="shared" si="56"/>
        <v>#VALUE!</v>
      </c>
      <c r="M172" s="216" t="e">
        <f t="shared" si="42"/>
        <v>#VALUE!</v>
      </c>
      <c r="N172" s="41" t="e">
        <f t="shared" si="57"/>
        <v>#VALUE!</v>
      </c>
      <c r="O172" s="41" t="e">
        <f t="shared" si="58"/>
        <v>#VALUE!</v>
      </c>
      <c r="P172" s="229" t="e">
        <f t="shared" si="59"/>
        <v>#VALUE!</v>
      </c>
      <c r="Q172" s="41" t="e">
        <f t="shared" si="60"/>
        <v>#VALUE!</v>
      </c>
      <c r="R172" s="41" t="e">
        <f t="shared" si="61"/>
        <v>#VALUE!</v>
      </c>
      <c r="S172" s="216" t="e">
        <f t="shared" si="43"/>
        <v>#VALUE!</v>
      </c>
      <c r="T172" s="216" t="e">
        <f t="shared" si="44"/>
        <v>#VALUE!</v>
      </c>
      <c r="U172" s="231" t="e">
        <f t="shared" si="62"/>
        <v>#VALUE!</v>
      </c>
      <c r="V172" s="231" t="e">
        <f t="shared" si="45"/>
        <v>#VALUE!</v>
      </c>
      <c r="W172" s="41" t="e">
        <f t="shared" si="63"/>
        <v>#VALUE!</v>
      </c>
      <c r="X172" s="41" t="e">
        <f t="shared" si="64"/>
        <v>#VALUE!</v>
      </c>
      <c r="Y172" s="41" t="e">
        <f t="shared" si="65"/>
        <v>#VALUE!</v>
      </c>
      <c r="Z172" s="41" t="e">
        <f t="shared" si="66"/>
        <v>#VALUE!</v>
      </c>
      <c r="AA172" s="231" t="e">
        <f t="shared" si="46"/>
        <v>#VALUE!</v>
      </c>
      <c r="AB172" s="231" t="e">
        <f t="shared" si="67"/>
        <v>#VALUE!</v>
      </c>
      <c r="AC172" s="41" t="e">
        <f t="shared" si="78"/>
        <v>#VALUE!</v>
      </c>
      <c r="AD172" s="41" t="e">
        <f t="shared" si="47"/>
        <v>#VALUE!</v>
      </c>
      <c r="AE172" s="41" t="e">
        <f t="shared" si="69"/>
        <v>#VALUE!</v>
      </c>
      <c r="AF172" s="41" t="e">
        <f t="shared" si="48"/>
        <v>#VALUE!</v>
      </c>
      <c r="AG172" s="41" t="e">
        <f t="shared" si="49"/>
        <v>#VALUE!</v>
      </c>
      <c r="AH172" s="41" t="e">
        <f t="shared" si="70"/>
        <v>#VALUE!</v>
      </c>
      <c r="AI172" s="41" t="e">
        <f t="shared" si="50"/>
        <v>#VALUE!</v>
      </c>
      <c r="AJ172" s="41" t="e">
        <f t="shared" si="71"/>
        <v>#VALUE!</v>
      </c>
      <c r="AK172" s="8" t="e">
        <f t="shared" si="74"/>
        <v>#VALUE!</v>
      </c>
      <c r="AL172" s="42" t="e">
        <f t="shared" si="75"/>
        <v>#VALUE!</v>
      </c>
      <c r="AZ172" s="8"/>
    </row>
    <row r="173" spans="1:52" ht="15" x14ac:dyDescent="0.15">
      <c r="A173" s="40"/>
      <c r="B173" s="41" t="e">
        <f t="shared" si="77"/>
        <v>#VALUE!</v>
      </c>
      <c r="C173" s="41" t="e">
        <f t="shared" si="77"/>
        <v>#VALUE!</v>
      </c>
      <c r="D173" s="41" t="e">
        <f t="shared" si="77"/>
        <v>#VALUE!</v>
      </c>
      <c r="E173" s="41" t="e">
        <f t="shared" si="72"/>
        <v>#VALUE!</v>
      </c>
      <c r="F173" s="41" t="e">
        <f t="shared" si="52"/>
        <v>#VALUE!</v>
      </c>
      <c r="G173" s="41" t="e">
        <f t="shared" si="53"/>
        <v>#VALUE!</v>
      </c>
      <c r="H173" s="25" t="e">
        <f t="shared" si="79"/>
        <v>#VALUE!</v>
      </c>
      <c r="I173" s="227" t="e">
        <f t="shared" si="54"/>
        <v>#VALUE!</v>
      </c>
      <c r="J173" s="228" t="e">
        <f t="shared" si="76"/>
        <v>#VALUE!</v>
      </c>
      <c r="K173" s="41" t="e">
        <f t="shared" si="55"/>
        <v>#VALUE!</v>
      </c>
      <c r="L173" s="216" t="e">
        <f t="shared" si="56"/>
        <v>#VALUE!</v>
      </c>
      <c r="M173" s="216" t="e">
        <f t="shared" si="42"/>
        <v>#VALUE!</v>
      </c>
      <c r="N173" s="41" t="e">
        <f t="shared" si="57"/>
        <v>#VALUE!</v>
      </c>
      <c r="O173" s="41" t="e">
        <f t="shared" si="58"/>
        <v>#VALUE!</v>
      </c>
      <c r="P173" s="229" t="e">
        <f t="shared" si="59"/>
        <v>#VALUE!</v>
      </c>
      <c r="Q173" s="41" t="e">
        <f t="shared" si="60"/>
        <v>#VALUE!</v>
      </c>
      <c r="R173" s="41" t="e">
        <f t="shared" si="61"/>
        <v>#VALUE!</v>
      </c>
      <c r="S173" s="216" t="e">
        <f t="shared" si="43"/>
        <v>#VALUE!</v>
      </c>
      <c r="T173" s="216" t="e">
        <f t="shared" si="44"/>
        <v>#VALUE!</v>
      </c>
      <c r="U173" s="231" t="e">
        <f t="shared" si="62"/>
        <v>#VALUE!</v>
      </c>
      <c r="V173" s="231" t="e">
        <f t="shared" si="45"/>
        <v>#VALUE!</v>
      </c>
      <c r="W173" s="41" t="e">
        <f t="shared" si="63"/>
        <v>#VALUE!</v>
      </c>
      <c r="X173" s="41" t="e">
        <f t="shared" si="64"/>
        <v>#VALUE!</v>
      </c>
      <c r="Y173" s="41" t="e">
        <f t="shared" si="65"/>
        <v>#VALUE!</v>
      </c>
      <c r="Z173" s="41" t="e">
        <f t="shared" si="66"/>
        <v>#VALUE!</v>
      </c>
      <c r="AA173" s="231" t="e">
        <f t="shared" si="46"/>
        <v>#VALUE!</v>
      </c>
      <c r="AB173" s="231" t="e">
        <f t="shared" si="67"/>
        <v>#VALUE!</v>
      </c>
      <c r="AC173" s="41" t="e">
        <f t="shared" si="78"/>
        <v>#VALUE!</v>
      </c>
      <c r="AD173" s="41" t="e">
        <f t="shared" si="47"/>
        <v>#VALUE!</v>
      </c>
      <c r="AE173" s="41" t="e">
        <f t="shared" si="69"/>
        <v>#VALUE!</v>
      </c>
      <c r="AF173" s="41" t="e">
        <f t="shared" si="48"/>
        <v>#VALUE!</v>
      </c>
      <c r="AG173" s="41" t="e">
        <f t="shared" si="49"/>
        <v>#VALUE!</v>
      </c>
      <c r="AH173" s="41" t="e">
        <f t="shared" si="70"/>
        <v>#VALUE!</v>
      </c>
      <c r="AI173" s="41" t="e">
        <f t="shared" si="50"/>
        <v>#VALUE!</v>
      </c>
      <c r="AJ173" s="41" t="e">
        <f t="shared" si="71"/>
        <v>#VALUE!</v>
      </c>
      <c r="AK173" s="8" t="e">
        <f t="shared" si="74"/>
        <v>#VALUE!</v>
      </c>
      <c r="AL173" s="42" t="e">
        <f t="shared" si="75"/>
        <v>#VALUE!</v>
      </c>
      <c r="AZ173" s="8"/>
    </row>
    <row r="174" spans="1:52" ht="15" x14ac:dyDescent="0.15">
      <c r="A174" s="40"/>
      <c r="B174" s="41" t="e">
        <f t="shared" si="77"/>
        <v>#VALUE!</v>
      </c>
      <c r="C174" s="41" t="e">
        <f t="shared" si="77"/>
        <v>#VALUE!</v>
      </c>
      <c r="D174" s="41" t="e">
        <f t="shared" si="77"/>
        <v>#VALUE!</v>
      </c>
      <c r="E174" s="41" t="e">
        <f t="shared" si="72"/>
        <v>#VALUE!</v>
      </c>
      <c r="F174" s="41" t="e">
        <f t="shared" si="52"/>
        <v>#VALUE!</v>
      </c>
      <c r="G174" s="41" t="e">
        <f t="shared" si="53"/>
        <v>#VALUE!</v>
      </c>
      <c r="H174" s="25" t="e">
        <f t="shared" si="79"/>
        <v>#VALUE!</v>
      </c>
      <c r="I174" s="227" t="e">
        <f t="shared" si="54"/>
        <v>#VALUE!</v>
      </c>
      <c r="J174" s="228" t="e">
        <f t="shared" si="76"/>
        <v>#VALUE!</v>
      </c>
      <c r="K174" s="41" t="e">
        <f t="shared" si="55"/>
        <v>#VALUE!</v>
      </c>
      <c r="L174" s="216" t="e">
        <f t="shared" si="56"/>
        <v>#VALUE!</v>
      </c>
      <c r="M174" s="216" t="e">
        <f t="shared" si="42"/>
        <v>#VALUE!</v>
      </c>
      <c r="N174" s="41" t="e">
        <f t="shared" si="57"/>
        <v>#VALUE!</v>
      </c>
      <c r="O174" s="41" t="e">
        <f t="shared" si="58"/>
        <v>#VALUE!</v>
      </c>
      <c r="P174" s="229" t="e">
        <f t="shared" si="59"/>
        <v>#VALUE!</v>
      </c>
      <c r="Q174" s="41" t="e">
        <f t="shared" si="60"/>
        <v>#VALUE!</v>
      </c>
      <c r="R174" s="41" t="e">
        <f t="shared" si="61"/>
        <v>#VALUE!</v>
      </c>
      <c r="S174" s="216" t="e">
        <f t="shared" si="43"/>
        <v>#VALUE!</v>
      </c>
      <c r="T174" s="216" t="e">
        <f t="shared" si="44"/>
        <v>#VALUE!</v>
      </c>
      <c r="U174" s="231" t="e">
        <f t="shared" si="62"/>
        <v>#VALUE!</v>
      </c>
      <c r="V174" s="231" t="e">
        <f t="shared" si="45"/>
        <v>#VALUE!</v>
      </c>
      <c r="W174" s="41" t="e">
        <f t="shared" si="63"/>
        <v>#VALUE!</v>
      </c>
      <c r="X174" s="41" t="e">
        <f t="shared" si="64"/>
        <v>#VALUE!</v>
      </c>
      <c r="Y174" s="41" t="e">
        <f t="shared" si="65"/>
        <v>#VALUE!</v>
      </c>
      <c r="Z174" s="41" t="e">
        <f t="shared" si="66"/>
        <v>#VALUE!</v>
      </c>
      <c r="AA174" s="231" t="e">
        <f t="shared" si="46"/>
        <v>#VALUE!</v>
      </c>
      <c r="AB174" s="231" t="e">
        <f t="shared" si="67"/>
        <v>#VALUE!</v>
      </c>
      <c r="AC174" s="41" t="e">
        <f t="shared" si="78"/>
        <v>#VALUE!</v>
      </c>
      <c r="AD174" s="41" t="e">
        <f t="shared" si="47"/>
        <v>#VALUE!</v>
      </c>
      <c r="AE174" s="41" t="e">
        <f t="shared" si="69"/>
        <v>#VALUE!</v>
      </c>
      <c r="AF174" s="41" t="e">
        <f t="shared" si="48"/>
        <v>#VALUE!</v>
      </c>
      <c r="AG174" s="41" t="e">
        <f t="shared" si="49"/>
        <v>#VALUE!</v>
      </c>
      <c r="AH174" s="41" t="e">
        <f t="shared" si="70"/>
        <v>#VALUE!</v>
      </c>
      <c r="AI174" s="41" t="e">
        <f t="shared" si="50"/>
        <v>#VALUE!</v>
      </c>
      <c r="AJ174" s="41" t="e">
        <f t="shared" si="71"/>
        <v>#VALUE!</v>
      </c>
      <c r="AK174" s="8" t="e">
        <f t="shared" si="74"/>
        <v>#VALUE!</v>
      </c>
      <c r="AL174" s="42" t="e">
        <f t="shared" si="75"/>
        <v>#VALUE!</v>
      </c>
      <c r="AZ174" s="8"/>
    </row>
    <row r="175" spans="1:52" ht="15" x14ac:dyDescent="0.15">
      <c r="A175" s="40"/>
      <c r="B175" s="41" t="e">
        <f t="shared" si="77"/>
        <v>#VALUE!</v>
      </c>
      <c r="C175" s="41" t="e">
        <f t="shared" si="77"/>
        <v>#VALUE!</v>
      </c>
      <c r="D175" s="41" t="e">
        <f t="shared" si="77"/>
        <v>#VALUE!</v>
      </c>
      <c r="E175" s="41" t="e">
        <f t="shared" si="72"/>
        <v>#VALUE!</v>
      </c>
      <c r="F175" s="41" t="e">
        <f t="shared" si="52"/>
        <v>#VALUE!</v>
      </c>
      <c r="G175" s="41" t="e">
        <f t="shared" si="53"/>
        <v>#VALUE!</v>
      </c>
      <c r="H175" s="25" t="e">
        <f t="shared" si="79"/>
        <v>#VALUE!</v>
      </c>
      <c r="I175" s="227" t="e">
        <f t="shared" si="54"/>
        <v>#VALUE!</v>
      </c>
      <c r="J175" s="228" t="e">
        <f t="shared" si="76"/>
        <v>#VALUE!</v>
      </c>
      <c r="K175" s="41" t="e">
        <f t="shared" si="55"/>
        <v>#VALUE!</v>
      </c>
      <c r="L175" s="216" t="e">
        <f t="shared" si="56"/>
        <v>#VALUE!</v>
      </c>
      <c r="M175" s="216" t="e">
        <f t="shared" si="42"/>
        <v>#VALUE!</v>
      </c>
      <c r="N175" s="41" t="e">
        <f t="shared" si="57"/>
        <v>#VALUE!</v>
      </c>
      <c r="O175" s="41" t="e">
        <f t="shared" si="58"/>
        <v>#VALUE!</v>
      </c>
      <c r="P175" s="229" t="e">
        <f t="shared" si="59"/>
        <v>#VALUE!</v>
      </c>
      <c r="Q175" s="41" t="e">
        <f t="shared" si="60"/>
        <v>#VALUE!</v>
      </c>
      <c r="R175" s="41" t="e">
        <f t="shared" si="61"/>
        <v>#VALUE!</v>
      </c>
      <c r="S175" s="216" t="e">
        <f t="shared" si="43"/>
        <v>#VALUE!</v>
      </c>
      <c r="T175" s="216" t="e">
        <f t="shared" si="44"/>
        <v>#VALUE!</v>
      </c>
      <c r="U175" s="231" t="e">
        <f t="shared" si="62"/>
        <v>#VALUE!</v>
      </c>
      <c r="V175" s="231" t="e">
        <f t="shared" si="45"/>
        <v>#VALUE!</v>
      </c>
      <c r="W175" s="41" t="e">
        <f t="shared" si="63"/>
        <v>#VALUE!</v>
      </c>
      <c r="X175" s="41" t="e">
        <f t="shared" si="64"/>
        <v>#VALUE!</v>
      </c>
      <c r="Y175" s="41" t="e">
        <f t="shared" si="65"/>
        <v>#VALUE!</v>
      </c>
      <c r="Z175" s="41" t="e">
        <f t="shared" si="66"/>
        <v>#VALUE!</v>
      </c>
      <c r="AA175" s="231" t="e">
        <f t="shared" si="46"/>
        <v>#VALUE!</v>
      </c>
      <c r="AB175" s="231" t="e">
        <f t="shared" si="67"/>
        <v>#VALUE!</v>
      </c>
      <c r="AC175" s="41" t="e">
        <f t="shared" si="78"/>
        <v>#VALUE!</v>
      </c>
      <c r="AD175" s="41" t="e">
        <f t="shared" si="47"/>
        <v>#VALUE!</v>
      </c>
      <c r="AE175" s="41" t="e">
        <f t="shared" si="69"/>
        <v>#VALUE!</v>
      </c>
      <c r="AF175" s="41" t="e">
        <f t="shared" si="48"/>
        <v>#VALUE!</v>
      </c>
      <c r="AG175" s="41" t="e">
        <f t="shared" si="49"/>
        <v>#VALUE!</v>
      </c>
      <c r="AH175" s="41" t="e">
        <f t="shared" si="70"/>
        <v>#VALUE!</v>
      </c>
      <c r="AI175" s="41" t="e">
        <f t="shared" si="50"/>
        <v>#VALUE!</v>
      </c>
      <c r="AJ175" s="41" t="e">
        <f t="shared" si="71"/>
        <v>#VALUE!</v>
      </c>
      <c r="AK175" s="8" t="e">
        <f t="shared" si="74"/>
        <v>#VALUE!</v>
      </c>
      <c r="AL175" s="42" t="e">
        <f t="shared" si="75"/>
        <v>#VALUE!</v>
      </c>
      <c r="AZ175" s="8"/>
    </row>
    <row r="176" spans="1:52" ht="15" x14ac:dyDescent="0.15">
      <c r="A176" s="40"/>
      <c r="B176" s="41" t="e">
        <f t="shared" si="77"/>
        <v>#VALUE!</v>
      </c>
      <c r="C176" s="41" t="e">
        <f t="shared" si="77"/>
        <v>#VALUE!</v>
      </c>
      <c r="D176" s="41" t="e">
        <f t="shared" si="77"/>
        <v>#VALUE!</v>
      </c>
      <c r="E176" s="41" t="e">
        <f t="shared" si="72"/>
        <v>#VALUE!</v>
      </c>
      <c r="F176" s="41" t="e">
        <f t="shared" si="52"/>
        <v>#VALUE!</v>
      </c>
      <c r="G176" s="41" t="e">
        <f t="shared" si="53"/>
        <v>#VALUE!</v>
      </c>
      <c r="H176" s="25" t="e">
        <f t="shared" si="79"/>
        <v>#VALUE!</v>
      </c>
      <c r="I176" s="227" t="e">
        <f t="shared" si="54"/>
        <v>#VALUE!</v>
      </c>
      <c r="J176" s="228" t="e">
        <f t="shared" si="76"/>
        <v>#VALUE!</v>
      </c>
      <c r="K176" s="41" t="e">
        <f t="shared" si="55"/>
        <v>#VALUE!</v>
      </c>
      <c r="L176" s="216" t="e">
        <f t="shared" si="56"/>
        <v>#VALUE!</v>
      </c>
      <c r="M176" s="216" t="e">
        <f t="shared" si="42"/>
        <v>#VALUE!</v>
      </c>
      <c r="N176" s="41" t="e">
        <f t="shared" si="57"/>
        <v>#VALUE!</v>
      </c>
      <c r="O176" s="41" t="e">
        <f t="shared" si="58"/>
        <v>#VALUE!</v>
      </c>
      <c r="P176" s="229" t="e">
        <f t="shared" si="59"/>
        <v>#VALUE!</v>
      </c>
      <c r="Q176" s="41" t="e">
        <f t="shared" si="60"/>
        <v>#VALUE!</v>
      </c>
      <c r="R176" s="41" t="e">
        <f t="shared" si="61"/>
        <v>#VALUE!</v>
      </c>
      <c r="S176" s="216" t="e">
        <f t="shared" si="43"/>
        <v>#VALUE!</v>
      </c>
      <c r="T176" s="216" t="e">
        <f t="shared" si="44"/>
        <v>#VALUE!</v>
      </c>
      <c r="U176" s="231" t="e">
        <f t="shared" si="62"/>
        <v>#VALUE!</v>
      </c>
      <c r="V176" s="231" t="e">
        <f t="shared" si="45"/>
        <v>#VALUE!</v>
      </c>
      <c r="W176" s="41" t="e">
        <f t="shared" si="63"/>
        <v>#VALUE!</v>
      </c>
      <c r="X176" s="41" t="e">
        <f t="shared" si="64"/>
        <v>#VALUE!</v>
      </c>
      <c r="Y176" s="41" t="e">
        <f t="shared" si="65"/>
        <v>#VALUE!</v>
      </c>
      <c r="Z176" s="41" t="e">
        <f t="shared" si="66"/>
        <v>#VALUE!</v>
      </c>
      <c r="AA176" s="231" t="e">
        <f t="shared" si="46"/>
        <v>#VALUE!</v>
      </c>
      <c r="AB176" s="231" t="e">
        <f t="shared" si="67"/>
        <v>#VALUE!</v>
      </c>
      <c r="AC176" s="41" t="e">
        <f t="shared" si="78"/>
        <v>#VALUE!</v>
      </c>
      <c r="AD176" s="41" t="e">
        <f t="shared" si="47"/>
        <v>#VALUE!</v>
      </c>
      <c r="AE176" s="41" t="e">
        <f t="shared" si="69"/>
        <v>#VALUE!</v>
      </c>
      <c r="AF176" s="41" t="e">
        <f t="shared" si="48"/>
        <v>#VALUE!</v>
      </c>
      <c r="AG176" s="41" t="e">
        <f t="shared" si="49"/>
        <v>#VALUE!</v>
      </c>
      <c r="AH176" s="41" t="e">
        <f t="shared" si="70"/>
        <v>#VALUE!</v>
      </c>
      <c r="AI176" s="41" t="e">
        <f t="shared" si="50"/>
        <v>#VALUE!</v>
      </c>
      <c r="AJ176" s="41" t="e">
        <f t="shared" si="71"/>
        <v>#VALUE!</v>
      </c>
      <c r="AK176" s="8" t="e">
        <f t="shared" si="74"/>
        <v>#VALUE!</v>
      </c>
      <c r="AL176" s="42" t="e">
        <f t="shared" si="75"/>
        <v>#VALUE!</v>
      </c>
      <c r="AZ176" s="8"/>
    </row>
    <row r="177" spans="1:52" ht="15" x14ac:dyDescent="0.15">
      <c r="A177" s="40"/>
      <c r="B177" s="41" t="e">
        <f t="shared" si="77"/>
        <v>#VALUE!</v>
      </c>
      <c r="C177" s="41" t="e">
        <f t="shared" si="77"/>
        <v>#VALUE!</v>
      </c>
      <c r="D177" s="41" t="e">
        <f t="shared" si="77"/>
        <v>#VALUE!</v>
      </c>
      <c r="E177" s="41" t="e">
        <f t="shared" si="72"/>
        <v>#VALUE!</v>
      </c>
      <c r="F177" s="41" t="e">
        <f t="shared" si="52"/>
        <v>#VALUE!</v>
      </c>
      <c r="G177" s="41" t="e">
        <f t="shared" si="53"/>
        <v>#VALUE!</v>
      </c>
      <c r="H177" s="25" t="e">
        <f t="shared" si="79"/>
        <v>#VALUE!</v>
      </c>
      <c r="I177" s="227" t="e">
        <f t="shared" si="54"/>
        <v>#VALUE!</v>
      </c>
      <c r="J177" s="228" t="e">
        <f t="shared" si="76"/>
        <v>#VALUE!</v>
      </c>
      <c r="K177" s="41" t="e">
        <f t="shared" si="55"/>
        <v>#VALUE!</v>
      </c>
      <c r="L177" s="216" t="e">
        <f t="shared" si="56"/>
        <v>#VALUE!</v>
      </c>
      <c r="M177" s="216" t="e">
        <f t="shared" si="42"/>
        <v>#VALUE!</v>
      </c>
      <c r="N177" s="41" t="e">
        <f t="shared" si="57"/>
        <v>#VALUE!</v>
      </c>
      <c r="O177" s="41" t="e">
        <f t="shared" si="58"/>
        <v>#VALUE!</v>
      </c>
      <c r="P177" s="229" t="e">
        <f t="shared" si="59"/>
        <v>#VALUE!</v>
      </c>
      <c r="Q177" s="41" t="e">
        <f t="shared" si="60"/>
        <v>#VALUE!</v>
      </c>
      <c r="R177" s="41" t="e">
        <f t="shared" si="61"/>
        <v>#VALUE!</v>
      </c>
      <c r="S177" s="216" t="e">
        <f t="shared" si="43"/>
        <v>#VALUE!</v>
      </c>
      <c r="T177" s="216" t="e">
        <f t="shared" si="44"/>
        <v>#VALUE!</v>
      </c>
      <c r="U177" s="231" t="e">
        <f t="shared" si="62"/>
        <v>#VALUE!</v>
      </c>
      <c r="V177" s="231" t="e">
        <f t="shared" si="45"/>
        <v>#VALUE!</v>
      </c>
      <c r="W177" s="41" t="e">
        <f t="shared" si="63"/>
        <v>#VALUE!</v>
      </c>
      <c r="X177" s="41" t="e">
        <f t="shared" si="64"/>
        <v>#VALUE!</v>
      </c>
      <c r="Y177" s="41" t="e">
        <f t="shared" si="65"/>
        <v>#VALUE!</v>
      </c>
      <c r="Z177" s="41" t="e">
        <f t="shared" si="66"/>
        <v>#VALUE!</v>
      </c>
      <c r="AA177" s="231" t="e">
        <f t="shared" si="46"/>
        <v>#VALUE!</v>
      </c>
      <c r="AB177" s="231" t="e">
        <f t="shared" si="67"/>
        <v>#VALUE!</v>
      </c>
      <c r="AC177" s="41" t="e">
        <f t="shared" si="78"/>
        <v>#VALUE!</v>
      </c>
      <c r="AD177" s="41" t="e">
        <f t="shared" si="47"/>
        <v>#VALUE!</v>
      </c>
      <c r="AE177" s="41" t="e">
        <f t="shared" si="69"/>
        <v>#VALUE!</v>
      </c>
      <c r="AF177" s="41" t="e">
        <f t="shared" si="48"/>
        <v>#VALUE!</v>
      </c>
      <c r="AG177" s="41" t="e">
        <f t="shared" si="49"/>
        <v>#VALUE!</v>
      </c>
      <c r="AH177" s="41" t="e">
        <f t="shared" si="70"/>
        <v>#VALUE!</v>
      </c>
      <c r="AI177" s="41" t="e">
        <f t="shared" si="50"/>
        <v>#VALUE!</v>
      </c>
      <c r="AJ177" s="41" t="e">
        <f t="shared" si="71"/>
        <v>#VALUE!</v>
      </c>
      <c r="AK177" s="8" t="e">
        <f t="shared" si="74"/>
        <v>#VALUE!</v>
      </c>
      <c r="AL177" s="42" t="e">
        <f t="shared" si="75"/>
        <v>#VALUE!</v>
      </c>
      <c r="AZ177" s="8"/>
    </row>
    <row r="178" spans="1:52" ht="15" x14ac:dyDescent="0.15">
      <c r="A178" s="40"/>
      <c r="B178" s="41" t="e">
        <f t="shared" si="77"/>
        <v>#VALUE!</v>
      </c>
      <c r="C178" s="41" t="e">
        <f t="shared" si="77"/>
        <v>#VALUE!</v>
      </c>
      <c r="D178" s="41" t="e">
        <f t="shared" si="77"/>
        <v>#VALUE!</v>
      </c>
      <c r="E178" s="41" t="e">
        <f t="shared" si="72"/>
        <v>#VALUE!</v>
      </c>
      <c r="F178" s="41" t="e">
        <f t="shared" si="52"/>
        <v>#VALUE!</v>
      </c>
      <c r="G178" s="41" t="e">
        <f t="shared" si="53"/>
        <v>#VALUE!</v>
      </c>
      <c r="H178" s="25" t="e">
        <f t="shared" si="79"/>
        <v>#VALUE!</v>
      </c>
      <c r="I178" s="227" t="e">
        <f t="shared" si="54"/>
        <v>#VALUE!</v>
      </c>
      <c r="J178" s="228" t="e">
        <f t="shared" si="76"/>
        <v>#VALUE!</v>
      </c>
      <c r="K178" s="41" t="e">
        <f t="shared" si="55"/>
        <v>#VALUE!</v>
      </c>
      <c r="L178" s="216" t="e">
        <f t="shared" si="56"/>
        <v>#VALUE!</v>
      </c>
      <c r="M178" s="216" t="e">
        <f t="shared" si="42"/>
        <v>#VALUE!</v>
      </c>
      <c r="N178" s="41" t="e">
        <f t="shared" si="57"/>
        <v>#VALUE!</v>
      </c>
      <c r="O178" s="41" t="e">
        <f t="shared" si="58"/>
        <v>#VALUE!</v>
      </c>
      <c r="P178" s="229" t="e">
        <f t="shared" si="59"/>
        <v>#VALUE!</v>
      </c>
      <c r="Q178" s="41" t="e">
        <f t="shared" si="60"/>
        <v>#VALUE!</v>
      </c>
      <c r="R178" s="41" t="e">
        <f t="shared" si="61"/>
        <v>#VALUE!</v>
      </c>
      <c r="S178" s="216" t="e">
        <f t="shared" si="43"/>
        <v>#VALUE!</v>
      </c>
      <c r="T178" s="216" t="e">
        <f t="shared" si="44"/>
        <v>#VALUE!</v>
      </c>
      <c r="U178" s="231" t="e">
        <f t="shared" si="62"/>
        <v>#VALUE!</v>
      </c>
      <c r="V178" s="231" t="e">
        <f t="shared" si="45"/>
        <v>#VALUE!</v>
      </c>
      <c r="W178" s="41" t="e">
        <f t="shared" si="63"/>
        <v>#VALUE!</v>
      </c>
      <c r="X178" s="41" t="e">
        <f t="shared" si="64"/>
        <v>#VALUE!</v>
      </c>
      <c r="Y178" s="41" t="e">
        <f t="shared" si="65"/>
        <v>#VALUE!</v>
      </c>
      <c r="Z178" s="41" t="e">
        <f t="shared" si="66"/>
        <v>#VALUE!</v>
      </c>
      <c r="AA178" s="231" t="e">
        <f t="shared" si="46"/>
        <v>#VALUE!</v>
      </c>
      <c r="AB178" s="231" t="e">
        <f t="shared" si="67"/>
        <v>#VALUE!</v>
      </c>
      <c r="AC178" s="41" t="e">
        <f t="shared" si="78"/>
        <v>#VALUE!</v>
      </c>
      <c r="AD178" s="41" t="e">
        <f t="shared" si="47"/>
        <v>#VALUE!</v>
      </c>
      <c r="AE178" s="41" t="e">
        <f t="shared" si="69"/>
        <v>#VALUE!</v>
      </c>
      <c r="AF178" s="41" t="e">
        <f t="shared" si="48"/>
        <v>#VALUE!</v>
      </c>
      <c r="AG178" s="41" t="e">
        <f t="shared" si="49"/>
        <v>#VALUE!</v>
      </c>
      <c r="AH178" s="41" t="e">
        <f t="shared" si="70"/>
        <v>#VALUE!</v>
      </c>
      <c r="AI178" s="41" t="e">
        <f t="shared" si="50"/>
        <v>#VALUE!</v>
      </c>
      <c r="AJ178" s="41" t="e">
        <f t="shared" si="71"/>
        <v>#VALUE!</v>
      </c>
      <c r="AK178" s="8" t="e">
        <f t="shared" si="74"/>
        <v>#VALUE!</v>
      </c>
      <c r="AL178" s="42" t="e">
        <f t="shared" si="75"/>
        <v>#VALUE!</v>
      </c>
      <c r="AZ178" s="8"/>
    </row>
    <row r="179" spans="1:52" ht="15" x14ac:dyDescent="0.15">
      <c r="A179" s="40"/>
      <c r="B179" s="41" t="e">
        <f t="shared" si="77"/>
        <v>#VALUE!</v>
      </c>
      <c r="C179" s="41" t="e">
        <f t="shared" si="77"/>
        <v>#VALUE!</v>
      </c>
      <c r="D179" s="41" t="e">
        <f t="shared" si="77"/>
        <v>#VALUE!</v>
      </c>
      <c r="E179" s="41" t="e">
        <f t="shared" si="72"/>
        <v>#VALUE!</v>
      </c>
      <c r="F179" s="41" t="e">
        <f t="shared" si="52"/>
        <v>#VALUE!</v>
      </c>
      <c r="G179" s="41" t="e">
        <f t="shared" si="53"/>
        <v>#VALUE!</v>
      </c>
      <c r="H179" s="25" t="e">
        <f t="shared" si="79"/>
        <v>#VALUE!</v>
      </c>
      <c r="I179" s="227" t="e">
        <f t="shared" si="54"/>
        <v>#VALUE!</v>
      </c>
      <c r="J179" s="228" t="e">
        <f t="shared" si="76"/>
        <v>#VALUE!</v>
      </c>
      <c r="K179" s="41" t="e">
        <f t="shared" si="55"/>
        <v>#VALUE!</v>
      </c>
      <c r="L179" s="216" t="e">
        <f t="shared" si="56"/>
        <v>#VALUE!</v>
      </c>
      <c r="M179" s="216" t="e">
        <f t="shared" si="42"/>
        <v>#VALUE!</v>
      </c>
      <c r="N179" s="41" t="e">
        <f t="shared" si="57"/>
        <v>#VALUE!</v>
      </c>
      <c r="O179" s="41" t="e">
        <f t="shared" si="58"/>
        <v>#VALUE!</v>
      </c>
      <c r="P179" s="229" t="e">
        <f t="shared" si="59"/>
        <v>#VALUE!</v>
      </c>
      <c r="Q179" s="41" t="e">
        <f t="shared" si="60"/>
        <v>#VALUE!</v>
      </c>
      <c r="R179" s="41" t="e">
        <f t="shared" si="61"/>
        <v>#VALUE!</v>
      </c>
      <c r="S179" s="216" t="e">
        <f t="shared" si="43"/>
        <v>#VALUE!</v>
      </c>
      <c r="T179" s="216" t="e">
        <f t="shared" si="44"/>
        <v>#VALUE!</v>
      </c>
      <c r="U179" s="231" t="e">
        <f t="shared" si="62"/>
        <v>#VALUE!</v>
      </c>
      <c r="V179" s="231" t="e">
        <f t="shared" si="45"/>
        <v>#VALUE!</v>
      </c>
      <c r="W179" s="41" t="e">
        <f t="shared" si="63"/>
        <v>#VALUE!</v>
      </c>
      <c r="X179" s="41" t="e">
        <f t="shared" si="64"/>
        <v>#VALUE!</v>
      </c>
      <c r="Y179" s="41" t="e">
        <f t="shared" si="65"/>
        <v>#VALUE!</v>
      </c>
      <c r="Z179" s="41" t="e">
        <f t="shared" si="66"/>
        <v>#VALUE!</v>
      </c>
      <c r="AA179" s="231" t="e">
        <f t="shared" si="46"/>
        <v>#VALUE!</v>
      </c>
      <c r="AB179" s="231" t="e">
        <f t="shared" si="67"/>
        <v>#VALUE!</v>
      </c>
      <c r="AC179" s="41" t="e">
        <f t="shared" si="78"/>
        <v>#VALUE!</v>
      </c>
      <c r="AD179" s="41" t="e">
        <f t="shared" si="47"/>
        <v>#VALUE!</v>
      </c>
      <c r="AE179" s="41" t="e">
        <f t="shared" si="69"/>
        <v>#VALUE!</v>
      </c>
      <c r="AF179" s="41" t="e">
        <f t="shared" si="48"/>
        <v>#VALUE!</v>
      </c>
      <c r="AG179" s="41" t="e">
        <f t="shared" si="49"/>
        <v>#VALUE!</v>
      </c>
      <c r="AH179" s="41" t="e">
        <f t="shared" si="70"/>
        <v>#VALUE!</v>
      </c>
      <c r="AI179" s="41" t="e">
        <f t="shared" si="50"/>
        <v>#VALUE!</v>
      </c>
      <c r="AJ179" s="41" t="e">
        <f t="shared" si="71"/>
        <v>#VALUE!</v>
      </c>
      <c r="AK179" s="8" t="e">
        <f t="shared" si="74"/>
        <v>#VALUE!</v>
      </c>
      <c r="AL179" s="42" t="e">
        <f t="shared" si="75"/>
        <v>#VALUE!</v>
      </c>
      <c r="AZ179" s="8"/>
    </row>
    <row r="180" spans="1:52" ht="15" x14ac:dyDescent="0.15">
      <c r="A180" s="40"/>
      <c r="B180" s="41" t="e">
        <f t="shared" si="77"/>
        <v>#VALUE!</v>
      </c>
      <c r="C180" s="41" t="e">
        <f t="shared" si="77"/>
        <v>#VALUE!</v>
      </c>
      <c r="D180" s="41" t="e">
        <f t="shared" si="77"/>
        <v>#VALUE!</v>
      </c>
      <c r="E180" s="41" t="e">
        <f t="shared" si="72"/>
        <v>#VALUE!</v>
      </c>
      <c r="F180" s="41" t="e">
        <f t="shared" si="52"/>
        <v>#VALUE!</v>
      </c>
      <c r="G180" s="41" t="e">
        <f t="shared" si="53"/>
        <v>#VALUE!</v>
      </c>
      <c r="H180" s="25" t="e">
        <f t="shared" si="79"/>
        <v>#VALUE!</v>
      </c>
      <c r="I180" s="227" t="e">
        <f t="shared" si="54"/>
        <v>#VALUE!</v>
      </c>
      <c r="J180" s="228" t="e">
        <f t="shared" si="76"/>
        <v>#VALUE!</v>
      </c>
      <c r="K180" s="41" t="e">
        <f t="shared" si="55"/>
        <v>#VALUE!</v>
      </c>
      <c r="L180" s="216" t="e">
        <f t="shared" si="56"/>
        <v>#VALUE!</v>
      </c>
      <c r="M180" s="216" t="e">
        <f t="shared" si="42"/>
        <v>#VALUE!</v>
      </c>
      <c r="N180" s="41" t="e">
        <f t="shared" si="57"/>
        <v>#VALUE!</v>
      </c>
      <c r="O180" s="41" t="e">
        <f t="shared" si="58"/>
        <v>#VALUE!</v>
      </c>
      <c r="P180" s="229" t="e">
        <f t="shared" si="59"/>
        <v>#VALUE!</v>
      </c>
      <c r="Q180" s="41" t="e">
        <f t="shared" si="60"/>
        <v>#VALUE!</v>
      </c>
      <c r="R180" s="41" t="e">
        <f t="shared" si="61"/>
        <v>#VALUE!</v>
      </c>
      <c r="S180" s="216" t="e">
        <f t="shared" si="43"/>
        <v>#VALUE!</v>
      </c>
      <c r="T180" s="216" t="e">
        <f t="shared" si="44"/>
        <v>#VALUE!</v>
      </c>
      <c r="U180" s="231" t="e">
        <f t="shared" si="62"/>
        <v>#VALUE!</v>
      </c>
      <c r="V180" s="231" t="e">
        <f t="shared" si="45"/>
        <v>#VALUE!</v>
      </c>
      <c r="W180" s="41" t="e">
        <f t="shared" si="63"/>
        <v>#VALUE!</v>
      </c>
      <c r="X180" s="41" t="e">
        <f t="shared" si="64"/>
        <v>#VALUE!</v>
      </c>
      <c r="Y180" s="41" t="e">
        <f t="shared" si="65"/>
        <v>#VALUE!</v>
      </c>
      <c r="Z180" s="41" t="e">
        <f t="shared" si="66"/>
        <v>#VALUE!</v>
      </c>
      <c r="AA180" s="231" t="e">
        <f t="shared" si="46"/>
        <v>#VALUE!</v>
      </c>
      <c r="AB180" s="231" t="e">
        <f t="shared" si="67"/>
        <v>#VALUE!</v>
      </c>
      <c r="AC180" s="41" t="e">
        <f t="shared" si="78"/>
        <v>#VALUE!</v>
      </c>
      <c r="AD180" s="41" t="e">
        <f t="shared" si="47"/>
        <v>#VALUE!</v>
      </c>
      <c r="AE180" s="41" t="e">
        <f t="shared" si="69"/>
        <v>#VALUE!</v>
      </c>
      <c r="AF180" s="41" t="e">
        <f t="shared" si="48"/>
        <v>#VALUE!</v>
      </c>
      <c r="AG180" s="41" t="e">
        <f t="shared" si="49"/>
        <v>#VALUE!</v>
      </c>
      <c r="AH180" s="41" t="e">
        <f t="shared" si="70"/>
        <v>#VALUE!</v>
      </c>
      <c r="AI180" s="41" t="e">
        <f t="shared" si="50"/>
        <v>#VALUE!</v>
      </c>
      <c r="AJ180" s="41" t="e">
        <f t="shared" si="71"/>
        <v>#VALUE!</v>
      </c>
      <c r="AK180" s="8" t="e">
        <f t="shared" si="74"/>
        <v>#VALUE!</v>
      </c>
      <c r="AL180" s="42" t="e">
        <f t="shared" si="75"/>
        <v>#VALUE!</v>
      </c>
      <c r="AZ180" s="8"/>
    </row>
    <row r="181" spans="1:52" ht="15" x14ac:dyDescent="0.15">
      <c r="A181" s="40"/>
      <c r="B181" s="41" t="e">
        <f t="shared" si="77"/>
        <v>#VALUE!</v>
      </c>
      <c r="C181" s="41" t="e">
        <f t="shared" si="77"/>
        <v>#VALUE!</v>
      </c>
      <c r="D181" s="41" t="e">
        <f t="shared" si="77"/>
        <v>#VALUE!</v>
      </c>
      <c r="E181" s="41" t="e">
        <f t="shared" si="72"/>
        <v>#VALUE!</v>
      </c>
      <c r="F181" s="41" t="e">
        <f t="shared" si="52"/>
        <v>#VALUE!</v>
      </c>
      <c r="G181" s="41" t="e">
        <f t="shared" si="53"/>
        <v>#VALUE!</v>
      </c>
      <c r="H181" s="25" t="e">
        <f t="shared" si="79"/>
        <v>#VALUE!</v>
      </c>
      <c r="I181" s="227" t="e">
        <f t="shared" si="54"/>
        <v>#VALUE!</v>
      </c>
      <c r="J181" s="228" t="e">
        <f t="shared" si="76"/>
        <v>#VALUE!</v>
      </c>
      <c r="K181" s="41" t="e">
        <f t="shared" si="55"/>
        <v>#VALUE!</v>
      </c>
      <c r="L181" s="216" t="e">
        <f t="shared" si="56"/>
        <v>#VALUE!</v>
      </c>
      <c r="M181" s="216" t="e">
        <f t="shared" si="42"/>
        <v>#VALUE!</v>
      </c>
      <c r="N181" s="41" t="e">
        <f t="shared" si="57"/>
        <v>#VALUE!</v>
      </c>
      <c r="O181" s="41" t="e">
        <f t="shared" si="58"/>
        <v>#VALUE!</v>
      </c>
      <c r="P181" s="229" t="e">
        <f t="shared" si="59"/>
        <v>#VALUE!</v>
      </c>
      <c r="Q181" s="41" t="e">
        <f t="shared" si="60"/>
        <v>#VALUE!</v>
      </c>
      <c r="R181" s="41" t="e">
        <f t="shared" si="61"/>
        <v>#VALUE!</v>
      </c>
      <c r="S181" s="216" t="e">
        <f t="shared" si="43"/>
        <v>#VALUE!</v>
      </c>
      <c r="T181" s="216" t="e">
        <f t="shared" si="44"/>
        <v>#VALUE!</v>
      </c>
      <c r="U181" s="231" t="e">
        <f t="shared" si="62"/>
        <v>#VALUE!</v>
      </c>
      <c r="V181" s="231" t="e">
        <f t="shared" si="45"/>
        <v>#VALUE!</v>
      </c>
      <c r="W181" s="41" t="e">
        <f t="shared" si="63"/>
        <v>#VALUE!</v>
      </c>
      <c r="X181" s="41" t="e">
        <f t="shared" si="64"/>
        <v>#VALUE!</v>
      </c>
      <c r="Y181" s="41" t="e">
        <f t="shared" si="65"/>
        <v>#VALUE!</v>
      </c>
      <c r="Z181" s="41" t="e">
        <f t="shared" si="66"/>
        <v>#VALUE!</v>
      </c>
      <c r="AA181" s="231" t="e">
        <f t="shared" si="46"/>
        <v>#VALUE!</v>
      </c>
      <c r="AB181" s="231" t="e">
        <f t="shared" si="67"/>
        <v>#VALUE!</v>
      </c>
      <c r="AC181" s="41" t="e">
        <f t="shared" si="78"/>
        <v>#VALUE!</v>
      </c>
      <c r="AD181" s="41" t="e">
        <f t="shared" si="47"/>
        <v>#VALUE!</v>
      </c>
      <c r="AE181" s="41" t="e">
        <f t="shared" si="69"/>
        <v>#VALUE!</v>
      </c>
      <c r="AF181" s="41" t="e">
        <f t="shared" si="48"/>
        <v>#VALUE!</v>
      </c>
      <c r="AG181" s="41" t="e">
        <f t="shared" si="49"/>
        <v>#VALUE!</v>
      </c>
      <c r="AH181" s="41" t="e">
        <f t="shared" si="70"/>
        <v>#VALUE!</v>
      </c>
      <c r="AI181" s="41" t="e">
        <f t="shared" si="50"/>
        <v>#VALUE!</v>
      </c>
      <c r="AJ181" s="41" t="e">
        <f t="shared" si="71"/>
        <v>#VALUE!</v>
      </c>
      <c r="AK181" s="8" t="e">
        <f t="shared" si="74"/>
        <v>#VALUE!</v>
      </c>
      <c r="AL181" s="42" t="e">
        <f t="shared" si="75"/>
        <v>#VALUE!</v>
      </c>
      <c r="AZ181" s="8"/>
    </row>
    <row r="182" spans="1:52" ht="15" x14ac:dyDescent="0.15">
      <c r="A182" s="40"/>
      <c r="B182" s="41" t="e">
        <f t="shared" si="77"/>
        <v>#VALUE!</v>
      </c>
      <c r="C182" s="41" t="e">
        <f t="shared" si="77"/>
        <v>#VALUE!</v>
      </c>
      <c r="D182" s="41" t="e">
        <f t="shared" si="77"/>
        <v>#VALUE!</v>
      </c>
      <c r="E182" s="41" t="e">
        <f t="shared" si="72"/>
        <v>#VALUE!</v>
      </c>
      <c r="F182" s="41" t="e">
        <f t="shared" si="52"/>
        <v>#VALUE!</v>
      </c>
      <c r="G182" s="41" t="e">
        <f t="shared" si="53"/>
        <v>#VALUE!</v>
      </c>
      <c r="H182" s="25" t="e">
        <f t="shared" si="79"/>
        <v>#VALUE!</v>
      </c>
      <c r="I182" s="227" t="e">
        <f t="shared" si="54"/>
        <v>#VALUE!</v>
      </c>
      <c r="J182" s="228" t="e">
        <f t="shared" si="76"/>
        <v>#VALUE!</v>
      </c>
      <c r="K182" s="41" t="e">
        <f t="shared" si="55"/>
        <v>#VALUE!</v>
      </c>
      <c r="L182" s="216" t="e">
        <f t="shared" si="56"/>
        <v>#VALUE!</v>
      </c>
      <c r="M182" s="216" t="e">
        <f t="shared" si="42"/>
        <v>#VALUE!</v>
      </c>
      <c r="N182" s="41" t="e">
        <f t="shared" si="57"/>
        <v>#VALUE!</v>
      </c>
      <c r="O182" s="41" t="e">
        <f t="shared" si="58"/>
        <v>#VALUE!</v>
      </c>
      <c r="P182" s="229" t="e">
        <f t="shared" si="59"/>
        <v>#VALUE!</v>
      </c>
      <c r="Q182" s="41" t="e">
        <f t="shared" si="60"/>
        <v>#VALUE!</v>
      </c>
      <c r="R182" s="41" t="e">
        <f t="shared" si="61"/>
        <v>#VALUE!</v>
      </c>
      <c r="S182" s="216" t="e">
        <f t="shared" si="43"/>
        <v>#VALUE!</v>
      </c>
      <c r="T182" s="216" t="e">
        <f t="shared" si="44"/>
        <v>#VALUE!</v>
      </c>
      <c r="U182" s="231" t="e">
        <f t="shared" si="62"/>
        <v>#VALUE!</v>
      </c>
      <c r="V182" s="231" t="e">
        <f t="shared" si="45"/>
        <v>#VALUE!</v>
      </c>
      <c r="W182" s="41" t="e">
        <f t="shared" si="63"/>
        <v>#VALUE!</v>
      </c>
      <c r="X182" s="41" t="e">
        <f t="shared" si="64"/>
        <v>#VALUE!</v>
      </c>
      <c r="Y182" s="41" t="e">
        <f t="shared" si="65"/>
        <v>#VALUE!</v>
      </c>
      <c r="Z182" s="41" t="e">
        <f t="shared" si="66"/>
        <v>#VALUE!</v>
      </c>
      <c r="AA182" s="231" t="e">
        <f t="shared" si="46"/>
        <v>#VALUE!</v>
      </c>
      <c r="AB182" s="231" t="e">
        <f t="shared" si="67"/>
        <v>#VALUE!</v>
      </c>
      <c r="AC182" s="41" t="e">
        <f t="shared" si="78"/>
        <v>#VALUE!</v>
      </c>
      <c r="AD182" s="41" t="e">
        <f t="shared" si="47"/>
        <v>#VALUE!</v>
      </c>
      <c r="AE182" s="41" t="e">
        <f t="shared" si="69"/>
        <v>#VALUE!</v>
      </c>
      <c r="AF182" s="41" t="e">
        <f t="shared" si="48"/>
        <v>#VALUE!</v>
      </c>
      <c r="AG182" s="41" t="e">
        <f t="shared" si="49"/>
        <v>#VALUE!</v>
      </c>
      <c r="AH182" s="41" t="e">
        <f t="shared" si="70"/>
        <v>#VALUE!</v>
      </c>
      <c r="AI182" s="41" t="e">
        <f t="shared" si="50"/>
        <v>#VALUE!</v>
      </c>
      <c r="AJ182" s="41" t="e">
        <f t="shared" si="71"/>
        <v>#VALUE!</v>
      </c>
      <c r="AK182" s="8" t="e">
        <f t="shared" si="74"/>
        <v>#VALUE!</v>
      </c>
      <c r="AL182" s="42" t="e">
        <f t="shared" si="75"/>
        <v>#VALUE!</v>
      </c>
      <c r="AZ182" s="8"/>
    </row>
    <row r="183" spans="1:52" ht="15" x14ac:dyDescent="0.15">
      <c r="A183" s="40"/>
      <c r="B183" s="41" t="e">
        <f t="shared" si="77"/>
        <v>#VALUE!</v>
      </c>
      <c r="C183" s="41" t="e">
        <f t="shared" si="77"/>
        <v>#VALUE!</v>
      </c>
      <c r="D183" s="41" t="e">
        <f t="shared" si="77"/>
        <v>#VALUE!</v>
      </c>
      <c r="E183" s="41" t="e">
        <f t="shared" si="72"/>
        <v>#VALUE!</v>
      </c>
      <c r="F183" s="41" t="e">
        <f t="shared" si="52"/>
        <v>#VALUE!</v>
      </c>
      <c r="G183" s="41" t="e">
        <f t="shared" si="53"/>
        <v>#VALUE!</v>
      </c>
      <c r="H183" s="25" t="e">
        <f t="shared" si="79"/>
        <v>#VALUE!</v>
      </c>
      <c r="I183" s="227" t="e">
        <f t="shared" si="54"/>
        <v>#VALUE!</v>
      </c>
      <c r="J183" s="228" t="e">
        <f t="shared" si="76"/>
        <v>#VALUE!</v>
      </c>
      <c r="K183" s="41" t="e">
        <f t="shared" si="55"/>
        <v>#VALUE!</v>
      </c>
      <c r="L183" s="216" t="e">
        <f t="shared" si="56"/>
        <v>#VALUE!</v>
      </c>
      <c r="M183" s="216" t="e">
        <f t="shared" si="42"/>
        <v>#VALUE!</v>
      </c>
      <c r="N183" s="41" t="e">
        <f t="shared" si="57"/>
        <v>#VALUE!</v>
      </c>
      <c r="O183" s="41" t="e">
        <f t="shared" si="58"/>
        <v>#VALUE!</v>
      </c>
      <c r="P183" s="229" t="e">
        <f t="shared" si="59"/>
        <v>#VALUE!</v>
      </c>
      <c r="Q183" s="41" t="e">
        <f t="shared" si="60"/>
        <v>#VALUE!</v>
      </c>
      <c r="R183" s="41" t="e">
        <f t="shared" si="61"/>
        <v>#VALUE!</v>
      </c>
      <c r="S183" s="216" t="e">
        <f t="shared" si="43"/>
        <v>#VALUE!</v>
      </c>
      <c r="T183" s="216" t="e">
        <f t="shared" si="44"/>
        <v>#VALUE!</v>
      </c>
      <c r="U183" s="231" t="e">
        <f t="shared" si="62"/>
        <v>#VALUE!</v>
      </c>
      <c r="V183" s="231" t="e">
        <f t="shared" si="45"/>
        <v>#VALUE!</v>
      </c>
      <c r="W183" s="41" t="e">
        <f t="shared" si="63"/>
        <v>#VALUE!</v>
      </c>
      <c r="X183" s="41" t="e">
        <f t="shared" si="64"/>
        <v>#VALUE!</v>
      </c>
      <c r="Y183" s="41" t="e">
        <f t="shared" si="65"/>
        <v>#VALUE!</v>
      </c>
      <c r="Z183" s="41" t="e">
        <f t="shared" si="66"/>
        <v>#VALUE!</v>
      </c>
      <c r="AA183" s="231" t="e">
        <f t="shared" si="46"/>
        <v>#VALUE!</v>
      </c>
      <c r="AB183" s="231" t="e">
        <f t="shared" si="67"/>
        <v>#VALUE!</v>
      </c>
      <c r="AC183" s="41" t="e">
        <f t="shared" si="78"/>
        <v>#VALUE!</v>
      </c>
      <c r="AD183" s="41" t="e">
        <f t="shared" si="47"/>
        <v>#VALUE!</v>
      </c>
      <c r="AE183" s="41" t="e">
        <f t="shared" si="69"/>
        <v>#VALUE!</v>
      </c>
      <c r="AF183" s="41" t="e">
        <f t="shared" si="48"/>
        <v>#VALUE!</v>
      </c>
      <c r="AG183" s="41" t="e">
        <f t="shared" si="49"/>
        <v>#VALUE!</v>
      </c>
      <c r="AH183" s="41" t="e">
        <f t="shared" si="70"/>
        <v>#VALUE!</v>
      </c>
      <c r="AI183" s="41" t="e">
        <f t="shared" si="50"/>
        <v>#VALUE!</v>
      </c>
      <c r="AJ183" s="41" t="e">
        <f t="shared" si="71"/>
        <v>#VALUE!</v>
      </c>
      <c r="AK183" s="8" t="e">
        <f t="shared" si="74"/>
        <v>#VALUE!</v>
      </c>
      <c r="AL183" s="42" t="e">
        <f t="shared" si="75"/>
        <v>#VALUE!</v>
      </c>
      <c r="AZ183" s="8"/>
    </row>
    <row r="184" spans="1:52" ht="15" x14ac:dyDescent="0.15">
      <c r="A184" s="40"/>
      <c r="B184" s="41" t="e">
        <f t="shared" si="77"/>
        <v>#VALUE!</v>
      </c>
      <c r="C184" s="41" t="e">
        <f t="shared" si="77"/>
        <v>#VALUE!</v>
      </c>
      <c r="D184" s="41" t="e">
        <f t="shared" si="77"/>
        <v>#VALUE!</v>
      </c>
      <c r="E184" s="41" t="e">
        <f t="shared" si="72"/>
        <v>#VALUE!</v>
      </c>
      <c r="F184" s="41" t="e">
        <f t="shared" si="52"/>
        <v>#VALUE!</v>
      </c>
      <c r="G184" s="41" t="e">
        <f t="shared" si="53"/>
        <v>#VALUE!</v>
      </c>
      <c r="H184" s="25" t="e">
        <f t="shared" si="79"/>
        <v>#VALUE!</v>
      </c>
      <c r="I184" s="227" t="e">
        <f t="shared" si="54"/>
        <v>#VALUE!</v>
      </c>
      <c r="J184" s="228" t="e">
        <f t="shared" si="76"/>
        <v>#VALUE!</v>
      </c>
      <c r="K184" s="41" t="e">
        <f t="shared" si="55"/>
        <v>#VALUE!</v>
      </c>
      <c r="L184" s="216" t="e">
        <f t="shared" si="56"/>
        <v>#VALUE!</v>
      </c>
      <c r="M184" s="216" t="e">
        <f t="shared" si="42"/>
        <v>#VALUE!</v>
      </c>
      <c r="N184" s="41" t="e">
        <f t="shared" si="57"/>
        <v>#VALUE!</v>
      </c>
      <c r="O184" s="41" t="e">
        <f t="shared" si="58"/>
        <v>#VALUE!</v>
      </c>
      <c r="P184" s="229" t="e">
        <f t="shared" si="59"/>
        <v>#VALUE!</v>
      </c>
      <c r="Q184" s="41" t="e">
        <f t="shared" si="60"/>
        <v>#VALUE!</v>
      </c>
      <c r="R184" s="41" t="e">
        <f t="shared" si="61"/>
        <v>#VALUE!</v>
      </c>
      <c r="S184" s="216" t="e">
        <f t="shared" si="43"/>
        <v>#VALUE!</v>
      </c>
      <c r="T184" s="216" t="e">
        <f t="shared" si="44"/>
        <v>#VALUE!</v>
      </c>
      <c r="U184" s="231" t="e">
        <f t="shared" si="62"/>
        <v>#VALUE!</v>
      </c>
      <c r="V184" s="231" t="e">
        <f t="shared" si="45"/>
        <v>#VALUE!</v>
      </c>
      <c r="W184" s="41" t="e">
        <f t="shared" si="63"/>
        <v>#VALUE!</v>
      </c>
      <c r="X184" s="41" t="e">
        <f t="shared" si="64"/>
        <v>#VALUE!</v>
      </c>
      <c r="Y184" s="41" t="e">
        <f t="shared" si="65"/>
        <v>#VALUE!</v>
      </c>
      <c r="Z184" s="41" t="e">
        <f t="shared" si="66"/>
        <v>#VALUE!</v>
      </c>
      <c r="AA184" s="231" t="e">
        <f t="shared" si="46"/>
        <v>#VALUE!</v>
      </c>
      <c r="AB184" s="231" t="e">
        <f t="shared" si="67"/>
        <v>#VALUE!</v>
      </c>
      <c r="AC184" s="41" t="e">
        <f t="shared" si="78"/>
        <v>#VALUE!</v>
      </c>
      <c r="AD184" s="41" t="e">
        <f t="shared" si="47"/>
        <v>#VALUE!</v>
      </c>
      <c r="AE184" s="41" t="e">
        <f t="shared" si="69"/>
        <v>#VALUE!</v>
      </c>
      <c r="AF184" s="41" t="e">
        <f t="shared" si="48"/>
        <v>#VALUE!</v>
      </c>
      <c r="AG184" s="41" t="e">
        <f t="shared" si="49"/>
        <v>#VALUE!</v>
      </c>
      <c r="AH184" s="41" t="e">
        <f t="shared" si="70"/>
        <v>#VALUE!</v>
      </c>
      <c r="AI184" s="41" t="e">
        <f t="shared" si="50"/>
        <v>#VALUE!</v>
      </c>
      <c r="AJ184" s="41" t="e">
        <f t="shared" si="71"/>
        <v>#VALUE!</v>
      </c>
      <c r="AK184" s="8" t="e">
        <f t="shared" si="74"/>
        <v>#VALUE!</v>
      </c>
      <c r="AL184" s="42" t="e">
        <f t="shared" si="75"/>
        <v>#VALUE!</v>
      </c>
      <c r="AZ184" s="8"/>
    </row>
    <row r="185" spans="1:52" ht="15" x14ac:dyDescent="0.15">
      <c r="A185" s="40"/>
      <c r="B185" s="41" t="e">
        <f t="shared" si="77"/>
        <v>#VALUE!</v>
      </c>
      <c r="C185" s="41" t="e">
        <f t="shared" si="77"/>
        <v>#VALUE!</v>
      </c>
      <c r="D185" s="41" t="e">
        <f t="shared" si="77"/>
        <v>#VALUE!</v>
      </c>
      <c r="E185" s="41" t="e">
        <f t="shared" si="72"/>
        <v>#VALUE!</v>
      </c>
      <c r="F185" s="41" t="e">
        <f t="shared" si="52"/>
        <v>#VALUE!</v>
      </c>
      <c r="G185" s="41" t="e">
        <f t="shared" si="53"/>
        <v>#VALUE!</v>
      </c>
      <c r="H185" s="25" t="e">
        <f t="shared" si="79"/>
        <v>#VALUE!</v>
      </c>
      <c r="I185" s="227" t="e">
        <f t="shared" si="54"/>
        <v>#VALUE!</v>
      </c>
      <c r="J185" s="228" t="e">
        <f t="shared" si="76"/>
        <v>#VALUE!</v>
      </c>
      <c r="K185" s="41" t="e">
        <f t="shared" si="55"/>
        <v>#VALUE!</v>
      </c>
      <c r="L185" s="216" t="e">
        <f t="shared" si="56"/>
        <v>#VALUE!</v>
      </c>
      <c r="M185" s="216" t="e">
        <f t="shared" si="42"/>
        <v>#VALUE!</v>
      </c>
      <c r="N185" s="41" t="e">
        <f t="shared" si="57"/>
        <v>#VALUE!</v>
      </c>
      <c r="O185" s="41" t="e">
        <f t="shared" si="58"/>
        <v>#VALUE!</v>
      </c>
      <c r="P185" s="229" t="e">
        <f t="shared" si="59"/>
        <v>#VALUE!</v>
      </c>
      <c r="Q185" s="41" t="e">
        <f t="shared" si="60"/>
        <v>#VALUE!</v>
      </c>
      <c r="R185" s="41" t="e">
        <f t="shared" si="61"/>
        <v>#VALUE!</v>
      </c>
      <c r="S185" s="216" t="e">
        <f t="shared" si="43"/>
        <v>#VALUE!</v>
      </c>
      <c r="T185" s="216" t="e">
        <f t="shared" si="44"/>
        <v>#VALUE!</v>
      </c>
      <c r="U185" s="231" t="e">
        <f t="shared" si="62"/>
        <v>#VALUE!</v>
      </c>
      <c r="V185" s="231" t="e">
        <f t="shared" si="45"/>
        <v>#VALUE!</v>
      </c>
      <c r="W185" s="41" t="e">
        <f t="shared" si="63"/>
        <v>#VALUE!</v>
      </c>
      <c r="X185" s="41" t="e">
        <f t="shared" si="64"/>
        <v>#VALUE!</v>
      </c>
      <c r="Y185" s="41" t="e">
        <f t="shared" si="65"/>
        <v>#VALUE!</v>
      </c>
      <c r="Z185" s="41" t="e">
        <f t="shared" si="66"/>
        <v>#VALUE!</v>
      </c>
      <c r="AA185" s="231" t="e">
        <f t="shared" si="46"/>
        <v>#VALUE!</v>
      </c>
      <c r="AB185" s="231" t="e">
        <f t="shared" si="67"/>
        <v>#VALUE!</v>
      </c>
      <c r="AC185" s="41" t="e">
        <f t="shared" si="78"/>
        <v>#VALUE!</v>
      </c>
      <c r="AD185" s="41" t="e">
        <f t="shared" si="47"/>
        <v>#VALUE!</v>
      </c>
      <c r="AE185" s="41" t="e">
        <f t="shared" si="69"/>
        <v>#VALUE!</v>
      </c>
      <c r="AF185" s="41" t="e">
        <f t="shared" si="48"/>
        <v>#VALUE!</v>
      </c>
      <c r="AG185" s="41" t="e">
        <f t="shared" si="49"/>
        <v>#VALUE!</v>
      </c>
      <c r="AH185" s="41" t="e">
        <f t="shared" si="70"/>
        <v>#VALUE!</v>
      </c>
      <c r="AI185" s="41" t="e">
        <f t="shared" si="50"/>
        <v>#VALUE!</v>
      </c>
      <c r="AJ185" s="41" t="e">
        <f t="shared" si="71"/>
        <v>#VALUE!</v>
      </c>
      <c r="AK185" s="8" t="e">
        <f t="shared" si="74"/>
        <v>#VALUE!</v>
      </c>
      <c r="AL185" s="42" t="e">
        <f t="shared" si="75"/>
        <v>#VALUE!</v>
      </c>
      <c r="AZ185" s="8"/>
    </row>
    <row r="186" spans="1:52" ht="15" x14ac:dyDescent="0.15">
      <c r="A186" s="40"/>
      <c r="B186" s="41" t="e">
        <f t="shared" si="77"/>
        <v>#VALUE!</v>
      </c>
      <c r="C186" s="41" t="e">
        <f t="shared" si="77"/>
        <v>#VALUE!</v>
      </c>
      <c r="D186" s="41" t="e">
        <f t="shared" si="77"/>
        <v>#VALUE!</v>
      </c>
      <c r="E186" s="41" t="e">
        <f t="shared" si="72"/>
        <v>#VALUE!</v>
      </c>
      <c r="F186" s="41" t="e">
        <f t="shared" si="52"/>
        <v>#VALUE!</v>
      </c>
      <c r="G186" s="41" t="e">
        <f t="shared" si="53"/>
        <v>#VALUE!</v>
      </c>
      <c r="H186" s="25" t="e">
        <f t="shared" si="79"/>
        <v>#VALUE!</v>
      </c>
      <c r="I186" s="227" t="e">
        <f t="shared" si="54"/>
        <v>#VALUE!</v>
      </c>
      <c r="J186" s="228" t="e">
        <f t="shared" si="76"/>
        <v>#VALUE!</v>
      </c>
      <c r="K186" s="41" t="e">
        <f t="shared" si="55"/>
        <v>#VALUE!</v>
      </c>
      <c r="L186" s="216" t="e">
        <f t="shared" si="56"/>
        <v>#VALUE!</v>
      </c>
      <c r="M186" s="216" t="e">
        <f t="shared" si="42"/>
        <v>#VALUE!</v>
      </c>
      <c r="N186" s="41" t="e">
        <f t="shared" si="57"/>
        <v>#VALUE!</v>
      </c>
      <c r="O186" s="41" t="e">
        <f t="shared" si="58"/>
        <v>#VALUE!</v>
      </c>
      <c r="P186" s="229" t="e">
        <f t="shared" si="59"/>
        <v>#VALUE!</v>
      </c>
      <c r="Q186" s="41" t="e">
        <f t="shared" si="60"/>
        <v>#VALUE!</v>
      </c>
      <c r="R186" s="41" t="e">
        <f t="shared" si="61"/>
        <v>#VALUE!</v>
      </c>
      <c r="S186" s="216" t="e">
        <f t="shared" si="43"/>
        <v>#VALUE!</v>
      </c>
      <c r="T186" s="216" t="e">
        <f t="shared" si="44"/>
        <v>#VALUE!</v>
      </c>
      <c r="U186" s="231" t="e">
        <f t="shared" si="62"/>
        <v>#VALUE!</v>
      </c>
      <c r="V186" s="231" t="e">
        <f t="shared" si="45"/>
        <v>#VALUE!</v>
      </c>
      <c r="W186" s="41" t="e">
        <f t="shared" si="63"/>
        <v>#VALUE!</v>
      </c>
      <c r="X186" s="41" t="e">
        <f t="shared" si="64"/>
        <v>#VALUE!</v>
      </c>
      <c r="Y186" s="41" t="e">
        <f t="shared" si="65"/>
        <v>#VALUE!</v>
      </c>
      <c r="Z186" s="41" t="e">
        <f t="shared" si="66"/>
        <v>#VALUE!</v>
      </c>
      <c r="AA186" s="231" t="e">
        <f t="shared" si="46"/>
        <v>#VALUE!</v>
      </c>
      <c r="AB186" s="231" t="e">
        <f t="shared" si="67"/>
        <v>#VALUE!</v>
      </c>
      <c r="AC186" s="41" t="e">
        <f t="shared" si="78"/>
        <v>#VALUE!</v>
      </c>
      <c r="AD186" s="41" t="e">
        <f t="shared" si="47"/>
        <v>#VALUE!</v>
      </c>
      <c r="AE186" s="41" t="e">
        <f t="shared" si="69"/>
        <v>#VALUE!</v>
      </c>
      <c r="AF186" s="41" t="e">
        <f t="shared" si="48"/>
        <v>#VALUE!</v>
      </c>
      <c r="AG186" s="41" t="e">
        <f t="shared" si="49"/>
        <v>#VALUE!</v>
      </c>
      <c r="AH186" s="41" t="e">
        <f t="shared" si="70"/>
        <v>#VALUE!</v>
      </c>
      <c r="AI186" s="41" t="e">
        <f t="shared" si="50"/>
        <v>#VALUE!</v>
      </c>
      <c r="AJ186" s="41" t="e">
        <f t="shared" si="71"/>
        <v>#VALUE!</v>
      </c>
      <c r="AK186" s="8" t="e">
        <f t="shared" si="74"/>
        <v>#VALUE!</v>
      </c>
      <c r="AL186" s="42" t="e">
        <f t="shared" si="75"/>
        <v>#VALUE!</v>
      </c>
      <c r="AZ186" s="8"/>
    </row>
    <row r="187" spans="1:52" ht="15" x14ac:dyDescent="0.15">
      <c r="A187" s="40"/>
      <c r="B187" s="41" t="e">
        <f t="shared" si="77"/>
        <v>#VALUE!</v>
      </c>
      <c r="C187" s="41" t="e">
        <f t="shared" si="77"/>
        <v>#VALUE!</v>
      </c>
      <c r="D187" s="41" t="e">
        <f t="shared" si="77"/>
        <v>#VALUE!</v>
      </c>
      <c r="E187" s="41" t="e">
        <f t="shared" si="72"/>
        <v>#VALUE!</v>
      </c>
      <c r="F187" s="41" t="e">
        <f t="shared" si="52"/>
        <v>#VALUE!</v>
      </c>
      <c r="G187" s="41" t="e">
        <f t="shared" si="53"/>
        <v>#VALUE!</v>
      </c>
      <c r="H187" s="25" t="e">
        <f t="shared" si="79"/>
        <v>#VALUE!</v>
      </c>
      <c r="I187" s="227" t="e">
        <f t="shared" si="54"/>
        <v>#VALUE!</v>
      </c>
      <c r="J187" s="228" t="e">
        <f t="shared" si="76"/>
        <v>#VALUE!</v>
      </c>
      <c r="K187" s="41" t="e">
        <f t="shared" si="55"/>
        <v>#VALUE!</v>
      </c>
      <c r="L187" s="216" t="e">
        <f t="shared" si="56"/>
        <v>#VALUE!</v>
      </c>
      <c r="M187" s="216" t="e">
        <f t="shared" si="42"/>
        <v>#VALUE!</v>
      </c>
      <c r="N187" s="41" t="e">
        <f t="shared" si="57"/>
        <v>#VALUE!</v>
      </c>
      <c r="O187" s="41" t="e">
        <f t="shared" si="58"/>
        <v>#VALUE!</v>
      </c>
      <c r="P187" s="229" t="e">
        <f t="shared" si="59"/>
        <v>#VALUE!</v>
      </c>
      <c r="Q187" s="41" t="e">
        <f t="shared" si="60"/>
        <v>#VALUE!</v>
      </c>
      <c r="R187" s="41" t="e">
        <f t="shared" si="61"/>
        <v>#VALUE!</v>
      </c>
      <c r="S187" s="216" t="e">
        <f t="shared" si="43"/>
        <v>#VALUE!</v>
      </c>
      <c r="T187" s="216" t="e">
        <f t="shared" si="44"/>
        <v>#VALUE!</v>
      </c>
      <c r="U187" s="231" t="e">
        <f t="shared" si="62"/>
        <v>#VALUE!</v>
      </c>
      <c r="V187" s="231" t="e">
        <f t="shared" si="45"/>
        <v>#VALUE!</v>
      </c>
      <c r="W187" s="41" t="e">
        <f t="shared" si="63"/>
        <v>#VALUE!</v>
      </c>
      <c r="X187" s="41" t="e">
        <f t="shared" si="64"/>
        <v>#VALUE!</v>
      </c>
      <c r="Y187" s="41" t="e">
        <f t="shared" si="65"/>
        <v>#VALUE!</v>
      </c>
      <c r="Z187" s="41" t="e">
        <f t="shared" si="66"/>
        <v>#VALUE!</v>
      </c>
      <c r="AA187" s="231" t="e">
        <f t="shared" si="46"/>
        <v>#VALUE!</v>
      </c>
      <c r="AB187" s="231" t="e">
        <f t="shared" si="67"/>
        <v>#VALUE!</v>
      </c>
      <c r="AC187" s="41" t="e">
        <f t="shared" si="78"/>
        <v>#VALUE!</v>
      </c>
      <c r="AD187" s="41" t="e">
        <f t="shared" si="47"/>
        <v>#VALUE!</v>
      </c>
      <c r="AE187" s="41" t="e">
        <f t="shared" si="69"/>
        <v>#VALUE!</v>
      </c>
      <c r="AF187" s="41" t="e">
        <f t="shared" si="48"/>
        <v>#VALUE!</v>
      </c>
      <c r="AG187" s="41" t="e">
        <f t="shared" si="49"/>
        <v>#VALUE!</v>
      </c>
      <c r="AH187" s="41" t="e">
        <f t="shared" si="70"/>
        <v>#VALUE!</v>
      </c>
      <c r="AI187" s="41" t="e">
        <f t="shared" si="50"/>
        <v>#VALUE!</v>
      </c>
      <c r="AJ187" s="41" t="e">
        <f t="shared" si="71"/>
        <v>#VALUE!</v>
      </c>
      <c r="AK187" s="8" t="e">
        <f t="shared" si="74"/>
        <v>#VALUE!</v>
      </c>
      <c r="AL187" s="42" t="e">
        <f t="shared" si="75"/>
        <v>#VALUE!</v>
      </c>
      <c r="AZ187" s="8"/>
    </row>
    <row r="188" spans="1:52" ht="15" x14ac:dyDescent="0.15">
      <c r="A188" s="40"/>
      <c r="B188" s="41" t="e">
        <f t="shared" si="77"/>
        <v>#VALUE!</v>
      </c>
      <c r="C188" s="41" t="e">
        <f t="shared" si="77"/>
        <v>#VALUE!</v>
      </c>
      <c r="D188" s="41" t="e">
        <f t="shared" si="77"/>
        <v>#VALUE!</v>
      </c>
      <c r="E188" s="41" t="e">
        <f t="shared" si="72"/>
        <v>#VALUE!</v>
      </c>
      <c r="F188" s="41" t="e">
        <f t="shared" si="52"/>
        <v>#VALUE!</v>
      </c>
      <c r="G188" s="41" t="e">
        <f t="shared" si="53"/>
        <v>#VALUE!</v>
      </c>
      <c r="H188" s="25" t="e">
        <f t="shared" si="79"/>
        <v>#VALUE!</v>
      </c>
      <c r="I188" s="227" t="e">
        <f t="shared" si="54"/>
        <v>#VALUE!</v>
      </c>
      <c r="J188" s="228" t="e">
        <f t="shared" si="76"/>
        <v>#VALUE!</v>
      </c>
      <c r="K188" s="41" t="e">
        <f t="shared" si="55"/>
        <v>#VALUE!</v>
      </c>
      <c r="L188" s="216" t="e">
        <f t="shared" si="56"/>
        <v>#VALUE!</v>
      </c>
      <c r="M188" s="216" t="e">
        <f t="shared" si="42"/>
        <v>#VALUE!</v>
      </c>
      <c r="N188" s="41" t="e">
        <f t="shared" si="57"/>
        <v>#VALUE!</v>
      </c>
      <c r="O188" s="41" t="e">
        <f t="shared" si="58"/>
        <v>#VALUE!</v>
      </c>
      <c r="P188" s="229" t="e">
        <f t="shared" si="59"/>
        <v>#VALUE!</v>
      </c>
      <c r="Q188" s="41" t="e">
        <f t="shared" si="60"/>
        <v>#VALUE!</v>
      </c>
      <c r="R188" s="41" t="e">
        <f t="shared" si="61"/>
        <v>#VALUE!</v>
      </c>
      <c r="S188" s="216" t="e">
        <f t="shared" si="43"/>
        <v>#VALUE!</v>
      </c>
      <c r="T188" s="216" t="e">
        <f t="shared" si="44"/>
        <v>#VALUE!</v>
      </c>
      <c r="U188" s="231" t="e">
        <f t="shared" si="62"/>
        <v>#VALUE!</v>
      </c>
      <c r="V188" s="231" t="e">
        <f t="shared" si="45"/>
        <v>#VALUE!</v>
      </c>
      <c r="W188" s="41" t="e">
        <f t="shared" si="63"/>
        <v>#VALUE!</v>
      </c>
      <c r="X188" s="41" t="e">
        <f t="shared" si="64"/>
        <v>#VALUE!</v>
      </c>
      <c r="Y188" s="41" t="e">
        <f t="shared" si="65"/>
        <v>#VALUE!</v>
      </c>
      <c r="Z188" s="41" t="e">
        <f t="shared" si="66"/>
        <v>#VALUE!</v>
      </c>
      <c r="AA188" s="231" t="e">
        <f t="shared" si="46"/>
        <v>#VALUE!</v>
      </c>
      <c r="AB188" s="231" t="e">
        <f t="shared" si="67"/>
        <v>#VALUE!</v>
      </c>
      <c r="AC188" s="41" t="e">
        <f t="shared" si="78"/>
        <v>#VALUE!</v>
      </c>
      <c r="AD188" s="41" t="e">
        <f t="shared" si="47"/>
        <v>#VALUE!</v>
      </c>
      <c r="AE188" s="41" t="e">
        <f t="shared" si="69"/>
        <v>#VALUE!</v>
      </c>
      <c r="AF188" s="41" t="e">
        <f t="shared" si="48"/>
        <v>#VALUE!</v>
      </c>
      <c r="AG188" s="41" t="e">
        <f t="shared" si="49"/>
        <v>#VALUE!</v>
      </c>
      <c r="AH188" s="41" t="e">
        <f t="shared" si="70"/>
        <v>#VALUE!</v>
      </c>
      <c r="AI188" s="41" t="e">
        <f t="shared" si="50"/>
        <v>#VALUE!</v>
      </c>
      <c r="AJ188" s="41" t="e">
        <f t="shared" si="71"/>
        <v>#VALUE!</v>
      </c>
      <c r="AK188" s="8" t="e">
        <f t="shared" si="74"/>
        <v>#VALUE!</v>
      </c>
      <c r="AL188" s="42" t="e">
        <f t="shared" si="75"/>
        <v>#VALUE!</v>
      </c>
      <c r="AZ188" s="8"/>
    </row>
    <row r="189" spans="1:52" ht="15" x14ac:dyDescent="0.15">
      <c r="A189" s="40"/>
      <c r="B189" s="41" t="e">
        <f t="shared" si="77"/>
        <v>#VALUE!</v>
      </c>
      <c r="C189" s="41" t="e">
        <f t="shared" si="77"/>
        <v>#VALUE!</v>
      </c>
      <c r="D189" s="41" t="e">
        <f t="shared" si="77"/>
        <v>#VALUE!</v>
      </c>
      <c r="E189" s="41" t="e">
        <f t="shared" si="72"/>
        <v>#VALUE!</v>
      </c>
      <c r="F189" s="41" t="e">
        <f t="shared" si="52"/>
        <v>#VALUE!</v>
      </c>
      <c r="G189" s="41" t="e">
        <f t="shared" si="53"/>
        <v>#VALUE!</v>
      </c>
      <c r="H189" s="25" t="e">
        <f t="shared" si="79"/>
        <v>#VALUE!</v>
      </c>
      <c r="I189" s="227" t="e">
        <f t="shared" si="54"/>
        <v>#VALUE!</v>
      </c>
      <c r="J189" s="228" t="e">
        <f t="shared" si="76"/>
        <v>#VALUE!</v>
      </c>
      <c r="K189" s="41" t="e">
        <f t="shared" si="55"/>
        <v>#VALUE!</v>
      </c>
      <c r="L189" s="216" t="e">
        <f t="shared" si="56"/>
        <v>#VALUE!</v>
      </c>
      <c r="M189" s="216" t="e">
        <f t="shared" ref="M189:M208" si="80">(D189+L189)/2</f>
        <v>#VALUE!</v>
      </c>
      <c r="N189" s="41" t="e">
        <f t="shared" si="57"/>
        <v>#VALUE!</v>
      </c>
      <c r="O189" s="41" t="e">
        <f t="shared" si="58"/>
        <v>#VALUE!</v>
      </c>
      <c r="P189" s="229" t="e">
        <f t="shared" si="59"/>
        <v>#VALUE!</v>
      </c>
      <c r="Q189" s="41" t="e">
        <f t="shared" si="60"/>
        <v>#VALUE!</v>
      </c>
      <c r="R189" s="41" t="e">
        <f t="shared" si="61"/>
        <v>#VALUE!</v>
      </c>
      <c r="S189" s="216" t="e">
        <f t="shared" ref="S189:S208" si="81">Q189/O189/R189</f>
        <v>#VALUE!</v>
      </c>
      <c r="T189" s="216" t="e">
        <f t="shared" ref="T189:T208" si="82">N189/(1-S189)</f>
        <v>#VALUE!</v>
      </c>
      <c r="U189" s="231" t="e">
        <f t="shared" si="62"/>
        <v>#VALUE!</v>
      </c>
      <c r="V189" s="231" t="e">
        <f t="shared" ref="V189:V208" si="83">(D189+U189)/2</f>
        <v>#VALUE!</v>
      </c>
      <c r="W189" s="41" t="e">
        <f t="shared" si="63"/>
        <v>#VALUE!</v>
      </c>
      <c r="X189" s="41" t="e">
        <f t="shared" si="64"/>
        <v>#VALUE!</v>
      </c>
      <c r="Y189" s="41" t="e">
        <f t="shared" si="65"/>
        <v>#VALUE!</v>
      </c>
      <c r="Z189" s="41" t="e">
        <f t="shared" si="66"/>
        <v>#VALUE!</v>
      </c>
      <c r="AA189" s="231" t="e">
        <f t="shared" ref="AA189:AA208" si="84">X189/O189/Z189</f>
        <v>#VALUE!</v>
      </c>
      <c r="AB189" s="231" t="e">
        <f t="shared" si="67"/>
        <v>#VALUE!</v>
      </c>
      <c r="AC189" s="41" t="e">
        <f t="shared" si="78"/>
        <v>#VALUE!</v>
      </c>
      <c r="AD189" s="41" t="e">
        <f t="shared" ref="AD189:AD208" si="85">H189/AC189*K189</f>
        <v>#VALUE!</v>
      </c>
      <c r="AE189" s="41" t="e">
        <f t="shared" si="69"/>
        <v>#VALUE!</v>
      </c>
      <c r="AF189" s="41" t="e">
        <f t="shared" ref="AF189:AF208" si="86">B189-(AC189-N189)</f>
        <v>#VALUE!</v>
      </c>
      <c r="AG189" s="41" t="e">
        <f t="shared" ref="AG189:AG208" si="87">C189-AC189</f>
        <v>#VALUE!</v>
      </c>
      <c r="AH189" s="41" t="e">
        <f t="shared" si="70"/>
        <v>#VALUE!</v>
      </c>
      <c r="AI189" s="41" t="e">
        <f t="shared" ref="AI189:AI208" si="88">AC189/R189*1000000</f>
        <v>#VALUE!</v>
      </c>
      <c r="AJ189" s="41" t="e">
        <f t="shared" si="71"/>
        <v>#VALUE!</v>
      </c>
      <c r="AK189" s="8" t="e">
        <f t="shared" si="74"/>
        <v>#VALUE!</v>
      </c>
      <c r="AL189" s="42" t="e">
        <f t="shared" si="75"/>
        <v>#VALUE!</v>
      </c>
      <c r="AZ189" s="8"/>
    </row>
    <row r="190" spans="1:52" ht="15" x14ac:dyDescent="0.15">
      <c r="A190" s="40"/>
      <c r="B190" s="41" t="e">
        <f t="shared" ref="B190:D208" si="89">AF189</f>
        <v>#VALUE!</v>
      </c>
      <c r="C190" s="41" t="e">
        <f t="shared" si="89"/>
        <v>#VALUE!</v>
      </c>
      <c r="D190" s="41" t="e">
        <f t="shared" si="89"/>
        <v>#VALUE!</v>
      </c>
      <c r="E190" s="41" t="e">
        <f t="shared" si="72"/>
        <v>#VALUE!</v>
      </c>
      <c r="F190" s="41" t="e">
        <f t="shared" ref="F190:F208" si="90">(E190+E189)/2</f>
        <v>#VALUE!</v>
      </c>
      <c r="G190" s="41" t="e">
        <f t="shared" ref="G190:G208" si="91">F190*$S$53*$C$55*(B190-C190+N190)^1.5</f>
        <v>#VALUE!</v>
      </c>
      <c r="H190" s="25" t="e">
        <f t="shared" si="79"/>
        <v>#VALUE!</v>
      </c>
      <c r="I190" s="227" t="e">
        <f t="shared" ref="I190:I208" si="92">(B190-C190)*B$19</f>
        <v>#VALUE!</v>
      </c>
      <c r="J190" s="228" t="e">
        <f t="shared" si="76"/>
        <v>#VALUE!</v>
      </c>
      <c r="K190" s="41" t="e">
        <f t="shared" ref="K190:K208" si="93">IF((1-S189-0.015)&gt;0,1,-1)</f>
        <v>#VALUE!</v>
      </c>
      <c r="L190" s="216" t="e">
        <f t="shared" ref="L190:L208" si="94">D190+K190*H190</f>
        <v>#VALUE!</v>
      </c>
      <c r="M190" s="216" t="e">
        <f t="shared" si="80"/>
        <v>#VALUE!</v>
      </c>
      <c r="N190" s="41" t="e">
        <f t="shared" ref="N190:N208" si="95">2*($P$53*M190/$S$52/$S$51)^2-(B190-C190)*2</f>
        <v>#VALUE!</v>
      </c>
      <c r="O190" s="41" t="e">
        <f t="shared" ref="O190:O208" si="96">wh(B190,$F$51,$F$52,$F$53)</f>
        <v>#VALUE!</v>
      </c>
      <c r="P190" s="229" t="e">
        <f t="shared" ref="P190:P208" si="97">$C$54*$L$55*$L$55*M190*M190/(($B$19*(B190-C190))^0.333)*1000</f>
        <v>#VALUE!</v>
      </c>
      <c r="Q190" s="41" t="e">
        <f t="shared" ref="Q190:Q208" si="98">M190/$S$54*(B190-C190+N190/2)*E190-$C$53</f>
        <v>#VALUE!</v>
      </c>
      <c r="R190" s="41" t="e">
        <f t="shared" ref="R190:R208" si="99">rate1(1,$L$52,$L$51,$L$54,L190,$L$53,$L$50,P190)</f>
        <v>#VALUE!</v>
      </c>
      <c r="S190" s="216" t="e">
        <f t="shared" si="81"/>
        <v>#VALUE!</v>
      </c>
      <c r="T190" s="216" t="e">
        <f t="shared" si="82"/>
        <v>#VALUE!</v>
      </c>
      <c r="U190" s="231" t="e">
        <f t="shared" ref="U190:U208" si="100">D190-K190*H190</f>
        <v>#VALUE!</v>
      </c>
      <c r="V190" s="231" t="e">
        <f t="shared" si="83"/>
        <v>#VALUE!</v>
      </c>
      <c r="W190" s="41" t="e">
        <f t="shared" ref="W190:W208" si="101">2*($P$53*V190/$S$52/$S$51)^2-(B190-C190)*2</f>
        <v>#VALUE!</v>
      </c>
      <c r="X190" s="41" t="e">
        <f t="shared" ref="X190:X208" si="102">V190/$S$54*(B190-C190+W190/2)*F190-$C$53</f>
        <v>#VALUE!</v>
      </c>
      <c r="Y190" s="41" t="e">
        <f t="shared" ref="Y190:Y208" si="103">$C$54*$L$55*$L$55*V190*V190/(($B$19*(B190-C190))^0.333)*1000</f>
        <v>#VALUE!</v>
      </c>
      <c r="Z190" s="41" t="e">
        <f t="shared" ref="Z190:Z208" si="104">rate1(1,$L$52,$L$51,$L$54,U190,$L$53,$L$50,Y190)</f>
        <v>#VALUE!</v>
      </c>
      <c r="AA190" s="231" t="e">
        <f t="shared" si="84"/>
        <v>#VALUE!</v>
      </c>
      <c r="AB190" s="231" t="e">
        <f t="shared" ref="AB190:AB208" si="105">W190/(1-AA190)</f>
        <v>#VALUE!</v>
      </c>
      <c r="AC190" s="41" t="e">
        <f t="shared" ref="AC190:AC208" si="106">delta_z(N190,S190,H190,AE189,AB190)</f>
        <v>#VALUE!</v>
      </c>
      <c r="AD190" s="41" t="e">
        <f t="shared" si="85"/>
        <v>#VALUE!</v>
      </c>
      <c r="AE190" s="41" t="e">
        <f t="shared" ref="AE190:AE208" si="107">(AD190-AD189)/(AC190+AC189)*2</f>
        <v>#VALUE!</v>
      </c>
      <c r="AF190" s="41" t="e">
        <f t="shared" si="86"/>
        <v>#VALUE!</v>
      </c>
      <c r="AG190" s="41" t="e">
        <f t="shared" si="87"/>
        <v>#VALUE!</v>
      </c>
      <c r="AH190" s="41" t="e">
        <f t="shared" ref="AH190:AH208" si="108">$S$54*$S$53*$C$55*SQRT(AF190-AG190)</f>
        <v>#VALUE!</v>
      </c>
      <c r="AI190" s="41" t="e">
        <f t="shared" si="88"/>
        <v>#VALUE!</v>
      </c>
      <c r="AJ190" s="41" t="e">
        <f t="shared" ref="AJ190:AJ208" si="109">AJ189+AI190/3600</f>
        <v>#VALUE!</v>
      </c>
      <c r="AK190" s="8" t="e">
        <f t="shared" si="74"/>
        <v>#VALUE!</v>
      </c>
      <c r="AL190" s="42" t="e">
        <f t="shared" si="75"/>
        <v>#VALUE!</v>
      </c>
      <c r="AZ190" s="8"/>
    </row>
    <row r="191" spans="1:52" ht="15" x14ac:dyDescent="0.15">
      <c r="A191" s="40"/>
      <c r="B191" s="41" t="e">
        <f t="shared" si="89"/>
        <v>#VALUE!</v>
      </c>
      <c r="C191" s="41" t="e">
        <f t="shared" si="89"/>
        <v>#VALUE!</v>
      </c>
      <c r="D191" s="41" t="e">
        <f t="shared" si="89"/>
        <v>#VALUE!</v>
      </c>
      <c r="E191" s="41" t="e">
        <f t="shared" ref="E191:E208" si="110">CalBreachWidth(C191,B191,I191,E190)</f>
        <v>#VALUE!</v>
      </c>
      <c r="F191" s="41" t="e">
        <f t="shared" si="90"/>
        <v>#VALUE!</v>
      </c>
      <c r="G191" s="41" t="e">
        <f t="shared" si="91"/>
        <v>#VALUE!</v>
      </c>
      <c r="H191" s="25" t="e">
        <f t="shared" ref="H191:H208" si="111">dv(S190)</f>
        <v>#VALUE!</v>
      </c>
      <c r="I191" s="227" t="e">
        <f t="shared" si="92"/>
        <v>#VALUE!</v>
      </c>
      <c r="J191" s="228" t="e">
        <f t="shared" si="76"/>
        <v>#VALUE!</v>
      </c>
      <c r="K191" s="41" t="e">
        <f t="shared" si="93"/>
        <v>#VALUE!</v>
      </c>
      <c r="L191" s="216" t="e">
        <f t="shared" si="94"/>
        <v>#VALUE!</v>
      </c>
      <c r="M191" s="216" t="e">
        <f t="shared" si="80"/>
        <v>#VALUE!</v>
      </c>
      <c r="N191" s="41" t="e">
        <f t="shared" si="95"/>
        <v>#VALUE!</v>
      </c>
      <c r="O191" s="41" t="e">
        <f t="shared" si="96"/>
        <v>#VALUE!</v>
      </c>
      <c r="P191" s="229" t="e">
        <f t="shared" si="97"/>
        <v>#VALUE!</v>
      </c>
      <c r="Q191" s="41" t="e">
        <f t="shared" si="98"/>
        <v>#VALUE!</v>
      </c>
      <c r="R191" s="41" t="e">
        <f t="shared" si="99"/>
        <v>#VALUE!</v>
      </c>
      <c r="S191" s="216" t="e">
        <f t="shared" si="81"/>
        <v>#VALUE!</v>
      </c>
      <c r="T191" s="216" t="e">
        <f t="shared" si="82"/>
        <v>#VALUE!</v>
      </c>
      <c r="U191" s="231" t="e">
        <f t="shared" si="100"/>
        <v>#VALUE!</v>
      </c>
      <c r="V191" s="231" t="e">
        <f t="shared" si="83"/>
        <v>#VALUE!</v>
      </c>
      <c r="W191" s="41" t="e">
        <f t="shared" si="101"/>
        <v>#VALUE!</v>
      </c>
      <c r="X191" s="41" t="e">
        <f t="shared" si="102"/>
        <v>#VALUE!</v>
      </c>
      <c r="Y191" s="41" t="e">
        <f t="shared" si="103"/>
        <v>#VALUE!</v>
      </c>
      <c r="Z191" s="41" t="e">
        <f t="shared" si="104"/>
        <v>#VALUE!</v>
      </c>
      <c r="AA191" s="231" t="e">
        <f t="shared" si="84"/>
        <v>#VALUE!</v>
      </c>
      <c r="AB191" s="231" t="e">
        <f t="shared" si="105"/>
        <v>#VALUE!</v>
      </c>
      <c r="AC191" s="41" t="e">
        <f t="shared" si="106"/>
        <v>#VALUE!</v>
      </c>
      <c r="AD191" s="41" t="e">
        <f t="shared" si="85"/>
        <v>#VALUE!</v>
      </c>
      <c r="AE191" s="41" t="e">
        <f t="shared" si="107"/>
        <v>#VALUE!</v>
      </c>
      <c r="AF191" s="41" t="e">
        <f t="shared" si="86"/>
        <v>#VALUE!</v>
      </c>
      <c r="AG191" s="41" t="e">
        <f t="shared" si="87"/>
        <v>#VALUE!</v>
      </c>
      <c r="AH191" s="41" t="e">
        <f t="shared" si="108"/>
        <v>#VALUE!</v>
      </c>
      <c r="AI191" s="41" t="e">
        <f t="shared" si="88"/>
        <v>#VALUE!</v>
      </c>
      <c r="AJ191" s="41" t="e">
        <f t="shared" si="109"/>
        <v>#VALUE!</v>
      </c>
      <c r="AK191" s="8" t="e">
        <f t="shared" ref="AK191:AK208" si="112">AK190+AI191*G190/1000000</f>
        <v>#VALUE!</v>
      </c>
      <c r="AL191" s="42" t="e">
        <f t="shared" ref="AL191:AL208" si="113">AL190+AI191*J191/1000000</f>
        <v>#VALUE!</v>
      </c>
      <c r="AZ191" s="8"/>
    </row>
    <row r="192" spans="1:52" ht="15" x14ac:dyDescent="0.15">
      <c r="A192" s="40"/>
      <c r="B192" s="41" t="e">
        <f t="shared" si="89"/>
        <v>#VALUE!</v>
      </c>
      <c r="C192" s="41" t="e">
        <f t="shared" si="89"/>
        <v>#VALUE!</v>
      </c>
      <c r="D192" s="41" t="e">
        <f t="shared" si="89"/>
        <v>#VALUE!</v>
      </c>
      <c r="E192" s="41" t="e">
        <f t="shared" si="110"/>
        <v>#VALUE!</v>
      </c>
      <c r="F192" s="41" t="e">
        <f t="shared" si="90"/>
        <v>#VALUE!</v>
      </c>
      <c r="G192" s="41" t="e">
        <f t="shared" si="91"/>
        <v>#VALUE!</v>
      </c>
      <c r="H192" s="25" t="e">
        <f t="shared" si="111"/>
        <v>#VALUE!</v>
      </c>
      <c r="I192" s="227" t="e">
        <f t="shared" si="92"/>
        <v>#VALUE!</v>
      </c>
      <c r="J192" s="228" t="e">
        <f t="shared" ref="J192:J208" si="114">IF(H192&gt;0, $B$7,"")</f>
        <v>#VALUE!</v>
      </c>
      <c r="K192" s="41" t="e">
        <f t="shared" si="93"/>
        <v>#VALUE!</v>
      </c>
      <c r="L192" s="216" t="e">
        <f t="shared" si="94"/>
        <v>#VALUE!</v>
      </c>
      <c r="M192" s="216" t="e">
        <f t="shared" si="80"/>
        <v>#VALUE!</v>
      </c>
      <c r="N192" s="41" t="e">
        <f t="shared" si="95"/>
        <v>#VALUE!</v>
      </c>
      <c r="O192" s="41" t="e">
        <f t="shared" si="96"/>
        <v>#VALUE!</v>
      </c>
      <c r="P192" s="229" t="e">
        <f t="shared" si="97"/>
        <v>#VALUE!</v>
      </c>
      <c r="Q192" s="41" t="e">
        <f t="shared" si="98"/>
        <v>#VALUE!</v>
      </c>
      <c r="R192" s="41" t="e">
        <f t="shared" si="99"/>
        <v>#VALUE!</v>
      </c>
      <c r="S192" s="216" t="e">
        <f t="shared" si="81"/>
        <v>#VALUE!</v>
      </c>
      <c r="T192" s="216" t="e">
        <f t="shared" si="82"/>
        <v>#VALUE!</v>
      </c>
      <c r="U192" s="231" t="e">
        <f t="shared" si="100"/>
        <v>#VALUE!</v>
      </c>
      <c r="V192" s="231" t="e">
        <f t="shared" si="83"/>
        <v>#VALUE!</v>
      </c>
      <c r="W192" s="41" t="e">
        <f t="shared" si="101"/>
        <v>#VALUE!</v>
      </c>
      <c r="X192" s="41" t="e">
        <f t="shared" si="102"/>
        <v>#VALUE!</v>
      </c>
      <c r="Y192" s="41" t="e">
        <f t="shared" si="103"/>
        <v>#VALUE!</v>
      </c>
      <c r="Z192" s="41" t="e">
        <f t="shared" si="104"/>
        <v>#VALUE!</v>
      </c>
      <c r="AA192" s="231" t="e">
        <f t="shared" si="84"/>
        <v>#VALUE!</v>
      </c>
      <c r="AB192" s="231" t="e">
        <f t="shared" si="105"/>
        <v>#VALUE!</v>
      </c>
      <c r="AC192" s="41" t="e">
        <f t="shared" si="106"/>
        <v>#VALUE!</v>
      </c>
      <c r="AD192" s="41" t="e">
        <f t="shared" si="85"/>
        <v>#VALUE!</v>
      </c>
      <c r="AE192" s="41" t="e">
        <f t="shared" si="107"/>
        <v>#VALUE!</v>
      </c>
      <c r="AF192" s="41" t="e">
        <f t="shared" si="86"/>
        <v>#VALUE!</v>
      </c>
      <c r="AG192" s="41" t="e">
        <f t="shared" si="87"/>
        <v>#VALUE!</v>
      </c>
      <c r="AH192" s="41" t="e">
        <f t="shared" si="108"/>
        <v>#VALUE!</v>
      </c>
      <c r="AI192" s="41" t="e">
        <f t="shared" si="88"/>
        <v>#VALUE!</v>
      </c>
      <c r="AJ192" s="41" t="e">
        <f t="shared" si="109"/>
        <v>#VALUE!</v>
      </c>
      <c r="AK192" s="8" t="e">
        <f t="shared" si="112"/>
        <v>#VALUE!</v>
      </c>
      <c r="AL192" s="42" t="e">
        <f t="shared" si="113"/>
        <v>#VALUE!</v>
      </c>
      <c r="AZ192" s="8"/>
    </row>
    <row r="193" spans="1:52" ht="15" x14ac:dyDescent="0.15">
      <c r="A193" s="40"/>
      <c r="B193" s="41" t="e">
        <f t="shared" si="89"/>
        <v>#VALUE!</v>
      </c>
      <c r="C193" s="41" t="e">
        <f t="shared" si="89"/>
        <v>#VALUE!</v>
      </c>
      <c r="D193" s="41" t="e">
        <f t="shared" si="89"/>
        <v>#VALUE!</v>
      </c>
      <c r="E193" s="41" t="e">
        <f t="shared" si="110"/>
        <v>#VALUE!</v>
      </c>
      <c r="F193" s="41" t="e">
        <f t="shared" si="90"/>
        <v>#VALUE!</v>
      </c>
      <c r="G193" s="41" t="e">
        <f t="shared" si="91"/>
        <v>#VALUE!</v>
      </c>
      <c r="H193" s="25" t="e">
        <f t="shared" si="111"/>
        <v>#VALUE!</v>
      </c>
      <c r="I193" s="227" t="e">
        <f t="shared" si="92"/>
        <v>#VALUE!</v>
      </c>
      <c r="J193" s="228" t="e">
        <f t="shared" si="114"/>
        <v>#VALUE!</v>
      </c>
      <c r="K193" s="41" t="e">
        <f t="shared" si="93"/>
        <v>#VALUE!</v>
      </c>
      <c r="L193" s="216" t="e">
        <f t="shared" si="94"/>
        <v>#VALUE!</v>
      </c>
      <c r="M193" s="216" t="e">
        <f t="shared" si="80"/>
        <v>#VALUE!</v>
      </c>
      <c r="N193" s="41" t="e">
        <f t="shared" si="95"/>
        <v>#VALUE!</v>
      </c>
      <c r="O193" s="41" t="e">
        <f t="shared" si="96"/>
        <v>#VALUE!</v>
      </c>
      <c r="P193" s="229" t="e">
        <f t="shared" si="97"/>
        <v>#VALUE!</v>
      </c>
      <c r="Q193" s="41" t="e">
        <f t="shared" si="98"/>
        <v>#VALUE!</v>
      </c>
      <c r="R193" s="41" t="e">
        <f t="shared" si="99"/>
        <v>#VALUE!</v>
      </c>
      <c r="S193" s="216" t="e">
        <f t="shared" si="81"/>
        <v>#VALUE!</v>
      </c>
      <c r="T193" s="216" t="e">
        <f t="shared" si="82"/>
        <v>#VALUE!</v>
      </c>
      <c r="U193" s="231" t="e">
        <f t="shared" si="100"/>
        <v>#VALUE!</v>
      </c>
      <c r="V193" s="231" t="e">
        <f t="shared" si="83"/>
        <v>#VALUE!</v>
      </c>
      <c r="W193" s="41" t="e">
        <f t="shared" si="101"/>
        <v>#VALUE!</v>
      </c>
      <c r="X193" s="41" t="e">
        <f t="shared" si="102"/>
        <v>#VALUE!</v>
      </c>
      <c r="Y193" s="41" t="e">
        <f t="shared" si="103"/>
        <v>#VALUE!</v>
      </c>
      <c r="Z193" s="41" t="e">
        <f t="shared" si="104"/>
        <v>#VALUE!</v>
      </c>
      <c r="AA193" s="231" t="e">
        <f t="shared" si="84"/>
        <v>#VALUE!</v>
      </c>
      <c r="AB193" s="231" t="e">
        <f t="shared" si="105"/>
        <v>#VALUE!</v>
      </c>
      <c r="AC193" s="41" t="e">
        <f t="shared" si="106"/>
        <v>#VALUE!</v>
      </c>
      <c r="AD193" s="41" t="e">
        <f t="shared" si="85"/>
        <v>#VALUE!</v>
      </c>
      <c r="AE193" s="41" t="e">
        <f t="shared" si="107"/>
        <v>#VALUE!</v>
      </c>
      <c r="AF193" s="41" t="e">
        <f t="shared" si="86"/>
        <v>#VALUE!</v>
      </c>
      <c r="AG193" s="41" t="e">
        <f t="shared" si="87"/>
        <v>#VALUE!</v>
      </c>
      <c r="AH193" s="41" t="e">
        <f t="shared" si="108"/>
        <v>#VALUE!</v>
      </c>
      <c r="AI193" s="41" t="e">
        <f t="shared" si="88"/>
        <v>#VALUE!</v>
      </c>
      <c r="AJ193" s="41" t="e">
        <f t="shared" si="109"/>
        <v>#VALUE!</v>
      </c>
      <c r="AK193" s="8" t="e">
        <f t="shared" si="112"/>
        <v>#VALUE!</v>
      </c>
      <c r="AL193" s="42" t="e">
        <f t="shared" si="113"/>
        <v>#VALUE!</v>
      </c>
      <c r="AZ193" s="8"/>
    </row>
    <row r="194" spans="1:52" ht="15" x14ac:dyDescent="0.15">
      <c r="A194" s="40"/>
      <c r="B194" s="41" t="e">
        <f t="shared" si="89"/>
        <v>#VALUE!</v>
      </c>
      <c r="C194" s="41" t="e">
        <f t="shared" si="89"/>
        <v>#VALUE!</v>
      </c>
      <c r="D194" s="41" t="e">
        <f t="shared" si="89"/>
        <v>#VALUE!</v>
      </c>
      <c r="E194" s="41" t="e">
        <f t="shared" si="110"/>
        <v>#VALUE!</v>
      </c>
      <c r="F194" s="41" t="e">
        <f t="shared" si="90"/>
        <v>#VALUE!</v>
      </c>
      <c r="G194" s="41" t="e">
        <f t="shared" si="91"/>
        <v>#VALUE!</v>
      </c>
      <c r="H194" s="25" t="e">
        <f t="shared" si="111"/>
        <v>#VALUE!</v>
      </c>
      <c r="I194" s="227" t="e">
        <f t="shared" si="92"/>
        <v>#VALUE!</v>
      </c>
      <c r="J194" s="228" t="e">
        <f t="shared" si="114"/>
        <v>#VALUE!</v>
      </c>
      <c r="K194" s="41" t="e">
        <f t="shared" si="93"/>
        <v>#VALUE!</v>
      </c>
      <c r="L194" s="216" t="e">
        <f t="shared" si="94"/>
        <v>#VALUE!</v>
      </c>
      <c r="M194" s="216" t="e">
        <f t="shared" si="80"/>
        <v>#VALUE!</v>
      </c>
      <c r="N194" s="41" t="e">
        <f t="shared" si="95"/>
        <v>#VALUE!</v>
      </c>
      <c r="O194" s="41" t="e">
        <f t="shared" si="96"/>
        <v>#VALUE!</v>
      </c>
      <c r="P194" s="229" t="e">
        <f t="shared" si="97"/>
        <v>#VALUE!</v>
      </c>
      <c r="Q194" s="41" t="e">
        <f t="shared" si="98"/>
        <v>#VALUE!</v>
      </c>
      <c r="R194" s="41" t="e">
        <f t="shared" si="99"/>
        <v>#VALUE!</v>
      </c>
      <c r="S194" s="216" t="e">
        <f t="shared" si="81"/>
        <v>#VALUE!</v>
      </c>
      <c r="T194" s="216" t="e">
        <f t="shared" si="82"/>
        <v>#VALUE!</v>
      </c>
      <c r="U194" s="231" t="e">
        <f t="shared" si="100"/>
        <v>#VALUE!</v>
      </c>
      <c r="V194" s="231" t="e">
        <f t="shared" si="83"/>
        <v>#VALUE!</v>
      </c>
      <c r="W194" s="41" t="e">
        <f t="shared" si="101"/>
        <v>#VALUE!</v>
      </c>
      <c r="X194" s="41" t="e">
        <f t="shared" si="102"/>
        <v>#VALUE!</v>
      </c>
      <c r="Y194" s="41" t="e">
        <f t="shared" si="103"/>
        <v>#VALUE!</v>
      </c>
      <c r="Z194" s="41" t="e">
        <f t="shared" si="104"/>
        <v>#VALUE!</v>
      </c>
      <c r="AA194" s="231" t="e">
        <f t="shared" si="84"/>
        <v>#VALUE!</v>
      </c>
      <c r="AB194" s="231" t="e">
        <f t="shared" si="105"/>
        <v>#VALUE!</v>
      </c>
      <c r="AC194" s="41" t="e">
        <f t="shared" si="106"/>
        <v>#VALUE!</v>
      </c>
      <c r="AD194" s="41" t="e">
        <f t="shared" si="85"/>
        <v>#VALUE!</v>
      </c>
      <c r="AE194" s="41" t="e">
        <f t="shared" si="107"/>
        <v>#VALUE!</v>
      </c>
      <c r="AF194" s="41" t="e">
        <f t="shared" si="86"/>
        <v>#VALUE!</v>
      </c>
      <c r="AG194" s="41" t="e">
        <f t="shared" si="87"/>
        <v>#VALUE!</v>
      </c>
      <c r="AH194" s="41" t="e">
        <f t="shared" si="108"/>
        <v>#VALUE!</v>
      </c>
      <c r="AI194" s="41" t="e">
        <f t="shared" si="88"/>
        <v>#VALUE!</v>
      </c>
      <c r="AJ194" s="41" t="e">
        <f t="shared" si="109"/>
        <v>#VALUE!</v>
      </c>
      <c r="AK194" s="8" t="e">
        <f t="shared" si="112"/>
        <v>#VALUE!</v>
      </c>
      <c r="AL194" s="42" t="e">
        <f t="shared" si="113"/>
        <v>#VALUE!</v>
      </c>
      <c r="AZ194" s="8"/>
    </row>
    <row r="195" spans="1:52" ht="15" x14ac:dyDescent="0.15">
      <c r="A195" s="40"/>
      <c r="B195" s="41" t="e">
        <f t="shared" si="89"/>
        <v>#VALUE!</v>
      </c>
      <c r="C195" s="41" t="e">
        <f t="shared" si="89"/>
        <v>#VALUE!</v>
      </c>
      <c r="D195" s="41" t="e">
        <f t="shared" si="89"/>
        <v>#VALUE!</v>
      </c>
      <c r="E195" s="41" t="e">
        <f t="shared" si="110"/>
        <v>#VALUE!</v>
      </c>
      <c r="F195" s="41" t="e">
        <f t="shared" si="90"/>
        <v>#VALUE!</v>
      </c>
      <c r="G195" s="41" t="e">
        <f t="shared" si="91"/>
        <v>#VALUE!</v>
      </c>
      <c r="H195" s="25" t="e">
        <f t="shared" si="111"/>
        <v>#VALUE!</v>
      </c>
      <c r="I195" s="227" t="e">
        <f t="shared" si="92"/>
        <v>#VALUE!</v>
      </c>
      <c r="J195" s="228" t="e">
        <f t="shared" si="114"/>
        <v>#VALUE!</v>
      </c>
      <c r="K195" s="41" t="e">
        <f t="shared" si="93"/>
        <v>#VALUE!</v>
      </c>
      <c r="L195" s="216" t="e">
        <f t="shared" si="94"/>
        <v>#VALUE!</v>
      </c>
      <c r="M195" s="216" t="e">
        <f t="shared" si="80"/>
        <v>#VALUE!</v>
      </c>
      <c r="N195" s="41" t="e">
        <f t="shared" si="95"/>
        <v>#VALUE!</v>
      </c>
      <c r="O195" s="41" t="e">
        <f t="shared" si="96"/>
        <v>#VALUE!</v>
      </c>
      <c r="P195" s="229" t="e">
        <f t="shared" si="97"/>
        <v>#VALUE!</v>
      </c>
      <c r="Q195" s="41" t="e">
        <f t="shared" si="98"/>
        <v>#VALUE!</v>
      </c>
      <c r="R195" s="41" t="e">
        <f t="shared" si="99"/>
        <v>#VALUE!</v>
      </c>
      <c r="S195" s="216" t="e">
        <f t="shared" si="81"/>
        <v>#VALUE!</v>
      </c>
      <c r="T195" s="216" t="e">
        <f t="shared" si="82"/>
        <v>#VALUE!</v>
      </c>
      <c r="U195" s="231" t="e">
        <f t="shared" si="100"/>
        <v>#VALUE!</v>
      </c>
      <c r="V195" s="231" t="e">
        <f t="shared" si="83"/>
        <v>#VALUE!</v>
      </c>
      <c r="W195" s="41" t="e">
        <f t="shared" si="101"/>
        <v>#VALUE!</v>
      </c>
      <c r="X195" s="41" t="e">
        <f t="shared" si="102"/>
        <v>#VALUE!</v>
      </c>
      <c r="Y195" s="41" t="e">
        <f t="shared" si="103"/>
        <v>#VALUE!</v>
      </c>
      <c r="Z195" s="41" t="e">
        <f t="shared" si="104"/>
        <v>#VALUE!</v>
      </c>
      <c r="AA195" s="231" t="e">
        <f t="shared" si="84"/>
        <v>#VALUE!</v>
      </c>
      <c r="AB195" s="231" t="e">
        <f t="shared" si="105"/>
        <v>#VALUE!</v>
      </c>
      <c r="AC195" s="41" t="e">
        <f t="shared" si="106"/>
        <v>#VALUE!</v>
      </c>
      <c r="AD195" s="41" t="e">
        <f t="shared" si="85"/>
        <v>#VALUE!</v>
      </c>
      <c r="AE195" s="41" t="e">
        <f t="shared" si="107"/>
        <v>#VALUE!</v>
      </c>
      <c r="AF195" s="41" t="e">
        <f t="shared" si="86"/>
        <v>#VALUE!</v>
      </c>
      <c r="AG195" s="41" t="e">
        <f t="shared" si="87"/>
        <v>#VALUE!</v>
      </c>
      <c r="AH195" s="41" t="e">
        <f t="shared" si="108"/>
        <v>#VALUE!</v>
      </c>
      <c r="AI195" s="41" t="e">
        <f t="shared" si="88"/>
        <v>#VALUE!</v>
      </c>
      <c r="AJ195" s="41" t="e">
        <f t="shared" si="109"/>
        <v>#VALUE!</v>
      </c>
      <c r="AK195" s="8" t="e">
        <f t="shared" si="112"/>
        <v>#VALUE!</v>
      </c>
      <c r="AL195" s="42" t="e">
        <f t="shared" si="113"/>
        <v>#VALUE!</v>
      </c>
      <c r="AZ195" s="8"/>
    </row>
    <row r="196" spans="1:52" ht="15" x14ac:dyDescent="0.15">
      <c r="A196" s="40"/>
      <c r="B196" s="41" t="e">
        <f t="shared" si="89"/>
        <v>#VALUE!</v>
      </c>
      <c r="C196" s="41" t="e">
        <f t="shared" si="89"/>
        <v>#VALUE!</v>
      </c>
      <c r="D196" s="41" t="e">
        <f t="shared" si="89"/>
        <v>#VALUE!</v>
      </c>
      <c r="E196" s="41" t="e">
        <f t="shared" si="110"/>
        <v>#VALUE!</v>
      </c>
      <c r="F196" s="41" t="e">
        <f t="shared" si="90"/>
        <v>#VALUE!</v>
      </c>
      <c r="G196" s="41" t="e">
        <f t="shared" si="91"/>
        <v>#VALUE!</v>
      </c>
      <c r="H196" s="25" t="e">
        <f t="shared" si="111"/>
        <v>#VALUE!</v>
      </c>
      <c r="I196" s="227" t="e">
        <f t="shared" si="92"/>
        <v>#VALUE!</v>
      </c>
      <c r="J196" s="228" t="e">
        <f t="shared" si="114"/>
        <v>#VALUE!</v>
      </c>
      <c r="K196" s="41" t="e">
        <f t="shared" si="93"/>
        <v>#VALUE!</v>
      </c>
      <c r="L196" s="216" t="e">
        <f t="shared" si="94"/>
        <v>#VALUE!</v>
      </c>
      <c r="M196" s="216" t="e">
        <f t="shared" si="80"/>
        <v>#VALUE!</v>
      </c>
      <c r="N196" s="41" t="e">
        <f t="shared" si="95"/>
        <v>#VALUE!</v>
      </c>
      <c r="O196" s="41" t="e">
        <f t="shared" si="96"/>
        <v>#VALUE!</v>
      </c>
      <c r="P196" s="229" t="e">
        <f t="shared" si="97"/>
        <v>#VALUE!</v>
      </c>
      <c r="Q196" s="41" t="e">
        <f t="shared" si="98"/>
        <v>#VALUE!</v>
      </c>
      <c r="R196" s="41" t="e">
        <f t="shared" si="99"/>
        <v>#VALUE!</v>
      </c>
      <c r="S196" s="216" t="e">
        <f t="shared" si="81"/>
        <v>#VALUE!</v>
      </c>
      <c r="T196" s="216" t="e">
        <f t="shared" si="82"/>
        <v>#VALUE!</v>
      </c>
      <c r="U196" s="231" t="e">
        <f t="shared" si="100"/>
        <v>#VALUE!</v>
      </c>
      <c r="V196" s="231" t="e">
        <f t="shared" si="83"/>
        <v>#VALUE!</v>
      </c>
      <c r="W196" s="41" t="e">
        <f t="shared" si="101"/>
        <v>#VALUE!</v>
      </c>
      <c r="X196" s="41" t="e">
        <f t="shared" si="102"/>
        <v>#VALUE!</v>
      </c>
      <c r="Y196" s="41" t="e">
        <f t="shared" si="103"/>
        <v>#VALUE!</v>
      </c>
      <c r="Z196" s="41" t="e">
        <f t="shared" si="104"/>
        <v>#VALUE!</v>
      </c>
      <c r="AA196" s="231" t="e">
        <f t="shared" si="84"/>
        <v>#VALUE!</v>
      </c>
      <c r="AB196" s="231" t="e">
        <f t="shared" si="105"/>
        <v>#VALUE!</v>
      </c>
      <c r="AC196" s="41" t="e">
        <f t="shared" si="106"/>
        <v>#VALUE!</v>
      </c>
      <c r="AD196" s="41" t="e">
        <f t="shared" si="85"/>
        <v>#VALUE!</v>
      </c>
      <c r="AE196" s="41" t="e">
        <f t="shared" si="107"/>
        <v>#VALUE!</v>
      </c>
      <c r="AF196" s="41" t="e">
        <f t="shared" si="86"/>
        <v>#VALUE!</v>
      </c>
      <c r="AG196" s="41" t="e">
        <f t="shared" si="87"/>
        <v>#VALUE!</v>
      </c>
      <c r="AH196" s="41" t="e">
        <f t="shared" si="108"/>
        <v>#VALUE!</v>
      </c>
      <c r="AI196" s="41" t="e">
        <f t="shared" si="88"/>
        <v>#VALUE!</v>
      </c>
      <c r="AJ196" s="41" t="e">
        <f t="shared" si="109"/>
        <v>#VALUE!</v>
      </c>
      <c r="AK196" s="8" t="e">
        <f t="shared" si="112"/>
        <v>#VALUE!</v>
      </c>
      <c r="AL196" s="42" t="e">
        <f t="shared" si="113"/>
        <v>#VALUE!</v>
      </c>
      <c r="AZ196" s="8"/>
    </row>
    <row r="197" spans="1:52" ht="15" x14ac:dyDescent="0.15">
      <c r="A197" s="40"/>
      <c r="B197" s="41" t="e">
        <f t="shared" si="89"/>
        <v>#VALUE!</v>
      </c>
      <c r="C197" s="41" t="e">
        <f t="shared" si="89"/>
        <v>#VALUE!</v>
      </c>
      <c r="D197" s="41" t="e">
        <f t="shared" si="89"/>
        <v>#VALUE!</v>
      </c>
      <c r="E197" s="41" t="e">
        <f t="shared" si="110"/>
        <v>#VALUE!</v>
      </c>
      <c r="F197" s="41" t="e">
        <f t="shared" si="90"/>
        <v>#VALUE!</v>
      </c>
      <c r="G197" s="41" t="e">
        <f t="shared" si="91"/>
        <v>#VALUE!</v>
      </c>
      <c r="H197" s="25" t="e">
        <f t="shared" si="111"/>
        <v>#VALUE!</v>
      </c>
      <c r="I197" s="227" t="e">
        <f t="shared" si="92"/>
        <v>#VALUE!</v>
      </c>
      <c r="J197" s="228" t="e">
        <f t="shared" si="114"/>
        <v>#VALUE!</v>
      </c>
      <c r="K197" s="41" t="e">
        <f t="shared" si="93"/>
        <v>#VALUE!</v>
      </c>
      <c r="L197" s="216" t="e">
        <f t="shared" si="94"/>
        <v>#VALUE!</v>
      </c>
      <c r="M197" s="216" t="e">
        <f t="shared" si="80"/>
        <v>#VALUE!</v>
      </c>
      <c r="N197" s="41" t="e">
        <f t="shared" si="95"/>
        <v>#VALUE!</v>
      </c>
      <c r="O197" s="41" t="e">
        <f t="shared" si="96"/>
        <v>#VALUE!</v>
      </c>
      <c r="P197" s="229" t="e">
        <f t="shared" si="97"/>
        <v>#VALUE!</v>
      </c>
      <c r="Q197" s="41" t="e">
        <f t="shared" si="98"/>
        <v>#VALUE!</v>
      </c>
      <c r="R197" s="41" t="e">
        <f t="shared" si="99"/>
        <v>#VALUE!</v>
      </c>
      <c r="S197" s="216" t="e">
        <f t="shared" si="81"/>
        <v>#VALUE!</v>
      </c>
      <c r="T197" s="216" t="e">
        <f t="shared" si="82"/>
        <v>#VALUE!</v>
      </c>
      <c r="U197" s="231" t="e">
        <f t="shared" si="100"/>
        <v>#VALUE!</v>
      </c>
      <c r="V197" s="231" t="e">
        <f t="shared" si="83"/>
        <v>#VALUE!</v>
      </c>
      <c r="W197" s="41" t="e">
        <f t="shared" si="101"/>
        <v>#VALUE!</v>
      </c>
      <c r="X197" s="41" t="e">
        <f t="shared" si="102"/>
        <v>#VALUE!</v>
      </c>
      <c r="Y197" s="41" t="e">
        <f t="shared" si="103"/>
        <v>#VALUE!</v>
      </c>
      <c r="Z197" s="41" t="e">
        <f t="shared" si="104"/>
        <v>#VALUE!</v>
      </c>
      <c r="AA197" s="231" t="e">
        <f t="shared" si="84"/>
        <v>#VALUE!</v>
      </c>
      <c r="AB197" s="231" t="e">
        <f t="shared" si="105"/>
        <v>#VALUE!</v>
      </c>
      <c r="AC197" s="41" t="e">
        <f t="shared" si="106"/>
        <v>#VALUE!</v>
      </c>
      <c r="AD197" s="41" t="e">
        <f t="shared" si="85"/>
        <v>#VALUE!</v>
      </c>
      <c r="AE197" s="41" t="e">
        <f t="shared" si="107"/>
        <v>#VALUE!</v>
      </c>
      <c r="AF197" s="41" t="e">
        <f t="shared" si="86"/>
        <v>#VALUE!</v>
      </c>
      <c r="AG197" s="41" t="e">
        <f t="shared" si="87"/>
        <v>#VALUE!</v>
      </c>
      <c r="AH197" s="41" t="e">
        <f t="shared" si="108"/>
        <v>#VALUE!</v>
      </c>
      <c r="AI197" s="41" t="e">
        <f t="shared" si="88"/>
        <v>#VALUE!</v>
      </c>
      <c r="AJ197" s="41" t="e">
        <f t="shared" si="109"/>
        <v>#VALUE!</v>
      </c>
      <c r="AK197" s="8" t="e">
        <f t="shared" si="112"/>
        <v>#VALUE!</v>
      </c>
      <c r="AL197" s="42" t="e">
        <f t="shared" si="113"/>
        <v>#VALUE!</v>
      </c>
      <c r="AZ197" s="8"/>
    </row>
    <row r="198" spans="1:52" ht="15" x14ac:dyDescent="0.15">
      <c r="A198" s="40"/>
      <c r="B198" s="41" t="e">
        <f t="shared" si="89"/>
        <v>#VALUE!</v>
      </c>
      <c r="C198" s="41" t="e">
        <f t="shared" si="89"/>
        <v>#VALUE!</v>
      </c>
      <c r="D198" s="41" t="e">
        <f t="shared" si="89"/>
        <v>#VALUE!</v>
      </c>
      <c r="E198" s="41" t="e">
        <f t="shared" si="110"/>
        <v>#VALUE!</v>
      </c>
      <c r="F198" s="41" t="e">
        <f t="shared" si="90"/>
        <v>#VALUE!</v>
      </c>
      <c r="G198" s="41" t="e">
        <f t="shared" si="91"/>
        <v>#VALUE!</v>
      </c>
      <c r="H198" s="25" t="e">
        <f t="shared" si="111"/>
        <v>#VALUE!</v>
      </c>
      <c r="I198" s="227" t="e">
        <f t="shared" si="92"/>
        <v>#VALUE!</v>
      </c>
      <c r="J198" s="228" t="e">
        <f t="shared" si="114"/>
        <v>#VALUE!</v>
      </c>
      <c r="K198" s="41" t="e">
        <f t="shared" si="93"/>
        <v>#VALUE!</v>
      </c>
      <c r="L198" s="216" t="e">
        <f t="shared" si="94"/>
        <v>#VALUE!</v>
      </c>
      <c r="M198" s="216" t="e">
        <f t="shared" si="80"/>
        <v>#VALUE!</v>
      </c>
      <c r="N198" s="41" t="e">
        <f t="shared" si="95"/>
        <v>#VALUE!</v>
      </c>
      <c r="O198" s="41" t="e">
        <f t="shared" si="96"/>
        <v>#VALUE!</v>
      </c>
      <c r="P198" s="229" t="e">
        <f t="shared" si="97"/>
        <v>#VALUE!</v>
      </c>
      <c r="Q198" s="41" t="e">
        <f t="shared" si="98"/>
        <v>#VALUE!</v>
      </c>
      <c r="R198" s="41" t="e">
        <f t="shared" si="99"/>
        <v>#VALUE!</v>
      </c>
      <c r="S198" s="216" t="e">
        <f t="shared" si="81"/>
        <v>#VALUE!</v>
      </c>
      <c r="T198" s="216" t="e">
        <f t="shared" si="82"/>
        <v>#VALUE!</v>
      </c>
      <c r="U198" s="231" t="e">
        <f t="shared" si="100"/>
        <v>#VALUE!</v>
      </c>
      <c r="V198" s="231" t="e">
        <f t="shared" si="83"/>
        <v>#VALUE!</v>
      </c>
      <c r="W198" s="41" t="e">
        <f t="shared" si="101"/>
        <v>#VALUE!</v>
      </c>
      <c r="X198" s="41" t="e">
        <f t="shared" si="102"/>
        <v>#VALUE!</v>
      </c>
      <c r="Y198" s="41" t="e">
        <f t="shared" si="103"/>
        <v>#VALUE!</v>
      </c>
      <c r="Z198" s="41" t="e">
        <f t="shared" si="104"/>
        <v>#VALUE!</v>
      </c>
      <c r="AA198" s="231" t="e">
        <f t="shared" si="84"/>
        <v>#VALUE!</v>
      </c>
      <c r="AB198" s="231" t="e">
        <f t="shared" si="105"/>
        <v>#VALUE!</v>
      </c>
      <c r="AC198" s="41" t="e">
        <f t="shared" si="106"/>
        <v>#VALUE!</v>
      </c>
      <c r="AD198" s="41" t="e">
        <f t="shared" si="85"/>
        <v>#VALUE!</v>
      </c>
      <c r="AE198" s="41" t="e">
        <f t="shared" si="107"/>
        <v>#VALUE!</v>
      </c>
      <c r="AF198" s="41" t="e">
        <f t="shared" si="86"/>
        <v>#VALUE!</v>
      </c>
      <c r="AG198" s="41" t="e">
        <f t="shared" si="87"/>
        <v>#VALUE!</v>
      </c>
      <c r="AH198" s="41" t="e">
        <f t="shared" si="108"/>
        <v>#VALUE!</v>
      </c>
      <c r="AI198" s="41" t="e">
        <f t="shared" si="88"/>
        <v>#VALUE!</v>
      </c>
      <c r="AJ198" s="41" t="e">
        <f t="shared" si="109"/>
        <v>#VALUE!</v>
      </c>
      <c r="AK198" s="8" t="e">
        <f t="shared" si="112"/>
        <v>#VALUE!</v>
      </c>
      <c r="AL198" s="42" t="e">
        <f t="shared" si="113"/>
        <v>#VALUE!</v>
      </c>
      <c r="AZ198" s="8"/>
    </row>
    <row r="199" spans="1:52" ht="15" x14ac:dyDescent="0.15">
      <c r="A199" s="40"/>
      <c r="B199" s="41" t="e">
        <f t="shared" si="89"/>
        <v>#VALUE!</v>
      </c>
      <c r="C199" s="41" t="e">
        <f t="shared" si="89"/>
        <v>#VALUE!</v>
      </c>
      <c r="D199" s="41" t="e">
        <f t="shared" si="89"/>
        <v>#VALUE!</v>
      </c>
      <c r="E199" s="41" t="e">
        <f t="shared" si="110"/>
        <v>#VALUE!</v>
      </c>
      <c r="F199" s="41" t="e">
        <f t="shared" si="90"/>
        <v>#VALUE!</v>
      </c>
      <c r="G199" s="41" t="e">
        <f t="shared" si="91"/>
        <v>#VALUE!</v>
      </c>
      <c r="H199" s="25" t="e">
        <f t="shared" si="111"/>
        <v>#VALUE!</v>
      </c>
      <c r="I199" s="227" t="e">
        <f t="shared" si="92"/>
        <v>#VALUE!</v>
      </c>
      <c r="J199" s="228" t="e">
        <f t="shared" si="114"/>
        <v>#VALUE!</v>
      </c>
      <c r="K199" s="41" t="e">
        <f t="shared" si="93"/>
        <v>#VALUE!</v>
      </c>
      <c r="L199" s="216" t="e">
        <f t="shared" si="94"/>
        <v>#VALUE!</v>
      </c>
      <c r="M199" s="216" t="e">
        <f t="shared" si="80"/>
        <v>#VALUE!</v>
      </c>
      <c r="N199" s="41" t="e">
        <f t="shared" si="95"/>
        <v>#VALUE!</v>
      </c>
      <c r="O199" s="41" t="e">
        <f t="shared" si="96"/>
        <v>#VALUE!</v>
      </c>
      <c r="P199" s="229" t="e">
        <f t="shared" si="97"/>
        <v>#VALUE!</v>
      </c>
      <c r="Q199" s="41" t="e">
        <f t="shared" si="98"/>
        <v>#VALUE!</v>
      </c>
      <c r="R199" s="41" t="e">
        <f t="shared" si="99"/>
        <v>#VALUE!</v>
      </c>
      <c r="S199" s="216" t="e">
        <f t="shared" si="81"/>
        <v>#VALUE!</v>
      </c>
      <c r="T199" s="216" t="e">
        <f t="shared" si="82"/>
        <v>#VALUE!</v>
      </c>
      <c r="U199" s="231" t="e">
        <f t="shared" si="100"/>
        <v>#VALUE!</v>
      </c>
      <c r="V199" s="231" t="e">
        <f t="shared" si="83"/>
        <v>#VALUE!</v>
      </c>
      <c r="W199" s="41" t="e">
        <f t="shared" si="101"/>
        <v>#VALUE!</v>
      </c>
      <c r="X199" s="41" t="e">
        <f t="shared" si="102"/>
        <v>#VALUE!</v>
      </c>
      <c r="Y199" s="41" t="e">
        <f t="shared" si="103"/>
        <v>#VALUE!</v>
      </c>
      <c r="Z199" s="41" t="e">
        <f t="shared" si="104"/>
        <v>#VALUE!</v>
      </c>
      <c r="AA199" s="231" t="e">
        <f t="shared" si="84"/>
        <v>#VALUE!</v>
      </c>
      <c r="AB199" s="231" t="e">
        <f t="shared" si="105"/>
        <v>#VALUE!</v>
      </c>
      <c r="AC199" s="41" t="e">
        <f t="shared" si="106"/>
        <v>#VALUE!</v>
      </c>
      <c r="AD199" s="41" t="e">
        <f t="shared" si="85"/>
        <v>#VALUE!</v>
      </c>
      <c r="AE199" s="41" t="e">
        <f t="shared" si="107"/>
        <v>#VALUE!</v>
      </c>
      <c r="AF199" s="41" t="e">
        <f t="shared" si="86"/>
        <v>#VALUE!</v>
      </c>
      <c r="AG199" s="41" t="e">
        <f t="shared" si="87"/>
        <v>#VALUE!</v>
      </c>
      <c r="AH199" s="41" t="e">
        <f t="shared" si="108"/>
        <v>#VALUE!</v>
      </c>
      <c r="AI199" s="41" t="e">
        <f t="shared" si="88"/>
        <v>#VALUE!</v>
      </c>
      <c r="AJ199" s="41" t="e">
        <f t="shared" si="109"/>
        <v>#VALUE!</v>
      </c>
      <c r="AK199" s="8" t="e">
        <f t="shared" si="112"/>
        <v>#VALUE!</v>
      </c>
      <c r="AL199" s="42" t="e">
        <f t="shared" si="113"/>
        <v>#VALUE!</v>
      </c>
      <c r="AZ199" s="8"/>
    </row>
    <row r="200" spans="1:52" ht="15" x14ac:dyDescent="0.15">
      <c r="A200" s="40"/>
      <c r="B200" s="41" t="e">
        <f t="shared" si="89"/>
        <v>#VALUE!</v>
      </c>
      <c r="C200" s="41" t="e">
        <f t="shared" si="89"/>
        <v>#VALUE!</v>
      </c>
      <c r="D200" s="41" t="e">
        <f t="shared" si="89"/>
        <v>#VALUE!</v>
      </c>
      <c r="E200" s="41" t="e">
        <f t="shared" si="110"/>
        <v>#VALUE!</v>
      </c>
      <c r="F200" s="41" t="e">
        <f t="shared" si="90"/>
        <v>#VALUE!</v>
      </c>
      <c r="G200" s="41" t="e">
        <f t="shared" si="91"/>
        <v>#VALUE!</v>
      </c>
      <c r="H200" s="25" t="e">
        <f t="shared" si="111"/>
        <v>#VALUE!</v>
      </c>
      <c r="I200" s="227" t="e">
        <f t="shared" si="92"/>
        <v>#VALUE!</v>
      </c>
      <c r="J200" s="228" t="e">
        <f t="shared" si="114"/>
        <v>#VALUE!</v>
      </c>
      <c r="K200" s="41" t="e">
        <f t="shared" si="93"/>
        <v>#VALUE!</v>
      </c>
      <c r="L200" s="216" t="e">
        <f t="shared" si="94"/>
        <v>#VALUE!</v>
      </c>
      <c r="M200" s="216" t="e">
        <f t="shared" si="80"/>
        <v>#VALUE!</v>
      </c>
      <c r="N200" s="41" t="e">
        <f t="shared" si="95"/>
        <v>#VALUE!</v>
      </c>
      <c r="O200" s="41" t="e">
        <f t="shared" si="96"/>
        <v>#VALUE!</v>
      </c>
      <c r="P200" s="229" t="e">
        <f t="shared" si="97"/>
        <v>#VALUE!</v>
      </c>
      <c r="Q200" s="41" t="e">
        <f t="shared" si="98"/>
        <v>#VALUE!</v>
      </c>
      <c r="R200" s="41" t="e">
        <f t="shared" si="99"/>
        <v>#VALUE!</v>
      </c>
      <c r="S200" s="216" t="e">
        <f t="shared" si="81"/>
        <v>#VALUE!</v>
      </c>
      <c r="T200" s="216" t="e">
        <f t="shared" si="82"/>
        <v>#VALUE!</v>
      </c>
      <c r="U200" s="231" t="e">
        <f t="shared" si="100"/>
        <v>#VALUE!</v>
      </c>
      <c r="V200" s="231" t="e">
        <f t="shared" si="83"/>
        <v>#VALUE!</v>
      </c>
      <c r="W200" s="41" t="e">
        <f t="shared" si="101"/>
        <v>#VALUE!</v>
      </c>
      <c r="X200" s="41" t="e">
        <f t="shared" si="102"/>
        <v>#VALUE!</v>
      </c>
      <c r="Y200" s="41" t="e">
        <f t="shared" si="103"/>
        <v>#VALUE!</v>
      </c>
      <c r="Z200" s="41" t="e">
        <f t="shared" si="104"/>
        <v>#VALUE!</v>
      </c>
      <c r="AA200" s="231" t="e">
        <f t="shared" si="84"/>
        <v>#VALUE!</v>
      </c>
      <c r="AB200" s="231" t="e">
        <f t="shared" si="105"/>
        <v>#VALUE!</v>
      </c>
      <c r="AC200" s="41" t="e">
        <f t="shared" si="106"/>
        <v>#VALUE!</v>
      </c>
      <c r="AD200" s="41" t="e">
        <f t="shared" si="85"/>
        <v>#VALUE!</v>
      </c>
      <c r="AE200" s="41" t="e">
        <f t="shared" si="107"/>
        <v>#VALUE!</v>
      </c>
      <c r="AF200" s="41" t="e">
        <f t="shared" si="86"/>
        <v>#VALUE!</v>
      </c>
      <c r="AG200" s="41" t="e">
        <f t="shared" si="87"/>
        <v>#VALUE!</v>
      </c>
      <c r="AH200" s="41" t="e">
        <f t="shared" si="108"/>
        <v>#VALUE!</v>
      </c>
      <c r="AI200" s="41" t="e">
        <f t="shared" si="88"/>
        <v>#VALUE!</v>
      </c>
      <c r="AJ200" s="41" t="e">
        <f t="shared" si="109"/>
        <v>#VALUE!</v>
      </c>
      <c r="AK200" s="8" t="e">
        <f t="shared" si="112"/>
        <v>#VALUE!</v>
      </c>
      <c r="AL200" s="42" t="e">
        <f t="shared" si="113"/>
        <v>#VALUE!</v>
      </c>
      <c r="AZ200" s="8"/>
    </row>
    <row r="201" spans="1:52" ht="15" x14ac:dyDescent="0.15">
      <c r="A201" s="40"/>
      <c r="B201" s="41" t="e">
        <f t="shared" si="89"/>
        <v>#VALUE!</v>
      </c>
      <c r="C201" s="41" t="e">
        <f t="shared" si="89"/>
        <v>#VALUE!</v>
      </c>
      <c r="D201" s="41" t="e">
        <f t="shared" si="89"/>
        <v>#VALUE!</v>
      </c>
      <c r="E201" s="41" t="e">
        <f t="shared" si="110"/>
        <v>#VALUE!</v>
      </c>
      <c r="F201" s="41" t="e">
        <f t="shared" si="90"/>
        <v>#VALUE!</v>
      </c>
      <c r="G201" s="41" t="e">
        <f t="shared" si="91"/>
        <v>#VALUE!</v>
      </c>
      <c r="H201" s="25" t="e">
        <f t="shared" si="111"/>
        <v>#VALUE!</v>
      </c>
      <c r="I201" s="227" t="e">
        <f t="shared" si="92"/>
        <v>#VALUE!</v>
      </c>
      <c r="J201" s="228" t="e">
        <f t="shared" si="114"/>
        <v>#VALUE!</v>
      </c>
      <c r="K201" s="41" t="e">
        <f t="shared" si="93"/>
        <v>#VALUE!</v>
      </c>
      <c r="L201" s="216" t="e">
        <f t="shared" si="94"/>
        <v>#VALUE!</v>
      </c>
      <c r="M201" s="216" t="e">
        <f t="shared" si="80"/>
        <v>#VALUE!</v>
      </c>
      <c r="N201" s="41" t="e">
        <f t="shared" si="95"/>
        <v>#VALUE!</v>
      </c>
      <c r="O201" s="41" t="e">
        <f t="shared" si="96"/>
        <v>#VALUE!</v>
      </c>
      <c r="P201" s="229" t="e">
        <f t="shared" si="97"/>
        <v>#VALUE!</v>
      </c>
      <c r="Q201" s="41" t="e">
        <f t="shared" si="98"/>
        <v>#VALUE!</v>
      </c>
      <c r="R201" s="41" t="e">
        <f t="shared" si="99"/>
        <v>#VALUE!</v>
      </c>
      <c r="S201" s="216" t="e">
        <f t="shared" si="81"/>
        <v>#VALUE!</v>
      </c>
      <c r="T201" s="216" t="e">
        <f t="shared" si="82"/>
        <v>#VALUE!</v>
      </c>
      <c r="U201" s="231" t="e">
        <f t="shared" si="100"/>
        <v>#VALUE!</v>
      </c>
      <c r="V201" s="231" t="e">
        <f t="shared" si="83"/>
        <v>#VALUE!</v>
      </c>
      <c r="W201" s="41" t="e">
        <f t="shared" si="101"/>
        <v>#VALUE!</v>
      </c>
      <c r="X201" s="41" t="e">
        <f t="shared" si="102"/>
        <v>#VALUE!</v>
      </c>
      <c r="Y201" s="41" t="e">
        <f t="shared" si="103"/>
        <v>#VALUE!</v>
      </c>
      <c r="Z201" s="41" t="e">
        <f t="shared" si="104"/>
        <v>#VALUE!</v>
      </c>
      <c r="AA201" s="231" t="e">
        <f t="shared" si="84"/>
        <v>#VALUE!</v>
      </c>
      <c r="AB201" s="231" t="e">
        <f t="shared" si="105"/>
        <v>#VALUE!</v>
      </c>
      <c r="AC201" s="41" t="e">
        <f t="shared" si="106"/>
        <v>#VALUE!</v>
      </c>
      <c r="AD201" s="41" t="e">
        <f t="shared" si="85"/>
        <v>#VALUE!</v>
      </c>
      <c r="AE201" s="41" t="e">
        <f t="shared" si="107"/>
        <v>#VALUE!</v>
      </c>
      <c r="AF201" s="41" t="e">
        <f t="shared" si="86"/>
        <v>#VALUE!</v>
      </c>
      <c r="AG201" s="41" t="e">
        <f t="shared" si="87"/>
        <v>#VALUE!</v>
      </c>
      <c r="AH201" s="41" t="e">
        <f t="shared" si="108"/>
        <v>#VALUE!</v>
      </c>
      <c r="AI201" s="41" t="e">
        <f t="shared" si="88"/>
        <v>#VALUE!</v>
      </c>
      <c r="AJ201" s="41" t="e">
        <f t="shared" si="109"/>
        <v>#VALUE!</v>
      </c>
      <c r="AK201" s="8" t="e">
        <f t="shared" si="112"/>
        <v>#VALUE!</v>
      </c>
      <c r="AL201" s="42" t="e">
        <f t="shared" si="113"/>
        <v>#VALUE!</v>
      </c>
      <c r="AZ201" s="8"/>
    </row>
    <row r="202" spans="1:52" ht="15" x14ac:dyDescent="0.15">
      <c r="A202" s="40"/>
      <c r="B202" s="41" t="e">
        <f t="shared" si="89"/>
        <v>#VALUE!</v>
      </c>
      <c r="C202" s="41" t="e">
        <f t="shared" si="89"/>
        <v>#VALUE!</v>
      </c>
      <c r="D202" s="41" t="e">
        <f t="shared" si="89"/>
        <v>#VALUE!</v>
      </c>
      <c r="E202" s="41" t="e">
        <f t="shared" si="110"/>
        <v>#VALUE!</v>
      </c>
      <c r="F202" s="41" t="e">
        <f t="shared" si="90"/>
        <v>#VALUE!</v>
      </c>
      <c r="G202" s="41" t="e">
        <f t="shared" si="91"/>
        <v>#VALUE!</v>
      </c>
      <c r="H202" s="25" t="e">
        <f t="shared" si="111"/>
        <v>#VALUE!</v>
      </c>
      <c r="I202" s="227" t="e">
        <f t="shared" si="92"/>
        <v>#VALUE!</v>
      </c>
      <c r="J202" s="228" t="e">
        <f t="shared" si="114"/>
        <v>#VALUE!</v>
      </c>
      <c r="K202" s="41" t="e">
        <f t="shared" si="93"/>
        <v>#VALUE!</v>
      </c>
      <c r="L202" s="216" t="e">
        <f t="shared" si="94"/>
        <v>#VALUE!</v>
      </c>
      <c r="M202" s="216" t="e">
        <f t="shared" si="80"/>
        <v>#VALUE!</v>
      </c>
      <c r="N202" s="41" t="e">
        <f t="shared" si="95"/>
        <v>#VALUE!</v>
      </c>
      <c r="O202" s="41" t="e">
        <f t="shared" si="96"/>
        <v>#VALUE!</v>
      </c>
      <c r="P202" s="229" t="e">
        <f t="shared" si="97"/>
        <v>#VALUE!</v>
      </c>
      <c r="Q202" s="41" t="e">
        <f t="shared" si="98"/>
        <v>#VALUE!</v>
      </c>
      <c r="R202" s="41" t="e">
        <f t="shared" si="99"/>
        <v>#VALUE!</v>
      </c>
      <c r="S202" s="216" t="e">
        <f t="shared" si="81"/>
        <v>#VALUE!</v>
      </c>
      <c r="T202" s="216" t="e">
        <f t="shared" si="82"/>
        <v>#VALUE!</v>
      </c>
      <c r="U202" s="231" t="e">
        <f t="shared" si="100"/>
        <v>#VALUE!</v>
      </c>
      <c r="V202" s="231" t="e">
        <f t="shared" si="83"/>
        <v>#VALUE!</v>
      </c>
      <c r="W202" s="41" t="e">
        <f t="shared" si="101"/>
        <v>#VALUE!</v>
      </c>
      <c r="X202" s="41" t="e">
        <f t="shared" si="102"/>
        <v>#VALUE!</v>
      </c>
      <c r="Y202" s="41" t="e">
        <f t="shared" si="103"/>
        <v>#VALUE!</v>
      </c>
      <c r="Z202" s="41" t="e">
        <f t="shared" si="104"/>
        <v>#VALUE!</v>
      </c>
      <c r="AA202" s="231" t="e">
        <f t="shared" si="84"/>
        <v>#VALUE!</v>
      </c>
      <c r="AB202" s="231" t="e">
        <f t="shared" si="105"/>
        <v>#VALUE!</v>
      </c>
      <c r="AC202" s="41" t="e">
        <f t="shared" si="106"/>
        <v>#VALUE!</v>
      </c>
      <c r="AD202" s="41" t="e">
        <f t="shared" si="85"/>
        <v>#VALUE!</v>
      </c>
      <c r="AE202" s="41" t="e">
        <f t="shared" si="107"/>
        <v>#VALUE!</v>
      </c>
      <c r="AF202" s="41" t="e">
        <f t="shared" si="86"/>
        <v>#VALUE!</v>
      </c>
      <c r="AG202" s="41" t="e">
        <f t="shared" si="87"/>
        <v>#VALUE!</v>
      </c>
      <c r="AH202" s="41" t="e">
        <f t="shared" si="108"/>
        <v>#VALUE!</v>
      </c>
      <c r="AI202" s="41" t="e">
        <f t="shared" si="88"/>
        <v>#VALUE!</v>
      </c>
      <c r="AJ202" s="41" t="e">
        <f t="shared" si="109"/>
        <v>#VALUE!</v>
      </c>
      <c r="AK202" s="8" t="e">
        <f t="shared" si="112"/>
        <v>#VALUE!</v>
      </c>
      <c r="AL202" s="42" t="e">
        <f t="shared" si="113"/>
        <v>#VALUE!</v>
      </c>
      <c r="AZ202" s="8"/>
    </row>
    <row r="203" spans="1:52" ht="15" x14ac:dyDescent="0.15">
      <c r="A203" s="40"/>
      <c r="B203" s="41" t="e">
        <f t="shared" si="89"/>
        <v>#VALUE!</v>
      </c>
      <c r="C203" s="41" t="e">
        <f t="shared" si="89"/>
        <v>#VALUE!</v>
      </c>
      <c r="D203" s="41" t="e">
        <f t="shared" si="89"/>
        <v>#VALUE!</v>
      </c>
      <c r="E203" s="41" t="e">
        <f t="shared" si="110"/>
        <v>#VALUE!</v>
      </c>
      <c r="F203" s="41" t="e">
        <f t="shared" si="90"/>
        <v>#VALUE!</v>
      </c>
      <c r="G203" s="41" t="e">
        <f t="shared" si="91"/>
        <v>#VALUE!</v>
      </c>
      <c r="H203" s="25" t="e">
        <f t="shared" si="111"/>
        <v>#VALUE!</v>
      </c>
      <c r="I203" s="227" t="e">
        <f t="shared" si="92"/>
        <v>#VALUE!</v>
      </c>
      <c r="J203" s="228" t="e">
        <f t="shared" si="114"/>
        <v>#VALUE!</v>
      </c>
      <c r="K203" s="41" t="e">
        <f t="shared" si="93"/>
        <v>#VALUE!</v>
      </c>
      <c r="L203" s="216" t="e">
        <f t="shared" si="94"/>
        <v>#VALUE!</v>
      </c>
      <c r="M203" s="216" t="e">
        <f t="shared" si="80"/>
        <v>#VALUE!</v>
      </c>
      <c r="N203" s="41" t="e">
        <f t="shared" si="95"/>
        <v>#VALUE!</v>
      </c>
      <c r="O203" s="41" t="e">
        <f t="shared" si="96"/>
        <v>#VALUE!</v>
      </c>
      <c r="P203" s="229" t="e">
        <f t="shared" si="97"/>
        <v>#VALUE!</v>
      </c>
      <c r="Q203" s="41" t="e">
        <f t="shared" si="98"/>
        <v>#VALUE!</v>
      </c>
      <c r="R203" s="41" t="e">
        <f t="shared" si="99"/>
        <v>#VALUE!</v>
      </c>
      <c r="S203" s="216" t="e">
        <f t="shared" si="81"/>
        <v>#VALUE!</v>
      </c>
      <c r="T203" s="216" t="e">
        <f t="shared" si="82"/>
        <v>#VALUE!</v>
      </c>
      <c r="U203" s="231" t="e">
        <f t="shared" si="100"/>
        <v>#VALUE!</v>
      </c>
      <c r="V203" s="231" t="e">
        <f t="shared" si="83"/>
        <v>#VALUE!</v>
      </c>
      <c r="W203" s="41" t="e">
        <f t="shared" si="101"/>
        <v>#VALUE!</v>
      </c>
      <c r="X203" s="41" t="e">
        <f t="shared" si="102"/>
        <v>#VALUE!</v>
      </c>
      <c r="Y203" s="41" t="e">
        <f t="shared" si="103"/>
        <v>#VALUE!</v>
      </c>
      <c r="Z203" s="41" t="e">
        <f t="shared" si="104"/>
        <v>#VALUE!</v>
      </c>
      <c r="AA203" s="231" t="e">
        <f t="shared" si="84"/>
        <v>#VALUE!</v>
      </c>
      <c r="AB203" s="231" t="e">
        <f t="shared" si="105"/>
        <v>#VALUE!</v>
      </c>
      <c r="AC203" s="41" t="e">
        <f t="shared" si="106"/>
        <v>#VALUE!</v>
      </c>
      <c r="AD203" s="41" t="e">
        <f t="shared" si="85"/>
        <v>#VALUE!</v>
      </c>
      <c r="AE203" s="41" t="e">
        <f t="shared" si="107"/>
        <v>#VALUE!</v>
      </c>
      <c r="AF203" s="41" t="e">
        <f t="shared" si="86"/>
        <v>#VALUE!</v>
      </c>
      <c r="AG203" s="41" t="e">
        <f t="shared" si="87"/>
        <v>#VALUE!</v>
      </c>
      <c r="AH203" s="41" t="e">
        <f t="shared" si="108"/>
        <v>#VALUE!</v>
      </c>
      <c r="AI203" s="41" t="e">
        <f t="shared" si="88"/>
        <v>#VALUE!</v>
      </c>
      <c r="AJ203" s="41" t="e">
        <f t="shared" si="109"/>
        <v>#VALUE!</v>
      </c>
      <c r="AK203" s="8" t="e">
        <f t="shared" si="112"/>
        <v>#VALUE!</v>
      </c>
      <c r="AL203" s="42" t="e">
        <f t="shared" si="113"/>
        <v>#VALUE!</v>
      </c>
      <c r="AZ203" s="8"/>
    </row>
    <row r="204" spans="1:52" ht="15" x14ac:dyDescent="0.15">
      <c r="A204" s="40"/>
      <c r="B204" s="41" t="e">
        <f t="shared" si="89"/>
        <v>#VALUE!</v>
      </c>
      <c r="C204" s="41" t="e">
        <f t="shared" si="89"/>
        <v>#VALUE!</v>
      </c>
      <c r="D204" s="41" t="e">
        <f t="shared" si="89"/>
        <v>#VALUE!</v>
      </c>
      <c r="E204" s="41" t="e">
        <f t="shared" si="110"/>
        <v>#VALUE!</v>
      </c>
      <c r="F204" s="41" t="e">
        <f t="shared" si="90"/>
        <v>#VALUE!</v>
      </c>
      <c r="G204" s="41" t="e">
        <f t="shared" si="91"/>
        <v>#VALUE!</v>
      </c>
      <c r="H204" s="25" t="e">
        <f t="shared" si="111"/>
        <v>#VALUE!</v>
      </c>
      <c r="I204" s="227" t="e">
        <f t="shared" si="92"/>
        <v>#VALUE!</v>
      </c>
      <c r="J204" s="228" t="e">
        <f t="shared" si="114"/>
        <v>#VALUE!</v>
      </c>
      <c r="K204" s="41" t="e">
        <f t="shared" si="93"/>
        <v>#VALUE!</v>
      </c>
      <c r="L204" s="216" t="e">
        <f t="shared" si="94"/>
        <v>#VALUE!</v>
      </c>
      <c r="M204" s="216" t="e">
        <f t="shared" si="80"/>
        <v>#VALUE!</v>
      </c>
      <c r="N204" s="41" t="e">
        <f t="shared" si="95"/>
        <v>#VALUE!</v>
      </c>
      <c r="O204" s="41" t="e">
        <f t="shared" si="96"/>
        <v>#VALUE!</v>
      </c>
      <c r="P204" s="229" t="e">
        <f t="shared" si="97"/>
        <v>#VALUE!</v>
      </c>
      <c r="Q204" s="41" t="e">
        <f t="shared" si="98"/>
        <v>#VALUE!</v>
      </c>
      <c r="R204" s="41" t="e">
        <f t="shared" si="99"/>
        <v>#VALUE!</v>
      </c>
      <c r="S204" s="216" t="e">
        <f t="shared" si="81"/>
        <v>#VALUE!</v>
      </c>
      <c r="T204" s="216" t="e">
        <f t="shared" si="82"/>
        <v>#VALUE!</v>
      </c>
      <c r="U204" s="231" t="e">
        <f t="shared" si="100"/>
        <v>#VALUE!</v>
      </c>
      <c r="V204" s="231" t="e">
        <f t="shared" si="83"/>
        <v>#VALUE!</v>
      </c>
      <c r="W204" s="41" t="e">
        <f t="shared" si="101"/>
        <v>#VALUE!</v>
      </c>
      <c r="X204" s="41" t="e">
        <f t="shared" si="102"/>
        <v>#VALUE!</v>
      </c>
      <c r="Y204" s="41" t="e">
        <f t="shared" si="103"/>
        <v>#VALUE!</v>
      </c>
      <c r="Z204" s="41" t="e">
        <f t="shared" si="104"/>
        <v>#VALUE!</v>
      </c>
      <c r="AA204" s="231" t="e">
        <f t="shared" si="84"/>
        <v>#VALUE!</v>
      </c>
      <c r="AB204" s="231" t="e">
        <f t="shared" si="105"/>
        <v>#VALUE!</v>
      </c>
      <c r="AC204" s="41" t="e">
        <f t="shared" si="106"/>
        <v>#VALUE!</v>
      </c>
      <c r="AD204" s="41" t="e">
        <f t="shared" si="85"/>
        <v>#VALUE!</v>
      </c>
      <c r="AE204" s="41" t="e">
        <f t="shared" si="107"/>
        <v>#VALUE!</v>
      </c>
      <c r="AF204" s="41" t="e">
        <f t="shared" si="86"/>
        <v>#VALUE!</v>
      </c>
      <c r="AG204" s="41" t="e">
        <f t="shared" si="87"/>
        <v>#VALUE!</v>
      </c>
      <c r="AH204" s="41" t="e">
        <f t="shared" si="108"/>
        <v>#VALUE!</v>
      </c>
      <c r="AI204" s="41" t="e">
        <f t="shared" si="88"/>
        <v>#VALUE!</v>
      </c>
      <c r="AJ204" s="41" t="e">
        <f t="shared" si="109"/>
        <v>#VALUE!</v>
      </c>
      <c r="AK204" s="8" t="e">
        <f t="shared" si="112"/>
        <v>#VALUE!</v>
      </c>
      <c r="AL204" s="42" t="e">
        <f t="shared" si="113"/>
        <v>#VALUE!</v>
      </c>
      <c r="AZ204" s="8"/>
    </row>
    <row r="205" spans="1:52" ht="15" x14ac:dyDescent="0.15">
      <c r="A205" s="40"/>
      <c r="B205" s="41" t="e">
        <f t="shared" si="89"/>
        <v>#VALUE!</v>
      </c>
      <c r="C205" s="41" t="e">
        <f t="shared" si="89"/>
        <v>#VALUE!</v>
      </c>
      <c r="D205" s="41" t="e">
        <f t="shared" si="89"/>
        <v>#VALUE!</v>
      </c>
      <c r="E205" s="41" t="e">
        <f t="shared" si="110"/>
        <v>#VALUE!</v>
      </c>
      <c r="F205" s="41" t="e">
        <f t="shared" si="90"/>
        <v>#VALUE!</v>
      </c>
      <c r="G205" s="41" t="e">
        <f t="shared" si="91"/>
        <v>#VALUE!</v>
      </c>
      <c r="H205" s="25" t="e">
        <f t="shared" si="111"/>
        <v>#VALUE!</v>
      </c>
      <c r="I205" s="227" t="e">
        <f t="shared" si="92"/>
        <v>#VALUE!</v>
      </c>
      <c r="J205" s="228" t="e">
        <f t="shared" si="114"/>
        <v>#VALUE!</v>
      </c>
      <c r="K205" s="41" t="e">
        <f t="shared" si="93"/>
        <v>#VALUE!</v>
      </c>
      <c r="L205" s="216" t="e">
        <f t="shared" si="94"/>
        <v>#VALUE!</v>
      </c>
      <c r="M205" s="216" t="e">
        <f t="shared" si="80"/>
        <v>#VALUE!</v>
      </c>
      <c r="N205" s="41" t="e">
        <f t="shared" si="95"/>
        <v>#VALUE!</v>
      </c>
      <c r="O205" s="41" t="e">
        <f t="shared" si="96"/>
        <v>#VALUE!</v>
      </c>
      <c r="P205" s="229" t="e">
        <f t="shared" si="97"/>
        <v>#VALUE!</v>
      </c>
      <c r="Q205" s="41" t="e">
        <f t="shared" si="98"/>
        <v>#VALUE!</v>
      </c>
      <c r="R205" s="41" t="e">
        <f t="shared" si="99"/>
        <v>#VALUE!</v>
      </c>
      <c r="S205" s="216" t="e">
        <f t="shared" si="81"/>
        <v>#VALUE!</v>
      </c>
      <c r="T205" s="216" t="e">
        <f t="shared" si="82"/>
        <v>#VALUE!</v>
      </c>
      <c r="U205" s="231" t="e">
        <f t="shared" si="100"/>
        <v>#VALUE!</v>
      </c>
      <c r="V205" s="231" t="e">
        <f t="shared" si="83"/>
        <v>#VALUE!</v>
      </c>
      <c r="W205" s="41" t="e">
        <f t="shared" si="101"/>
        <v>#VALUE!</v>
      </c>
      <c r="X205" s="41" t="e">
        <f t="shared" si="102"/>
        <v>#VALUE!</v>
      </c>
      <c r="Y205" s="41" t="e">
        <f t="shared" si="103"/>
        <v>#VALUE!</v>
      </c>
      <c r="Z205" s="41" t="e">
        <f t="shared" si="104"/>
        <v>#VALUE!</v>
      </c>
      <c r="AA205" s="231" t="e">
        <f t="shared" si="84"/>
        <v>#VALUE!</v>
      </c>
      <c r="AB205" s="231" t="e">
        <f t="shared" si="105"/>
        <v>#VALUE!</v>
      </c>
      <c r="AC205" s="41" t="e">
        <f t="shared" si="106"/>
        <v>#VALUE!</v>
      </c>
      <c r="AD205" s="41" t="e">
        <f t="shared" si="85"/>
        <v>#VALUE!</v>
      </c>
      <c r="AE205" s="41" t="e">
        <f t="shared" si="107"/>
        <v>#VALUE!</v>
      </c>
      <c r="AF205" s="41" t="e">
        <f t="shared" si="86"/>
        <v>#VALUE!</v>
      </c>
      <c r="AG205" s="41" t="e">
        <f t="shared" si="87"/>
        <v>#VALUE!</v>
      </c>
      <c r="AH205" s="41" t="e">
        <f t="shared" si="108"/>
        <v>#VALUE!</v>
      </c>
      <c r="AI205" s="41" t="e">
        <f t="shared" si="88"/>
        <v>#VALUE!</v>
      </c>
      <c r="AJ205" s="41" t="e">
        <f t="shared" si="109"/>
        <v>#VALUE!</v>
      </c>
      <c r="AK205" s="8" t="e">
        <f t="shared" si="112"/>
        <v>#VALUE!</v>
      </c>
      <c r="AL205" s="42" t="e">
        <f t="shared" si="113"/>
        <v>#VALUE!</v>
      </c>
      <c r="AZ205" s="8"/>
    </row>
    <row r="206" spans="1:52" ht="15" x14ac:dyDescent="0.15">
      <c r="A206" s="40"/>
      <c r="B206" s="41" t="e">
        <f t="shared" si="89"/>
        <v>#VALUE!</v>
      </c>
      <c r="C206" s="41" t="e">
        <f t="shared" si="89"/>
        <v>#VALUE!</v>
      </c>
      <c r="D206" s="41" t="e">
        <f t="shared" si="89"/>
        <v>#VALUE!</v>
      </c>
      <c r="E206" s="41" t="e">
        <f t="shared" si="110"/>
        <v>#VALUE!</v>
      </c>
      <c r="F206" s="41" t="e">
        <f t="shared" si="90"/>
        <v>#VALUE!</v>
      </c>
      <c r="G206" s="41" t="e">
        <f t="shared" si="91"/>
        <v>#VALUE!</v>
      </c>
      <c r="H206" s="25" t="e">
        <f t="shared" si="111"/>
        <v>#VALUE!</v>
      </c>
      <c r="I206" s="227" t="e">
        <f t="shared" si="92"/>
        <v>#VALUE!</v>
      </c>
      <c r="J206" s="228" t="e">
        <f t="shared" si="114"/>
        <v>#VALUE!</v>
      </c>
      <c r="K206" s="41" t="e">
        <f t="shared" si="93"/>
        <v>#VALUE!</v>
      </c>
      <c r="L206" s="216" t="e">
        <f t="shared" si="94"/>
        <v>#VALUE!</v>
      </c>
      <c r="M206" s="216" t="e">
        <f t="shared" si="80"/>
        <v>#VALUE!</v>
      </c>
      <c r="N206" s="41" t="e">
        <f t="shared" si="95"/>
        <v>#VALUE!</v>
      </c>
      <c r="O206" s="41" t="e">
        <f t="shared" si="96"/>
        <v>#VALUE!</v>
      </c>
      <c r="P206" s="229" t="e">
        <f t="shared" si="97"/>
        <v>#VALUE!</v>
      </c>
      <c r="Q206" s="41" t="e">
        <f t="shared" si="98"/>
        <v>#VALUE!</v>
      </c>
      <c r="R206" s="41" t="e">
        <f t="shared" si="99"/>
        <v>#VALUE!</v>
      </c>
      <c r="S206" s="216" t="e">
        <f t="shared" si="81"/>
        <v>#VALUE!</v>
      </c>
      <c r="T206" s="216" t="e">
        <f t="shared" si="82"/>
        <v>#VALUE!</v>
      </c>
      <c r="U206" s="231" t="e">
        <f t="shared" si="100"/>
        <v>#VALUE!</v>
      </c>
      <c r="V206" s="231" t="e">
        <f t="shared" si="83"/>
        <v>#VALUE!</v>
      </c>
      <c r="W206" s="41" t="e">
        <f t="shared" si="101"/>
        <v>#VALUE!</v>
      </c>
      <c r="X206" s="41" t="e">
        <f t="shared" si="102"/>
        <v>#VALUE!</v>
      </c>
      <c r="Y206" s="41" t="e">
        <f t="shared" si="103"/>
        <v>#VALUE!</v>
      </c>
      <c r="Z206" s="41" t="e">
        <f t="shared" si="104"/>
        <v>#VALUE!</v>
      </c>
      <c r="AA206" s="231" t="e">
        <f t="shared" si="84"/>
        <v>#VALUE!</v>
      </c>
      <c r="AB206" s="231" t="e">
        <f t="shared" si="105"/>
        <v>#VALUE!</v>
      </c>
      <c r="AC206" s="41" t="e">
        <f t="shared" si="106"/>
        <v>#VALUE!</v>
      </c>
      <c r="AD206" s="41" t="e">
        <f t="shared" si="85"/>
        <v>#VALUE!</v>
      </c>
      <c r="AE206" s="41" t="e">
        <f t="shared" si="107"/>
        <v>#VALUE!</v>
      </c>
      <c r="AF206" s="41" t="e">
        <f t="shared" si="86"/>
        <v>#VALUE!</v>
      </c>
      <c r="AG206" s="41" t="e">
        <f t="shared" si="87"/>
        <v>#VALUE!</v>
      </c>
      <c r="AH206" s="41" t="e">
        <f t="shared" si="108"/>
        <v>#VALUE!</v>
      </c>
      <c r="AI206" s="41" t="e">
        <f t="shared" si="88"/>
        <v>#VALUE!</v>
      </c>
      <c r="AJ206" s="41" t="e">
        <f t="shared" si="109"/>
        <v>#VALUE!</v>
      </c>
      <c r="AK206" s="8" t="e">
        <f t="shared" si="112"/>
        <v>#VALUE!</v>
      </c>
      <c r="AL206" s="42" t="e">
        <f t="shared" si="113"/>
        <v>#VALUE!</v>
      </c>
      <c r="AZ206" s="8"/>
    </row>
    <row r="207" spans="1:52" ht="15" x14ac:dyDescent="0.15">
      <c r="A207" s="40"/>
      <c r="B207" s="41" t="e">
        <f t="shared" si="89"/>
        <v>#VALUE!</v>
      </c>
      <c r="C207" s="41" t="e">
        <f t="shared" si="89"/>
        <v>#VALUE!</v>
      </c>
      <c r="D207" s="41" t="e">
        <f t="shared" si="89"/>
        <v>#VALUE!</v>
      </c>
      <c r="E207" s="41" t="e">
        <f t="shared" si="110"/>
        <v>#VALUE!</v>
      </c>
      <c r="F207" s="41" t="e">
        <f t="shared" si="90"/>
        <v>#VALUE!</v>
      </c>
      <c r="G207" s="41" t="e">
        <f t="shared" si="91"/>
        <v>#VALUE!</v>
      </c>
      <c r="H207" s="25" t="e">
        <f t="shared" si="111"/>
        <v>#VALUE!</v>
      </c>
      <c r="I207" s="227" t="e">
        <f t="shared" si="92"/>
        <v>#VALUE!</v>
      </c>
      <c r="J207" s="228" t="e">
        <f t="shared" si="114"/>
        <v>#VALUE!</v>
      </c>
      <c r="K207" s="41" t="e">
        <f t="shared" si="93"/>
        <v>#VALUE!</v>
      </c>
      <c r="L207" s="216" t="e">
        <f t="shared" si="94"/>
        <v>#VALUE!</v>
      </c>
      <c r="M207" s="216" t="e">
        <f t="shared" si="80"/>
        <v>#VALUE!</v>
      </c>
      <c r="N207" s="41" t="e">
        <f t="shared" si="95"/>
        <v>#VALUE!</v>
      </c>
      <c r="O207" s="41" t="e">
        <f t="shared" si="96"/>
        <v>#VALUE!</v>
      </c>
      <c r="P207" s="229" t="e">
        <f t="shared" si="97"/>
        <v>#VALUE!</v>
      </c>
      <c r="Q207" s="41" t="e">
        <f t="shared" si="98"/>
        <v>#VALUE!</v>
      </c>
      <c r="R207" s="41" t="e">
        <f t="shared" si="99"/>
        <v>#VALUE!</v>
      </c>
      <c r="S207" s="216" t="e">
        <f t="shared" si="81"/>
        <v>#VALUE!</v>
      </c>
      <c r="T207" s="216" t="e">
        <f t="shared" si="82"/>
        <v>#VALUE!</v>
      </c>
      <c r="U207" s="231" t="e">
        <f t="shared" si="100"/>
        <v>#VALUE!</v>
      </c>
      <c r="V207" s="231" t="e">
        <f t="shared" si="83"/>
        <v>#VALUE!</v>
      </c>
      <c r="W207" s="41" t="e">
        <f t="shared" si="101"/>
        <v>#VALUE!</v>
      </c>
      <c r="X207" s="41" t="e">
        <f t="shared" si="102"/>
        <v>#VALUE!</v>
      </c>
      <c r="Y207" s="41" t="e">
        <f t="shared" si="103"/>
        <v>#VALUE!</v>
      </c>
      <c r="Z207" s="41" t="e">
        <f t="shared" si="104"/>
        <v>#VALUE!</v>
      </c>
      <c r="AA207" s="231" t="e">
        <f t="shared" si="84"/>
        <v>#VALUE!</v>
      </c>
      <c r="AB207" s="231" t="e">
        <f t="shared" si="105"/>
        <v>#VALUE!</v>
      </c>
      <c r="AC207" s="41" t="e">
        <f t="shared" si="106"/>
        <v>#VALUE!</v>
      </c>
      <c r="AD207" s="41" t="e">
        <f t="shared" si="85"/>
        <v>#VALUE!</v>
      </c>
      <c r="AE207" s="41" t="e">
        <f t="shared" si="107"/>
        <v>#VALUE!</v>
      </c>
      <c r="AF207" s="41" t="e">
        <f t="shared" si="86"/>
        <v>#VALUE!</v>
      </c>
      <c r="AG207" s="41" t="e">
        <f t="shared" si="87"/>
        <v>#VALUE!</v>
      </c>
      <c r="AH207" s="41" t="e">
        <f t="shared" si="108"/>
        <v>#VALUE!</v>
      </c>
      <c r="AI207" s="41" t="e">
        <f t="shared" si="88"/>
        <v>#VALUE!</v>
      </c>
      <c r="AJ207" s="41" t="e">
        <f t="shared" si="109"/>
        <v>#VALUE!</v>
      </c>
      <c r="AK207" s="8" t="e">
        <f t="shared" si="112"/>
        <v>#VALUE!</v>
      </c>
      <c r="AL207" s="42" t="e">
        <f t="shared" si="113"/>
        <v>#VALUE!</v>
      </c>
      <c r="AZ207" s="8"/>
    </row>
    <row r="208" spans="1:52" ht="15" x14ac:dyDescent="0.15">
      <c r="A208" s="40"/>
      <c r="B208" s="41" t="e">
        <f t="shared" si="89"/>
        <v>#VALUE!</v>
      </c>
      <c r="C208" s="41" t="e">
        <f t="shared" si="89"/>
        <v>#VALUE!</v>
      </c>
      <c r="D208" s="41" t="e">
        <f t="shared" si="89"/>
        <v>#VALUE!</v>
      </c>
      <c r="E208" s="41" t="e">
        <f t="shared" si="110"/>
        <v>#VALUE!</v>
      </c>
      <c r="F208" s="41" t="e">
        <f t="shared" si="90"/>
        <v>#VALUE!</v>
      </c>
      <c r="G208" s="41" t="e">
        <f t="shared" si="91"/>
        <v>#VALUE!</v>
      </c>
      <c r="H208" s="25" t="e">
        <f t="shared" si="111"/>
        <v>#VALUE!</v>
      </c>
      <c r="I208" s="227" t="e">
        <f t="shared" si="92"/>
        <v>#VALUE!</v>
      </c>
      <c r="J208" s="228" t="e">
        <f t="shared" si="114"/>
        <v>#VALUE!</v>
      </c>
      <c r="K208" s="41" t="e">
        <f t="shared" si="93"/>
        <v>#VALUE!</v>
      </c>
      <c r="L208" s="216" t="e">
        <f t="shared" si="94"/>
        <v>#VALUE!</v>
      </c>
      <c r="M208" s="216" t="e">
        <f t="shared" si="80"/>
        <v>#VALUE!</v>
      </c>
      <c r="N208" s="41" t="e">
        <f t="shared" si="95"/>
        <v>#VALUE!</v>
      </c>
      <c r="O208" s="41" t="e">
        <f t="shared" si="96"/>
        <v>#VALUE!</v>
      </c>
      <c r="P208" s="229" t="e">
        <f t="shared" si="97"/>
        <v>#VALUE!</v>
      </c>
      <c r="Q208" s="41" t="e">
        <f t="shared" si="98"/>
        <v>#VALUE!</v>
      </c>
      <c r="R208" s="41" t="e">
        <f t="shared" si="99"/>
        <v>#VALUE!</v>
      </c>
      <c r="S208" s="216" t="e">
        <f t="shared" si="81"/>
        <v>#VALUE!</v>
      </c>
      <c r="T208" s="216" t="e">
        <f t="shared" si="82"/>
        <v>#VALUE!</v>
      </c>
      <c r="U208" s="231" t="e">
        <f t="shared" si="100"/>
        <v>#VALUE!</v>
      </c>
      <c r="V208" s="231" t="e">
        <f t="shared" si="83"/>
        <v>#VALUE!</v>
      </c>
      <c r="W208" s="41" t="e">
        <f t="shared" si="101"/>
        <v>#VALUE!</v>
      </c>
      <c r="X208" s="41" t="e">
        <f t="shared" si="102"/>
        <v>#VALUE!</v>
      </c>
      <c r="Y208" s="41" t="e">
        <f t="shared" si="103"/>
        <v>#VALUE!</v>
      </c>
      <c r="Z208" s="41" t="e">
        <f t="shared" si="104"/>
        <v>#VALUE!</v>
      </c>
      <c r="AA208" s="231" t="e">
        <f t="shared" si="84"/>
        <v>#VALUE!</v>
      </c>
      <c r="AB208" s="231" t="e">
        <f t="shared" si="105"/>
        <v>#VALUE!</v>
      </c>
      <c r="AC208" s="41" t="e">
        <f t="shared" si="106"/>
        <v>#VALUE!</v>
      </c>
      <c r="AD208" s="41" t="e">
        <f t="shared" si="85"/>
        <v>#VALUE!</v>
      </c>
      <c r="AE208" s="41" t="e">
        <f t="shared" si="107"/>
        <v>#VALUE!</v>
      </c>
      <c r="AF208" s="41" t="e">
        <f t="shared" si="86"/>
        <v>#VALUE!</v>
      </c>
      <c r="AG208" s="41" t="e">
        <f t="shared" si="87"/>
        <v>#VALUE!</v>
      </c>
      <c r="AH208" s="41" t="e">
        <f t="shared" si="108"/>
        <v>#VALUE!</v>
      </c>
      <c r="AI208" s="41" t="e">
        <f t="shared" si="88"/>
        <v>#VALUE!</v>
      </c>
      <c r="AJ208" s="41" t="e">
        <f t="shared" si="109"/>
        <v>#VALUE!</v>
      </c>
      <c r="AK208" s="8" t="e">
        <f t="shared" si="112"/>
        <v>#VALUE!</v>
      </c>
      <c r="AL208" s="42" t="e">
        <f t="shared" si="113"/>
        <v>#VALUE!</v>
      </c>
      <c r="AZ208" s="8"/>
    </row>
    <row r="209" spans="1:52" ht="15" x14ac:dyDescent="0.15">
      <c r="A209" s="40"/>
      <c r="B209" s="41"/>
      <c r="C209" s="41"/>
      <c r="D209" s="41"/>
      <c r="E209" s="41"/>
      <c r="F209" s="41"/>
      <c r="G209" s="41"/>
      <c r="H209" s="25"/>
      <c r="I209" s="227"/>
      <c r="J209" s="228"/>
      <c r="K209" s="41"/>
      <c r="L209" s="234"/>
      <c r="M209" s="234"/>
      <c r="N209" s="41"/>
      <c r="O209" s="41"/>
      <c r="P209" s="229"/>
      <c r="Q209" s="235"/>
      <c r="R209" s="41"/>
      <c r="S209" s="234"/>
      <c r="T209" s="234"/>
      <c r="U209" s="235"/>
      <c r="V209" s="235"/>
      <c r="W209" s="41"/>
      <c r="X209" s="41"/>
      <c r="Y209" s="41"/>
      <c r="Z209" s="41"/>
      <c r="AA209" s="235"/>
      <c r="AB209" s="235"/>
      <c r="AC209" s="41"/>
      <c r="AD209" s="41"/>
      <c r="AE209" s="41"/>
      <c r="AF209" s="41"/>
      <c r="AG209" s="41"/>
      <c r="AH209" s="41"/>
      <c r="AI209" s="41"/>
      <c r="AJ209" s="41"/>
      <c r="AZ209" s="8"/>
    </row>
    <row r="210" spans="1:52" ht="15" x14ac:dyDescent="0.15">
      <c r="A210" s="40"/>
      <c r="B210" s="41"/>
      <c r="C210" s="41"/>
      <c r="D210" s="41"/>
      <c r="E210" s="41"/>
      <c r="F210" s="41"/>
      <c r="G210" s="41"/>
      <c r="H210" s="25"/>
      <c r="I210" s="227"/>
      <c r="J210" s="228"/>
      <c r="K210" s="41"/>
      <c r="L210" s="234"/>
      <c r="M210" s="234"/>
      <c r="N210" s="41"/>
      <c r="O210" s="41"/>
      <c r="P210" s="229"/>
      <c r="Q210" s="235"/>
      <c r="R210" s="41"/>
      <c r="S210" s="234"/>
      <c r="T210" s="234"/>
      <c r="U210" s="235"/>
      <c r="V210" s="235"/>
      <c r="W210" s="41"/>
      <c r="X210" s="41"/>
      <c r="Y210" s="41"/>
      <c r="Z210" s="41"/>
      <c r="AA210" s="235"/>
      <c r="AB210" s="235"/>
      <c r="AC210" s="41"/>
      <c r="AD210" s="41"/>
      <c r="AE210" s="41"/>
      <c r="AF210" s="41"/>
      <c r="AG210" s="41"/>
      <c r="AH210" s="41"/>
      <c r="AI210" s="41"/>
      <c r="AJ210" s="41"/>
    </row>
    <row r="211" spans="1:52" ht="15" x14ac:dyDescent="0.15">
      <c r="A211" s="40"/>
      <c r="B211" s="41"/>
      <c r="C211" s="41"/>
      <c r="D211" s="41"/>
      <c r="E211" s="41"/>
      <c r="F211" s="41"/>
      <c r="G211" s="41"/>
      <c r="H211" s="25"/>
      <c r="I211" s="227"/>
      <c r="J211" s="228"/>
      <c r="K211" s="41"/>
      <c r="L211" s="234"/>
      <c r="M211" s="234"/>
      <c r="N211" s="41"/>
      <c r="O211" s="41"/>
      <c r="P211" s="229"/>
      <c r="Q211" s="235"/>
      <c r="R211" s="41"/>
      <c r="S211" s="234"/>
      <c r="T211" s="234"/>
      <c r="U211" s="235"/>
      <c r="V211" s="235"/>
      <c r="W211" s="41"/>
      <c r="X211" s="41"/>
      <c r="Y211" s="41"/>
      <c r="Z211" s="41"/>
      <c r="AA211" s="235"/>
      <c r="AB211" s="235"/>
      <c r="AC211" s="41"/>
      <c r="AD211" s="41"/>
      <c r="AE211" s="41"/>
      <c r="AF211" s="41"/>
      <c r="AG211" s="41"/>
      <c r="AH211" s="41"/>
      <c r="AI211" s="41"/>
      <c r="AJ211" s="41"/>
    </row>
    <row r="212" spans="1:52" ht="15" x14ac:dyDescent="0.15">
      <c r="A212" s="40"/>
      <c r="B212" s="41"/>
      <c r="C212" s="41"/>
      <c r="D212" s="41"/>
      <c r="E212" s="41"/>
      <c r="F212" s="41"/>
      <c r="G212" s="41"/>
      <c r="H212" s="25"/>
      <c r="I212" s="227"/>
      <c r="J212" s="228"/>
      <c r="K212" s="41"/>
      <c r="L212" s="234"/>
      <c r="M212" s="234"/>
      <c r="N212" s="41"/>
      <c r="O212" s="41"/>
      <c r="P212" s="229"/>
      <c r="Q212" s="235"/>
      <c r="R212" s="41"/>
      <c r="S212" s="234"/>
      <c r="T212" s="234"/>
      <c r="U212" s="235"/>
      <c r="V212" s="235"/>
      <c r="W212" s="41"/>
      <c r="X212" s="41"/>
      <c r="Y212" s="41"/>
      <c r="Z212" s="41"/>
      <c r="AA212" s="235"/>
      <c r="AB212" s="235"/>
      <c r="AC212" s="41"/>
      <c r="AD212" s="41"/>
      <c r="AE212" s="41"/>
      <c r="AF212" s="41"/>
      <c r="AG212" s="41"/>
      <c r="AH212" s="41"/>
      <c r="AI212" s="41"/>
      <c r="AJ212" s="41"/>
    </row>
    <row r="213" spans="1:52" ht="15" x14ac:dyDescent="0.15">
      <c r="A213" s="40"/>
      <c r="B213" s="41"/>
      <c r="C213" s="41"/>
      <c r="D213" s="41"/>
      <c r="E213" s="41"/>
      <c r="F213" s="41"/>
      <c r="G213" s="41"/>
      <c r="H213" s="25"/>
      <c r="I213" s="227"/>
      <c r="J213" s="228"/>
      <c r="K213" s="41"/>
      <c r="L213" s="234"/>
      <c r="M213" s="234"/>
      <c r="N213" s="41"/>
      <c r="O213" s="41"/>
      <c r="P213" s="229"/>
      <c r="Q213" s="235"/>
      <c r="R213" s="41"/>
      <c r="S213" s="234"/>
      <c r="T213" s="234"/>
      <c r="U213" s="235"/>
      <c r="V213" s="235"/>
      <c r="W213" s="41"/>
      <c r="X213" s="41"/>
      <c r="Y213" s="41"/>
      <c r="Z213" s="41"/>
      <c r="AA213" s="235"/>
      <c r="AB213" s="235"/>
      <c r="AC213" s="41"/>
      <c r="AD213" s="41"/>
      <c r="AE213" s="41"/>
      <c r="AF213" s="41"/>
      <c r="AG213" s="41"/>
      <c r="AH213" s="41"/>
      <c r="AI213" s="41"/>
      <c r="AJ213" s="41"/>
    </row>
    <row r="214" spans="1:52" ht="15" x14ac:dyDescent="0.15">
      <c r="A214" s="40"/>
      <c r="B214" s="41"/>
      <c r="C214" s="41"/>
      <c r="D214" s="41"/>
      <c r="E214" s="41"/>
      <c r="F214" s="41"/>
      <c r="G214" s="41"/>
      <c r="H214" s="25"/>
      <c r="I214" s="227"/>
      <c r="J214" s="228"/>
      <c r="K214" s="41"/>
      <c r="L214" s="234"/>
      <c r="M214" s="234"/>
      <c r="N214" s="41"/>
      <c r="O214" s="41"/>
      <c r="P214" s="229"/>
      <c r="Q214" s="235"/>
      <c r="R214" s="41"/>
      <c r="S214" s="234"/>
      <c r="T214" s="234"/>
      <c r="U214" s="235"/>
      <c r="V214" s="235"/>
      <c r="W214" s="41"/>
      <c r="X214" s="41"/>
      <c r="Y214" s="41"/>
      <c r="Z214" s="41"/>
      <c r="AA214" s="235"/>
      <c r="AB214" s="235"/>
      <c r="AC214" s="41"/>
      <c r="AD214" s="41"/>
      <c r="AE214" s="41"/>
      <c r="AF214" s="41"/>
      <c r="AG214" s="41"/>
      <c r="AH214" s="41"/>
      <c r="AI214" s="41"/>
      <c r="AJ214" s="41"/>
    </row>
    <row r="215" spans="1:52" ht="15" x14ac:dyDescent="0.15">
      <c r="A215" s="40"/>
      <c r="B215" s="41"/>
      <c r="C215" s="41"/>
      <c r="D215" s="41"/>
      <c r="E215" s="41"/>
      <c r="F215" s="41"/>
      <c r="G215" s="41"/>
      <c r="H215" s="25"/>
      <c r="I215" s="227"/>
      <c r="J215" s="228"/>
      <c r="K215" s="41"/>
      <c r="L215" s="234"/>
      <c r="M215" s="234"/>
      <c r="N215" s="41"/>
      <c r="O215" s="41"/>
      <c r="P215" s="229"/>
      <c r="Q215" s="235"/>
      <c r="R215" s="41"/>
      <c r="S215" s="234"/>
      <c r="T215" s="234"/>
      <c r="U215" s="235"/>
      <c r="V215" s="235"/>
      <c r="W215" s="41"/>
      <c r="X215" s="41"/>
      <c r="Y215" s="41"/>
      <c r="Z215" s="41"/>
      <c r="AA215" s="235"/>
      <c r="AB215" s="235"/>
      <c r="AC215" s="41"/>
      <c r="AD215" s="41"/>
      <c r="AE215" s="41"/>
      <c r="AF215" s="41"/>
      <c r="AG215" s="41"/>
      <c r="AH215" s="41"/>
      <c r="AI215" s="41"/>
      <c r="AJ215" s="41"/>
    </row>
    <row r="216" spans="1:52" x14ac:dyDescent="0.15">
      <c r="K216" s="236"/>
      <c r="L216" s="236"/>
      <c r="M216" s="236"/>
      <c r="N216" s="236"/>
      <c r="O216" s="236"/>
      <c r="P216" s="236"/>
      <c r="Q216" s="237"/>
      <c r="R216" s="237"/>
      <c r="S216" s="237"/>
    </row>
    <row r="217" spans="1:52" x14ac:dyDescent="0.15">
      <c r="K217" s="236"/>
      <c r="L217" s="236"/>
      <c r="M217" s="236"/>
      <c r="N217" s="236"/>
      <c r="O217" s="236"/>
      <c r="P217" s="236"/>
      <c r="Q217" s="237"/>
      <c r="R217" s="237"/>
      <c r="S217" s="237"/>
    </row>
    <row r="218" spans="1:52" x14ac:dyDescent="0.15">
      <c r="K218" s="236"/>
      <c r="L218" s="236"/>
      <c r="M218" s="236"/>
      <c r="N218" s="236"/>
      <c r="O218" s="236"/>
      <c r="P218" s="236"/>
      <c r="Q218" s="237"/>
      <c r="R218" s="237"/>
      <c r="S218" s="237"/>
    </row>
    <row r="219" spans="1:52" x14ac:dyDescent="0.15">
      <c r="K219" s="236"/>
      <c r="L219" s="236"/>
      <c r="M219" s="236"/>
      <c r="N219" s="236"/>
      <c r="O219" s="236"/>
      <c r="P219" s="236"/>
      <c r="Q219" s="237"/>
      <c r="R219" s="237"/>
      <c r="S219" s="237"/>
    </row>
    <row r="220" spans="1:52" x14ac:dyDescent="0.15">
      <c r="K220" s="236"/>
      <c r="L220" s="236"/>
      <c r="M220" s="236"/>
      <c r="N220" s="236"/>
      <c r="O220" s="236"/>
      <c r="P220" s="236"/>
      <c r="Q220" s="237"/>
      <c r="R220" s="237"/>
      <c r="S220" s="237"/>
    </row>
    <row r="221" spans="1:52" x14ac:dyDescent="0.15">
      <c r="K221" s="236"/>
      <c r="L221" s="236"/>
      <c r="M221" s="236"/>
      <c r="N221" s="236"/>
      <c r="O221" s="236"/>
      <c r="P221" s="236"/>
      <c r="Q221" s="237"/>
      <c r="R221" s="237"/>
      <c r="S221" s="237"/>
    </row>
    <row r="222" spans="1:52" x14ac:dyDescent="0.15">
      <c r="K222" s="236"/>
      <c r="L222" s="236"/>
      <c r="M222" s="236"/>
      <c r="N222" s="236"/>
      <c r="O222" s="236"/>
      <c r="P222" s="236"/>
      <c r="Q222" s="237"/>
      <c r="R222" s="237"/>
      <c r="S222" s="237"/>
    </row>
    <row r="223" spans="1:52" x14ac:dyDescent="0.15">
      <c r="K223" s="236"/>
      <c r="L223" s="236"/>
      <c r="M223" s="236"/>
      <c r="N223" s="236"/>
      <c r="O223" s="236"/>
      <c r="P223" s="236"/>
      <c r="Q223" s="237"/>
      <c r="R223" s="237"/>
      <c r="S223" s="237"/>
    </row>
    <row r="224" spans="1:52" x14ac:dyDescent="0.15">
      <c r="K224" s="236"/>
      <c r="L224" s="236"/>
      <c r="M224" s="236"/>
      <c r="N224" s="236"/>
      <c r="O224" s="236"/>
      <c r="P224" s="236"/>
      <c r="Q224" s="237"/>
      <c r="R224" s="237"/>
      <c r="S224" s="237"/>
    </row>
    <row r="225" spans="11:19" x14ac:dyDescent="0.15">
      <c r="K225" s="236"/>
      <c r="L225" s="236"/>
      <c r="M225" s="236"/>
      <c r="N225" s="236"/>
      <c r="O225" s="236"/>
      <c r="P225" s="236"/>
      <c r="Q225" s="237"/>
      <c r="R225" s="237"/>
      <c r="S225" s="237"/>
    </row>
    <row r="226" spans="11:19" x14ac:dyDescent="0.15">
      <c r="K226" s="236"/>
      <c r="L226" s="236"/>
      <c r="M226" s="236"/>
      <c r="N226" s="236"/>
      <c r="O226" s="236"/>
      <c r="P226" s="236"/>
      <c r="Q226" s="237"/>
      <c r="R226" s="237"/>
      <c r="S226" s="237"/>
    </row>
    <row r="227" spans="11:19" x14ac:dyDescent="0.15">
      <c r="K227" s="236"/>
      <c r="L227" s="236"/>
      <c r="M227" s="236"/>
      <c r="N227" s="236"/>
      <c r="O227" s="236"/>
      <c r="P227" s="236"/>
      <c r="Q227" s="237"/>
      <c r="R227" s="237"/>
      <c r="S227" s="237"/>
    </row>
    <row r="228" spans="11:19" x14ac:dyDescent="0.15">
      <c r="K228" s="236"/>
      <c r="L228" s="236"/>
      <c r="M228" s="236"/>
      <c r="N228" s="236"/>
      <c r="O228" s="236"/>
      <c r="P228" s="236"/>
      <c r="Q228" s="237"/>
      <c r="R228" s="237"/>
      <c r="S228" s="237"/>
    </row>
    <row r="229" spans="11:19" x14ac:dyDescent="0.15">
      <c r="K229" s="236"/>
      <c r="L229" s="236"/>
      <c r="M229" s="236"/>
      <c r="N229" s="236"/>
      <c r="O229" s="236"/>
      <c r="P229" s="236"/>
      <c r="Q229" s="237"/>
      <c r="R229" s="237"/>
      <c r="S229" s="237"/>
    </row>
    <row r="230" spans="11:19" x14ac:dyDescent="0.15">
      <c r="K230" s="236"/>
      <c r="L230" s="236"/>
      <c r="M230" s="236"/>
      <c r="N230" s="236"/>
      <c r="O230" s="236"/>
      <c r="P230" s="236"/>
      <c r="Q230" s="237"/>
      <c r="R230" s="237"/>
      <c r="S230" s="237"/>
    </row>
    <row r="231" spans="11:19" x14ac:dyDescent="0.15">
      <c r="K231" s="236"/>
      <c r="L231" s="236"/>
      <c r="M231" s="236"/>
      <c r="N231" s="236"/>
      <c r="O231" s="236"/>
      <c r="P231" s="236"/>
      <c r="Q231" s="237"/>
      <c r="R231" s="237"/>
      <c r="S231" s="237"/>
    </row>
    <row r="232" spans="11:19" x14ac:dyDescent="0.15">
      <c r="K232" s="236"/>
      <c r="L232" s="236"/>
      <c r="M232" s="236"/>
      <c r="N232" s="236"/>
      <c r="O232" s="236"/>
      <c r="P232" s="236"/>
      <c r="Q232" s="237"/>
      <c r="R232" s="237"/>
      <c r="S232" s="237"/>
    </row>
    <row r="233" spans="11:19" x14ac:dyDescent="0.15">
      <c r="K233" s="236"/>
      <c r="L233" s="236"/>
      <c r="M233" s="236"/>
      <c r="N233" s="236"/>
      <c r="O233" s="236"/>
      <c r="P233" s="236"/>
      <c r="Q233" s="237"/>
      <c r="R233" s="237"/>
      <c r="S233" s="237"/>
    </row>
    <row r="234" spans="11:19" x14ac:dyDescent="0.15">
      <c r="K234" s="236"/>
      <c r="L234" s="236"/>
      <c r="M234" s="236"/>
      <c r="N234" s="236"/>
      <c r="O234" s="236"/>
      <c r="P234" s="236"/>
      <c r="Q234" s="237"/>
      <c r="R234" s="237"/>
      <c r="S234" s="237"/>
    </row>
    <row r="235" spans="11:19" x14ac:dyDescent="0.15">
      <c r="K235" s="236"/>
      <c r="L235" s="236"/>
      <c r="M235" s="236"/>
      <c r="N235" s="236"/>
      <c r="O235" s="236"/>
      <c r="P235" s="236"/>
      <c r="Q235" s="237"/>
      <c r="R235" s="237"/>
      <c r="S235" s="237"/>
    </row>
    <row r="236" spans="11:19" x14ac:dyDescent="0.15">
      <c r="K236" s="236"/>
      <c r="L236" s="236"/>
      <c r="M236" s="236"/>
      <c r="N236" s="236"/>
      <c r="O236" s="236"/>
      <c r="P236" s="236"/>
      <c r="Q236" s="237"/>
      <c r="R236" s="237"/>
      <c r="S236" s="237"/>
    </row>
    <row r="237" spans="11:19" x14ac:dyDescent="0.15">
      <c r="K237" s="236"/>
      <c r="L237" s="236"/>
      <c r="M237" s="236"/>
      <c r="N237" s="236"/>
      <c r="O237" s="236"/>
      <c r="P237" s="236"/>
      <c r="Q237" s="237"/>
      <c r="R237" s="237"/>
      <c r="S237" s="237"/>
    </row>
    <row r="238" spans="11:19" x14ac:dyDescent="0.15">
      <c r="K238" s="236"/>
      <c r="L238" s="236"/>
      <c r="M238" s="236"/>
      <c r="N238" s="236"/>
      <c r="O238" s="236"/>
      <c r="P238" s="236"/>
      <c r="Q238" s="237"/>
      <c r="R238" s="237"/>
      <c r="S238" s="237"/>
    </row>
    <row r="239" spans="11:19" x14ac:dyDescent="0.15">
      <c r="K239" s="236"/>
      <c r="L239" s="236"/>
      <c r="M239" s="236"/>
      <c r="N239" s="236"/>
      <c r="O239" s="236"/>
      <c r="P239" s="236"/>
      <c r="Q239" s="237"/>
      <c r="R239" s="237"/>
      <c r="S239" s="237"/>
    </row>
    <row r="240" spans="11:19" x14ac:dyDescent="0.15">
      <c r="K240" s="236"/>
      <c r="L240" s="236"/>
      <c r="M240" s="236"/>
      <c r="N240" s="236"/>
      <c r="O240" s="236"/>
      <c r="P240" s="236"/>
      <c r="Q240" s="237"/>
      <c r="R240" s="237"/>
      <c r="S240" s="237"/>
    </row>
    <row r="241" spans="11:19" x14ac:dyDescent="0.15">
      <c r="K241" s="236"/>
      <c r="L241" s="236"/>
      <c r="M241" s="236"/>
      <c r="N241" s="236"/>
      <c r="O241" s="236"/>
      <c r="P241" s="236"/>
      <c r="Q241" s="237"/>
      <c r="R241" s="237"/>
      <c r="S241" s="237"/>
    </row>
    <row r="242" spans="11:19" x14ac:dyDescent="0.15">
      <c r="K242" s="236"/>
      <c r="L242" s="236"/>
      <c r="M242" s="236"/>
      <c r="N242" s="236"/>
      <c r="O242" s="236"/>
      <c r="P242" s="236"/>
      <c r="Q242" s="237"/>
      <c r="R242" s="237"/>
      <c r="S242" s="237"/>
    </row>
    <row r="243" spans="11:19" x14ac:dyDescent="0.15">
      <c r="K243" s="236"/>
      <c r="L243" s="236"/>
      <c r="M243" s="236"/>
      <c r="N243" s="236"/>
      <c r="O243" s="236"/>
      <c r="P243" s="236"/>
      <c r="Q243" s="237"/>
      <c r="R243" s="237"/>
      <c r="S243" s="237"/>
    </row>
    <row r="244" spans="11:19" x14ac:dyDescent="0.15">
      <c r="K244" s="236"/>
      <c r="L244" s="236"/>
      <c r="M244" s="236"/>
      <c r="N244" s="236"/>
      <c r="O244" s="236"/>
      <c r="P244" s="236"/>
      <c r="Q244" s="237"/>
      <c r="R244" s="237"/>
      <c r="S244" s="237"/>
    </row>
    <row r="245" spans="11:19" x14ac:dyDescent="0.15">
      <c r="K245" s="236"/>
      <c r="L245" s="236"/>
      <c r="M245" s="236"/>
      <c r="N245" s="236"/>
      <c r="O245" s="236"/>
      <c r="P245" s="236"/>
      <c r="Q245" s="237"/>
      <c r="R245" s="237"/>
      <c r="S245" s="237"/>
    </row>
    <row r="246" spans="11:19" x14ac:dyDescent="0.15">
      <c r="K246" s="236"/>
      <c r="L246" s="236"/>
      <c r="M246" s="236"/>
      <c r="N246" s="236"/>
      <c r="O246" s="236"/>
      <c r="P246" s="236"/>
      <c r="Q246" s="237"/>
      <c r="R246" s="237"/>
      <c r="S246" s="237"/>
    </row>
    <row r="247" spans="11:19" x14ac:dyDescent="0.15">
      <c r="K247" s="236"/>
      <c r="L247" s="236"/>
      <c r="M247" s="236"/>
      <c r="N247" s="236"/>
      <c r="O247" s="236"/>
      <c r="P247" s="236"/>
      <c r="Q247" s="237"/>
      <c r="R247" s="237"/>
      <c r="S247" s="237"/>
    </row>
    <row r="248" spans="11:19" x14ac:dyDescent="0.15">
      <c r="K248" s="236"/>
      <c r="L248" s="236"/>
      <c r="M248" s="236"/>
      <c r="N248" s="236"/>
      <c r="O248" s="236"/>
      <c r="P248" s="236"/>
      <c r="Q248" s="237"/>
      <c r="R248" s="237"/>
      <c r="S248" s="237"/>
    </row>
    <row r="249" spans="11:19" x14ac:dyDescent="0.15">
      <c r="K249" s="236"/>
      <c r="L249" s="236"/>
      <c r="M249" s="236"/>
      <c r="N249" s="236"/>
      <c r="O249" s="236"/>
      <c r="P249" s="236"/>
      <c r="Q249" s="237"/>
      <c r="R249" s="237"/>
      <c r="S249" s="237"/>
    </row>
    <row r="250" spans="11:19" x14ac:dyDescent="0.15">
      <c r="K250" s="236"/>
      <c r="L250" s="236"/>
      <c r="M250" s="236"/>
      <c r="N250" s="236"/>
      <c r="O250" s="236"/>
      <c r="P250" s="236"/>
      <c r="Q250" s="237"/>
      <c r="R250" s="237"/>
      <c r="S250" s="237"/>
    </row>
    <row r="251" spans="11:19" x14ac:dyDescent="0.15">
      <c r="K251" s="236"/>
      <c r="L251" s="236"/>
      <c r="M251" s="236"/>
      <c r="N251" s="236"/>
      <c r="O251" s="236"/>
      <c r="P251" s="236"/>
      <c r="Q251" s="237"/>
      <c r="R251" s="237"/>
      <c r="S251" s="237"/>
    </row>
    <row r="252" spans="11:19" x14ac:dyDescent="0.15">
      <c r="K252" s="236"/>
      <c r="L252" s="236"/>
      <c r="M252" s="236"/>
      <c r="N252" s="236"/>
      <c r="O252" s="236"/>
      <c r="P252" s="236"/>
      <c r="Q252" s="237"/>
      <c r="R252" s="237"/>
      <c r="S252" s="237"/>
    </row>
    <row r="253" spans="11:19" x14ac:dyDescent="0.15">
      <c r="K253" s="236"/>
      <c r="L253" s="236"/>
      <c r="M253" s="236"/>
      <c r="N253" s="236"/>
      <c r="O253" s="236"/>
      <c r="P253" s="236"/>
      <c r="Q253" s="237"/>
      <c r="R253" s="237"/>
      <c r="S253" s="237"/>
    </row>
    <row r="254" spans="11:19" x14ac:dyDescent="0.15">
      <c r="K254" s="236"/>
      <c r="L254" s="236"/>
      <c r="M254" s="236"/>
      <c r="N254" s="236"/>
      <c r="O254" s="236"/>
      <c r="P254" s="236"/>
      <c r="Q254" s="237"/>
      <c r="R254" s="237"/>
      <c r="S254" s="237"/>
    </row>
    <row r="255" spans="11:19" x14ac:dyDescent="0.15">
      <c r="K255" s="236"/>
      <c r="L255" s="236"/>
      <c r="M255" s="236"/>
      <c r="N255" s="236"/>
      <c r="O255" s="236"/>
      <c r="P255" s="236"/>
      <c r="Q255" s="237"/>
      <c r="R255" s="237"/>
      <c r="S255" s="237"/>
    </row>
    <row r="256" spans="11:19" x14ac:dyDescent="0.15">
      <c r="K256" s="236"/>
      <c r="L256" s="236"/>
      <c r="M256" s="236"/>
      <c r="N256" s="236"/>
      <c r="O256" s="236"/>
      <c r="P256" s="236"/>
      <c r="Q256" s="237"/>
      <c r="R256" s="237"/>
      <c r="S256" s="237"/>
    </row>
    <row r="257" spans="11:19" x14ac:dyDescent="0.15">
      <c r="K257" s="236"/>
      <c r="L257" s="236"/>
      <c r="M257" s="236"/>
      <c r="N257" s="236"/>
      <c r="O257" s="236"/>
      <c r="P257" s="236"/>
      <c r="Q257" s="237"/>
      <c r="R257" s="237"/>
      <c r="S257" s="237"/>
    </row>
    <row r="258" spans="11:19" x14ac:dyDescent="0.15">
      <c r="K258" s="236"/>
      <c r="L258" s="236"/>
      <c r="M258" s="236"/>
      <c r="N258" s="236"/>
      <c r="O258" s="236"/>
      <c r="P258" s="236"/>
      <c r="Q258" s="237"/>
      <c r="R258" s="237"/>
      <c r="S258" s="237"/>
    </row>
    <row r="259" spans="11:19" x14ac:dyDescent="0.15">
      <c r="K259" s="236"/>
      <c r="L259" s="236"/>
      <c r="M259" s="236"/>
      <c r="N259" s="236"/>
      <c r="O259" s="236"/>
      <c r="P259" s="236"/>
      <c r="Q259" s="237"/>
      <c r="R259" s="237"/>
      <c r="S259" s="237"/>
    </row>
    <row r="260" spans="11:19" x14ac:dyDescent="0.15">
      <c r="K260" s="236"/>
      <c r="L260" s="236"/>
      <c r="M260" s="236"/>
      <c r="N260" s="236"/>
      <c r="O260" s="236"/>
      <c r="P260" s="236"/>
      <c r="Q260" s="237"/>
      <c r="R260" s="237"/>
      <c r="S260" s="237"/>
    </row>
    <row r="261" spans="11:19" x14ac:dyDescent="0.15">
      <c r="K261" s="236"/>
      <c r="L261" s="236"/>
      <c r="M261" s="236"/>
      <c r="N261" s="236"/>
      <c r="O261" s="236"/>
      <c r="P261" s="236"/>
      <c r="Q261" s="237"/>
      <c r="R261" s="237"/>
      <c r="S261" s="237"/>
    </row>
    <row r="262" spans="11:19" x14ac:dyDescent="0.15">
      <c r="K262" s="236"/>
      <c r="L262" s="236"/>
      <c r="M262" s="236"/>
      <c r="N262" s="236"/>
      <c r="O262" s="236"/>
      <c r="P262" s="236"/>
      <c r="Q262" s="237"/>
      <c r="R262" s="237"/>
      <c r="S262" s="237"/>
    </row>
    <row r="263" spans="11:19" x14ac:dyDescent="0.15">
      <c r="K263" s="236"/>
      <c r="L263" s="236"/>
      <c r="M263" s="236"/>
      <c r="N263" s="236"/>
      <c r="O263" s="236"/>
      <c r="P263" s="236"/>
      <c r="Q263" s="237"/>
      <c r="R263" s="237"/>
      <c r="S263" s="237"/>
    </row>
    <row r="264" spans="11:19" x14ac:dyDescent="0.15">
      <c r="K264" s="236"/>
      <c r="L264" s="236"/>
      <c r="M264" s="236"/>
      <c r="N264" s="236"/>
      <c r="O264" s="236"/>
      <c r="P264" s="236"/>
      <c r="Q264" s="237"/>
      <c r="R264" s="237"/>
      <c r="S264" s="237"/>
    </row>
    <row r="265" spans="11:19" x14ac:dyDescent="0.15">
      <c r="K265" s="236"/>
      <c r="L265" s="236"/>
      <c r="M265" s="236"/>
      <c r="N265" s="236"/>
      <c r="O265" s="236"/>
      <c r="P265" s="236"/>
      <c r="Q265" s="237"/>
      <c r="R265" s="237"/>
      <c r="S265" s="237"/>
    </row>
    <row r="266" spans="11:19" x14ac:dyDescent="0.15">
      <c r="K266" s="236"/>
      <c r="L266" s="236"/>
      <c r="M266" s="236"/>
      <c r="N266" s="236"/>
      <c r="O266" s="236"/>
      <c r="P266" s="236"/>
      <c r="Q266" s="237"/>
      <c r="R266" s="237"/>
      <c r="S266" s="237"/>
    </row>
    <row r="267" spans="11:19" x14ac:dyDescent="0.15">
      <c r="K267" s="236"/>
      <c r="L267" s="236"/>
      <c r="M267" s="236"/>
      <c r="N267" s="236"/>
      <c r="O267" s="236"/>
      <c r="P267" s="236"/>
      <c r="Q267" s="237"/>
      <c r="R267" s="237"/>
      <c r="S267" s="237"/>
    </row>
    <row r="268" spans="11:19" x14ac:dyDescent="0.15">
      <c r="K268" s="236"/>
      <c r="L268" s="236"/>
      <c r="M268" s="236"/>
      <c r="N268" s="236"/>
      <c r="O268" s="236"/>
      <c r="P268" s="236"/>
      <c r="Q268" s="237"/>
      <c r="R268" s="237"/>
      <c r="S268" s="237"/>
    </row>
    <row r="269" spans="11:19" x14ac:dyDescent="0.15">
      <c r="K269" s="236"/>
      <c r="L269" s="236"/>
      <c r="M269" s="236"/>
      <c r="N269" s="236"/>
      <c r="O269" s="236"/>
      <c r="P269" s="236"/>
      <c r="Q269" s="237"/>
      <c r="R269" s="237"/>
      <c r="S269" s="237"/>
    </row>
    <row r="270" spans="11:19" x14ac:dyDescent="0.15">
      <c r="K270" s="236"/>
      <c r="L270" s="236"/>
      <c r="M270" s="236"/>
      <c r="N270" s="236"/>
      <c r="O270" s="236"/>
      <c r="P270" s="236"/>
      <c r="Q270" s="237"/>
      <c r="R270" s="237"/>
      <c r="S270" s="237"/>
    </row>
    <row r="271" spans="11:19" x14ac:dyDescent="0.15">
      <c r="K271" s="236"/>
      <c r="L271" s="236"/>
      <c r="M271" s="236"/>
      <c r="N271" s="236"/>
      <c r="O271" s="236"/>
      <c r="P271" s="236"/>
      <c r="Q271" s="237"/>
      <c r="R271" s="237"/>
      <c r="S271" s="237"/>
    </row>
    <row r="272" spans="11:19" x14ac:dyDescent="0.15">
      <c r="K272" s="236"/>
      <c r="L272" s="236"/>
      <c r="M272" s="236"/>
      <c r="N272" s="236"/>
      <c r="O272" s="236"/>
      <c r="P272" s="236"/>
      <c r="Q272" s="237"/>
      <c r="R272" s="237"/>
      <c r="S272" s="237"/>
    </row>
    <row r="273" spans="11:19" x14ac:dyDescent="0.15">
      <c r="K273" s="236"/>
      <c r="L273" s="236"/>
      <c r="M273" s="236"/>
      <c r="N273" s="236"/>
      <c r="O273" s="236"/>
      <c r="P273" s="236"/>
      <c r="Q273" s="237"/>
      <c r="R273" s="237"/>
      <c r="S273" s="237"/>
    </row>
    <row r="274" spans="11:19" x14ac:dyDescent="0.15">
      <c r="K274" s="236"/>
      <c r="L274" s="236"/>
      <c r="M274" s="236"/>
      <c r="N274" s="236"/>
      <c r="O274" s="236"/>
      <c r="P274" s="236"/>
      <c r="Q274" s="237"/>
      <c r="R274" s="237"/>
      <c r="S274" s="237"/>
    </row>
    <row r="275" spans="11:19" x14ac:dyDescent="0.15">
      <c r="K275" s="236"/>
      <c r="L275" s="236"/>
      <c r="M275" s="236"/>
      <c r="N275" s="236"/>
      <c r="O275" s="236"/>
      <c r="P275" s="236"/>
      <c r="Q275" s="237"/>
      <c r="R275" s="237"/>
      <c r="S275" s="237"/>
    </row>
    <row r="276" spans="11:19" x14ac:dyDescent="0.15">
      <c r="K276" s="236"/>
      <c r="L276" s="236"/>
      <c r="M276" s="236"/>
      <c r="N276" s="236"/>
      <c r="O276" s="236"/>
      <c r="P276" s="236"/>
      <c r="Q276" s="237"/>
      <c r="R276" s="237"/>
      <c r="S276" s="237"/>
    </row>
    <row r="277" spans="11:19" x14ac:dyDescent="0.15">
      <c r="K277" s="236"/>
      <c r="L277" s="236"/>
      <c r="M277" s="236"/>
      <c r="N277" s="236"/>
      <c r="O277" s="236"/>
      <c r="P277" s="236"/>
      <c r="Q277" s="237"/>
      <c r="R277" s="237"/>
      <c r="S277" s="237"/>
    </row>
    <row r="278" spans="11:19" x14ac:dyDescent="0.15">
      <c r="K278" s="236"/>
      <c r="L278" s="236"/>
      <c r="M278" s="236"/>
      <c r="N278" s="236"/>
      <c r="O278" s="236"/>
      <c r="P278" s="236"/>
      <c r="Q278" s="237"/>
      <c r="R278" s="237"/>
      <c r="S278" s="237"/>
    </row>
    <row r="279" spans="11:19" x14ac:dyDescent="0.15">
      <c r="K279" s="236"/>
      <c r="L279" s="236"/>
      <c r="M279" s="236"/>
      <c r="N279" s="236"/>
      <c r="O279" s="236"/>
      <c r="P279" s="236"/>
      <c r="Q279" s="237"/>
      <c r="R279" s="237"/>
      <c r="S279" s="237"/>
    </row>
    <row r="280" spans="11:19" x14ac:dyDescent="0.15">
      <c r="K280" s="236"/>
      <c r="L280" s="236"/>
      <c r="M280" s="236"/>
      <c r="N280" s="236"/>
      <c r="O280" s="236"/>
      <c r="P280" s="236"/>
      <c r="Q280" s="237"/>
      <c r="R280" s="237"/>
      <c r="S280" s="237"/>
    </row>
    <row r="281" spans="11:19" x14ac:dyDescent="0.15">
      <c r="K281" s="236"/>
      <c r="L281" s="236"/>
      <c r="M281" s="236"/>
      <c r="N281" s="236"/>
      <c r="O281" s="236"/>
      <c r="P281" s="236"/>
      <c r="Q281" s="237"/>
      <c r="R281" s="237"/>
      <c r="S281" s="237"/>
    </row>
    <row r="282" spans="11:19" x14ac:dyDescent="0.15">
      <c r="K282" s="236"/>
      <c r="L282" s="236"/>
      <c r="M282" s="236"/>
      <c r="N282" s="236"/>
      <c r="O282" s="236"/>
      <c r="P282" s="236"/>
      <c r="Q282" s="237"/>
      <c r="R282" s="237"/>
      <c r="S282" s="237"/>
    </row>
    <row r="283" spans="11:19" x14ac:dyDescent="0.15">
      <c r="K283" s="236"/>
      <c r="L283" s="236"/>
      <c r="M283" s="236"/>
      <c r="N283" s="236"/>
      <c r="O283" s="236"/>
      <c r="P283" s="236"/>
      <c r="Q283" s="237"/>
      <c r="R283" s="237"/>
      <c r="S283" s="237"/>
    </row>
    <row r="284" spans="11:19" x14ac:dyDescent="0.15">
      <c r="K284" s="236"/>
      <c r="L284" s="236"/>
      <c r="M284" s="236"/>
      <c r="N284" s="236"/>
      <c r="O284" s="236"/>
      <c r="P284" s="236"/>
      <c r="Q284" s="237"/>
      <c r="R284" s="237"/>
      <c r="S284" s="237"/>
    </row>
    <row r="285" spans="11:19" x14ac:dyDescent="0.15">
      <c r="K285" s="236"/>
      <c r="L285" s="236"/>
      <c r="M285" s="236"/>
      <c r="N285" s="236"/>
      <c r="O285" s="236"/>
      <c r="P285" s="236"/>
      <c r="Q285" s="237"/>
      <c r="R285" s="237"/>
      <c r="S285" s="237"/>
    </row>
    <row r="286" spans="11:19" x14ac:dyDescent="0.15">
      <c r="K286" s="236"/>
      <c r="L286" s="236"/>
      <c r="M286" s="236"/>
      <c r="N286" s="236"/>
      <c r="O286" s="236"/>
      <c r="P286" s="236"/>
      <c r="Q286" s="237"/>
      <c r="R286" s="237"/>
      <c r="S286" s="237"/>
    </row>
    <row r="287" spans="11:19" x14ac:dyDescent="0.15">
      <c r="K287" s="236"/>
      <c r="L287" s="236"/>
      <c r="M287" s="236"/>
      <c r="N287" s="236"/>
      <c r="O287" s="236"/>
      <c r="P287" s="236"/>
      <c r="Q287" s="237"/>
      <c r="R287" s="237"/>
      <c r="S287" s="237"/>
    </row>
    <row r="288" spans="11:19" x14ac:dyDescent="0.15">
      <c r="K288" s="236"/>
      <c r="L288" s="236"/>
      <c r="M288" s="236"/>
      <c r="N288" s="236"/>
      <c r="O288" s="236"/>
      <c r="P288" s="236"/>
      <c r="Q288" s="237"/>
      <c r="R288" s="237"/>
      <c r="S288" s="237"/>
    </row>
    <row r="289" spans="11:19" x14ac:dyDescent="0.15">
      <c r="K289" s="236"/>
      <c r="L289" s="236"/>
      <c r="M289" s="236"/>
      <c r="N289" s="236"/>
      <c r="O289" s="236"/>
      <c r="P289" s="236"/>
      <c r="Q289" s="237"/>
      <c r="R289" s="237"/>
      <c r="S289" s="237"/>
    </row>
    <row r="290" spans="11:19" x14ac:dyDescent="0.15">
      <c r="K290" s="236"/>
      <c r="L290" s="236"/>
      <c r="M290" s="236"/>
      <c r="N290" s="236"/>
      <c r="O290" s="236"/>
      <c r="P290" s="236"/>
      <c r="Q290" s="237"/>
      <c r="R290" s="237"/>
      <c r="S290" s="237"/>
    </row>
    <row r="291" spans="11:19" x14ac:dyDescent="0.15">
      <c r="K291" s="236"/>
      <c r="L291" s="236"/>
      <c r="M291" s="236"/>
      <c r="N291" s="236"/>
      <c r="O291" s="236"/>
      <c r="P291" s="236"/>
      <c r="Q291" s="237"/>
      <c r="R291" s="237"/>
      <c r="S291" s="237"/>
    </row>
    <row r="292" spans="11:19" x14ac:dyDescent="0.15">
      <c r="K292" s="236"/>
      <c r="L292" s="236"/>
      <c r="M292" s="236"/>
      <c r="N292" s="236"/>
      <c r="O292" s="236"/>
      <c r="P292" s="236"/>
      <c r="Q292" s="237"/>
      <c r="R292" s="237"/>
      <c r="S292" s="237"/>
    </row>
    <row r="293" spans="11:19" x14ac:dyDescent="0.15">
      <c r="K293" s="236"/>
      <c r="L293" s="236"/>
      <c r="M293" s="236"/>
      <c r="N293" s="236"/>
      <c r="O293" s="236"/>
      <c r="P293" s="236"/>
      <c r="Q293" s="237"/>
      <c r="R293" s="237"/>
      <c r="S293" s="237"/>
    </row>
    <row r="294" spans="11:19" x14ac:dyDescent="0.15">
      <c r="K294" s="236"/>
      <c r="L294" s="236"/>
      <c r="M294" s="236"/>
      <c r="N294" s="236"/>
      <c r="O294" s="236"/>
      <c r="P294" s="236"/>
      <c r="Q294" s="237"/>
      <c r="R294" s="237"/>
      <c r="S294" s="237"/>
    </row>
    <row r="295" spans="11:19" x14ac:dyDescent="0.15">
      <c r="K295" s="236"/>
      <c r="L295" s="236"/>
      <c r="M295" s="236"/>
      <c r="N295" s="236"/>
      <c r="O295" s="236"/>
      <c r="P295" s="236"/>
      <c r="Q295" s="237"/>
      <c r="R295" s="237"/>
      <c r="S295" s="237"/>
    </row>
    <row r="296" spans="11:19" x14ac:dyDescent="0.15">
      <c r="K296" s="236"/>
      <c r="L296" s="236"/>
      <c r="M296" s="236"/>
      <c r="N296" s="236"/>
      <c r="O296" s="236"/>
      <c r="P296" s="236"/>
      <c r="Q296" s="237"/>
      <c r="R296" s="237"/>
      <c r="S296" s="237"/>
    </row>
    <row r="297" spans="11:19" x14ac:dyDescent="0.15">
      <c r="K297" s="236"/>
      <c r="L297" s="236"/>
      <c r="M297" s="236"/>
      <c r="N297" s="236"/>
      <c r="O297" s="236"/>
      <c r="P297" s="236"/>
      <c r="Q297" s="237"/>
      <c r="R297" s="237"/>
      <c r="S297" s="237"/>
    </row>
    <row r="298" spans="11:19" x14ac:dyDescent="0.15">
      <c r="K298" s="236"/>
      <c r="L298" s="236"/>
      <c r="M298" s="236"/>
      <c r="N298" s="236"/>
      <c r="O298" s="236"/>
      <c r="P298" s="236"/>
      <c r="Q298" s="237"/>
      <c r="R298" s="237"/>
      <c r="S298" s="237"/>
    </row>
    <row r="299" spans="11:19" x14ac:dyDescent="0.15">
      <c r="K299" s="236"/>
      <c r="L299" s="236"/>
      <c r="M299" s="236"/>
      <c r="N299" s="236"/>
      <c r="O299" s="236"/>
      <c r="P299" s="236"/>
      <c r="Q299" s="237"/>
      <c r="R299" s="237"/>
      <c r="S299" s="237"/>
    </row>
    <row r="300" spans="11:19" x14ac:dyDescent="0.15">
      <c r="K300" s="236"/>
      <c r="L300" s="236"/>
      <c r="M300" s="236"/>
      <c r="N300" s="236"/>
      <c r="O300" s="236"/>
      <c r="P300" s="236"/>
      <c r="Q300" s="237"/>
      <c r="R300" s="237"/>
      <c r="S300" s="237"/>
    </row>
    <row r="301" spans="11:19" x14ac:dyDescent="0.15">
      <c r="K301" s="236"/>
      <c r="L301" s="236"/>
      <c r="M301" s="236"/>
      <c r="N301" s="236"/>
      <c r="O301" s="236"/>
      <c r="P301" s="236"/>
      <c r="Q301" s="237"/>
      <c r="R301" s="237"/>
      <c r="S301" s="237"/>
    </row>
    <row r="302" spans="11:19" x14ac:dyDescent="0.15">
      <c r="K302" s="236"/>
      <c r="L302" s="236"/>
      <c r="M302" s="236"/>
      <c r="N302" s="236"/>
      <c r="O302" s="236"/>
      <c r="P302" s="236"/>
      <c r="Q302" s="237"/>
      <c r="R302" s="237"/>
      <c r="S302" s="237"/>
    </row>
    <row r="303" spans="11:19" x14ac:dyDescent="0.15">
      <c r="K303" s="236"/>
      <c r="L303" s="236"/>
      <c r="M303" s="236"/>
      <c r="N303" s="236"/>
      <c r="O303" s="236"/>
      <c r="P303" s="236"/>
      <c r="Q303" s="237"/>
      <c r="R303" s="237"/>
      <c r="S303" s="237"/>
    </row>
    <row r="304" spans="11:19" x14ac:dyDescent="0.15">
      <c r="K304" s="236"/>
      <c r="L304" s="236"/>
      <c r="M304" s="236"/>
      <c r="N304" s="236"/>
      <c r="O304" s="236"/>
      <c r="P304" s="236"/>
      <c r="Q304" s="237"/>
      <c r="R304" s="237"/>
      <c r="S304" s="237"/>
    </row>
    <row r="305" spans="11:19" x14ac:dyDescent="0.15">
      <c r="K305" s="236"/>
      <c r="L305" s="236"/>
      <c r="M305" s="236"/>
      <c r="N305" s="236"/>
      <c r="O305" s="236"/>
      <c r="P305" s="236"/>
      <c r="Q305" s="237"/>
      <c r="R305" s="237"/>
      <c r="S305" s="237"/>
    </row>
    <row r="306" spans="11:19" x14ac:dyDescent="0.15">
      <c r="K306" s="236"/>
      <c r="L306" s="236"/>
      <c r="M306" s="236"/>
      <c r="N306" s="236"/>
      <c r="O306" s="236"/>
      <c r="P306" s="236"/>
      <c r="Q306" s="237"/>
      <c r="R306" s="237"/>
      <c r="S306" s="237"/>
    </row>
    <row r="307" spans="11:19" x14ac:dyDescent="0.15">
      <c r="K307" s="236"/>
      <c r="L307" s="236"/>
      <c r="M307" s="236"/>
      <c r="N307" s="236"/>
      <c r="O307" s="236"/>
      <c r="P307" s="236"/>
      <c r="Q307" s="237"/>
      <c r="R307" s="237"/>
      <c r="S307" s="237"/>
    </row>
    <row r="308" spans="11:19" x14ac:dyDescent="0.15">
      <c r="K308" s="236"/>
      <c r="L308" s="236"/>
      <c r="M308" s="236"/>
      <c r="N308" s="236"/>
      <c r="O308" s="236"/>
      <c r="P308" s="236"/>
      <c r="Q308" s="237"/>
      <c r="R308" s="237"/>
      <c r="S308" s="237"/>
    </row>
    <row r="309" spans="11:19" x14ac:dyDescent="0.15">
      <c r="K309" s="236"/>
      <c r="L309" s="236"/>
      <c r="M309" s="236"/>
      <c r="N309" s="236"/>
      <c r="O309" s="236"/>
      <c r="P309" s="236"/>
      <c r="Q309" s="237"/>
      <c r="R309" s="237"/>
      <c r="S309" s="237"/>
    </row>
    <row r="310" spans="11:19" x14ac:dyDescent="0.15">
      <c r="K310" s="236"/>
      <c r="L310" s="236"/>
      <c r="M310" s="236"/>
      <c r="N310" s="236"/>
      <c r="O310" s="236"/>
      <c r="P310" s="236"/>
      <c r="Q310" s="237"/>
      <c r="R310" s="237"/>
      <c r="S310" s="237"/>
    </row>
    <row r="311" spans="11:19" x14ac:dyDescent="0.15">
      <c r="K311" s="236"/>
      <c r="L311" s="236"/>
      <c r="M311" s="236"/>
      <c r="N311" s="236"/>
      <c r="O311" s="236"/>
      <c r="P311" s="236"/>
      <c r="Q311" s="237"/>
      <c r="R311" s="237"/>
      <c r="S311" s="237"/>
    </row>
    <row r="312" spans="11:19" x14ac:dyDescent="0.15">
      <c r="K312" s="236"/>
      <c r="L312" s="236"/>
      <c r="M312" s="236"/>
      <c r="N312" s="236"/>
      <c r="O312" s="236"/>
      <c r="P312" s="236"/>
      <c r="Q312" s="237"/>
      <c r="R312" s="237"/>
      <c r="S312" s="237"/>
    </row>
    <row r="313" spans="11:19" x14ac:dyDescent="0.15">
      <c r="K313" s="236"/>
      <c r="L313" s="236"/>
      <c r="M313" s="236"/>
      <c r="N313" s="236"/>
      <c r="O313" s="236"/>
      <c r="P313" s="236"/>
      <c r="Q313" s="237"/>
      <c r="R313" s="237"/>
      <c r="S313" s="237"/>
    </row>
    <row r="314" spans="11:19" x14ac:dyDescent="0.15">
      <c r="K314" s="236"/>
      <c r="L314" s="236"/>
      <c r="M314" s="236"/>
      <c r="N314" s="236"/>
      <c r="O314" s="236"/>
      <c r="P314" s="236"/>
      <c r="Q314" s="237"/>
      <c r="R314" s="237"/>
      <c r="S314" s="237"/>
    </row>
    <row r="315" spans="11:19" x14ac:dyDescent="0.15">
      <c r="K315" s="236"/>
      <c r="L315" s="236"/>
      <c r="M315" s="236"/>
      <c r="N315" s="236"/>
      <c r="O315" s="236"/>
      <c r="P315" s="236"/>
      <c r="Q315" s="237"/>
      <c r="R315" s="237"/>
      <c r="S315" s="237"/>
    </row>
    <row r="316" spans="11:19" x14ac:dyDescent="0.15">
      <c r="K316" s="236"/>
      <c r="L316" s="236"/>
      <c r="M316" s="236"/>
      <c r="N316" s="236"/>
      <c r="O316" s="236"/>
      <c r="P316" s="236"/>
      <c r="Q316" s="237"/>
      <c r="R316" s="237"/>
      <c r="S316" s="237"/>
    </row>
    <row r="317" spans="11:19" x14ac:dyDescent="0.15">
      <c r="K317" s="236"/>
      <c r="L317" s="236"/>
      <c r="M317" s="236"/>
      <c r="N317" s="236"/>
      <c r="O317" s="236"/>
      <c r="P317" s="236"/>
      <c r="Q317" s="237"/>
      <c r="R317" s="237"/>
      <c r="S317" s="237"/>
    </row>
    <row r="318" spans="11:19" x14ac:dyDescent="0.15">
      <c r="K318" s="236"/>
      <c r="L318" s="236"/>
      <c r="M318" s="236"/>
      <c r="N318" s="236"/>
      <c r="O318" s="236"/>
      <c r="P318" s="236"/>
      <c r="Q318" s="237"/>
      <c r="R318" s="237"/>
      <c r="S318" s="237"/>
    </row>
    <row r="319" spans="11:19" x14ac:dyDescent="0.15">
      <c r="K319" s="236"/>
      <c r="L319" s="236"/>
      <c r="M319" s="236"/>
      <c r="N319" s="236"/>
      <c r="O319" s="236"/>
      <c r="P319" s="236"/>
      <c r="Q319" s="237"/>
      <c r="R319" s="237"/>
      <c r="S319" s="237"/>
    </row>
    <row r="320" spans="11:19" x14ac:dyDescent="0.15">
      <c r="K320" s="236"/>
      <c r="L320" s="236"/>
      <c r="M320" s="236"/>
      <c r="N320" s="236"/>
      <c r="O320" s="236"/>
      <c r="P320" s="236"/>
      <c r="Q320" s="237"/>
      <c r="R320" s="237"/>
      <c r="S320" s="237"/>
    </row>
    <row r="321" spans="11:19" x14ac:dyDescent="0.15">
      <c r="K321" s="236"/>
      <c r="L321" s="236"/>
      <c r="M321" s="236"/>
      <c r="N321" s="236"/>
      <c r="O321" s="236"/>
      <c r="P321" s="236"/>
      <c r="Q321" s="237"/>
      <c r="R321" s="237"/>
      <c r="S321" s="237"/>
    </row>
    <row r="322" spans="11:19" x14ac:dyDescent="0.15">
      <c r="K322" s="236"/>
      <c r="L322" s="236"/>
      <c r="M322" s="236"/>
      <c r="N322" s="236"/>
      <c r="O322" s="236"/>
      <c r="P322" s="236"/>
      <c r="Q322" s="237"/>
      <c r="R322" s="237"/>
      <c r="S322" s="237"/>
    </row>
    <row r="323" spans="11:19" x14ac:dyDescent="0.15">
      <c r="K323" s="236"/>
      <c r="L323" s="236"/>
      <c r="M323" s="236"/>
      <c r="N323" s="236"/>
      <c r="O323" s="236"/>
      <c r="P323" s="236"/>
      <c r="Q323" s="237"/>
      <c r="R323" s="237"/>
      <c r="S323" s="237"/>
    </row>
    <row r="324" spans="11:19" x14ac:dyDescent="0.15">
      <c r="K324" s="236"/>
      <c r="L324" s="236"/>
      <c r="M324" s="236"/>
      <c r="N324" s="236"/>
      <c r="O324" s="236"/>
      <c r="P324" s="236"/>
      <c r="Q324" s="237"/>
      <c r="R324" s="237"/>
      <c r="S324" s="237"/>
    </row>
    <row r="325" spans="11:19" x14ac:dyDescent="0.15">
      <c r="K325" s="236"/>
      <c r="L325" s="236"/>
      <c r="M325" s="236"/>
      <c r="N325" s="236"/>
      <c r="O325" s="236"/>
      <c r="P325" s="236"/>
      <c r="Q325" s="237"/>
      <c r="R325" s="237"/>
      <c r="S325" s="237"/>
    </row>
    <row r="326" spans="11:19" x14ac:dyDescent="0.15">
      <c r="K326" s="236"/>
      <c r="L326" s="236"/>
      <c r="M326" s="236"/>
      <c r="N326" s="236"/>
      <c r="O326" s="236"/>
      <c r="P326" s="236"/>
      <c r="Q326" s="237"/>
      <c r="R326" s="237"/>
      <c r="S326" s="237"/>
    </row>
    <row r="327" spans="11:19" x14ac:dyDescent="0.15">
      <c r="K327" s="236"/>
      <c r="L327" s="236"/>
      <c r="M327" s="236"/>
      <c r="N327" s="236"/>
      <c r="O327" s="236"/>
      <c r="P327" s="236"/>
      <c r="Q327" s="237"/>
      <c r="R327" s="237"/>
      <c r="S327" s="237"/>
    </row>
    <row r="328" spans="11:19" x14ac:dyDescent="0.15">
      <c r="K328" s="236"/>
      <c r="L328" s="236"/>
      <c r="M328" s="236"/>
      <c r="N328" s="236"/>
      <c r="O328" s="236"/>
      <c r="P328" s="236"/>
      <c r="Q328" s="237"/>
      <c r="R328" s="237"/>
      <c r="S328" s="237"/>
    </row>
    <row r="329" spans="11:19" x14ac:dyDescent="0.15">
      <c r="K329" s="236"/>
      <c r="L329" s="236"/>
      <c r="M329" s="236"/>
      <c r="N329" s="236"/>
      <c r="O329" s="236"/>
      <c r="P329" s="236"/>
      <c r="Q329" s="237"/>
      <c r="R329" s="237"/>
      <c r="S329" s="237"/>
    </row>
    <row r="330" spans="11:19" x14ac:dyDescent="0.15">
      <c r="K330" s="236"/>
      <c r="L330" s="236"/>
      <c r="M330" s="236"/>
      <c r="N330" s="236"/>
      <c r="O330" s="236"/>
      <c r="P330" s="236"/>
      <c r="Q330" s="237"/>
      <c r="R330" s="237"/>
      <c r="S330" s="237"/>
    </row>
    <row r="331" spans="11:19" x14ac:dyDescent="0.15">
      <c r="K331" s="236"/>
      <c r="L331" s="236"/>
      <c r="M331" s="236"/>
      <c r="N331" s="236"/>
      <c r="O331" s="236"/>
      <c r="P331" s="236"/>
      <c r="Q331" s="237"/>
      <c r="R331" s="237"/>
      <c r="S331" s="237"/>
    </row>
  </sheetData>
  <mergeCells count="35">
    <mergeCell ref="C7:F7"/>
    <mergeCell ref="A1:R1"/>
    <mergeCell ref="A2:R2"/>
    <mergeCell ref="A3:R3"/>
    <mergeCell ref="A5:F5"/>
    <mergeCell ref="H5:L5"/>
    <mergeCell ref="N5:Q5"/>
    <mergeCell ref="C6:F6"/>
    <mergeCell ref="H6:J6"/>
    <mergeCell ref="K6:L6"/>
    <mergeCell ref="N6:O6"/>
    <mergeCell ref="P6:Q6"/>
    <mergeCell ref="P8:P9"/>
    <mergeCell ref="N8:O8"/>
    <mergeCell ref="A16:F16"/>
    <mergeCell ref="C17:F17"/>
    <mergeCell ref="C18:F18"/>
    <mergeCell ref="A14:F14"/>
    <mergeCell ref="A10:F10"/>
    <mergeCell ref="C11:F11"/>
    <mergeCell ref="C12:F12"/>
    <mergeCell ref="C13:F13"/>
    <mergeCell ref="L8:M8"/>
    <mergeCell ref="C8:F8"/>
    <mergeCell ref="I8:I9"/>
    <mergeCell ref="J8:J9"/>
    <mergeCell ref="K8:K9"/>
    <mergeCell ref="E29:G29"/>
    <mergeCell ref="D56:G56"/>
    <mergeCell ref="C19:F19"/>
    <mergeCell ref="A21:F21"/>
    <mergeCell ref="C24:F24"/>
    <mergeCell ref="C25:F25"/>
    <mergeCell ref="C26:F26"/>
    <mergeCell ref="C23:F23"/>
  </mergeCells>
  <phoneticPr fontId="1" type="noConversion"/>
  <dataValidations count="1">
    <dataValidation type="decimal" errorStyle="warning" allowBlank="1" showErrorMessage="1" errorTitle="输入错误！" error="温度超限，请在检查数据后重新输入！" sqref="L57" xr:uid="{00000000-0002-0000-0300-000000000000}">
      <formula1>0.5</formula1>
      <formula2>35.1</formula2>
    </dataValidation>
  </dataValidations>
  <pageMargins left="0.7" right="0.7" top="0.75" bottom="0.75" header="0.3" footer="0.3"/>
  <ignoredErrors>
    <ignoredError sqref="I11:I25 K11:K25 J10 O12:O25 AK62:AK208 AL62:AL144 AL145:AL208 C30" unlockedFormula="1"/>
  </ignoredErrors>
  <drawing r:id="rId1"/>
  <legacyDrawing r:id="rId2"/>
  <oleObjects>
    <mc:AlternateContent xmlns:mc="http://schemas.openxmlformats.org/markup-compatibility/2006">
      <mc:Choice Requires="x14">
        <oleObject progId="Equation.3" shapeId="16397" r:id="rId3">
          <objectPr defaultSize="0" autoPict="0" r:id="rId4">
            <anchor moveWithCells="1">
              <from>
                <xdr:col>34</xdr:col>
                <xdr:colOff>0</xdr:colOff>
                <xdr:row>135</xdr:row>
                <xdr:rowOff>0</xdr:rowOff>
              </from>
              <to>
                <xdr:col>36</xdr:col>
                <xdr:colOff>47625</xdr:colOff>
                <xdr:row>136</xdr:row>
                <xdr:rowOff>66675</xdr:rowOff>
              </to>
            </anchor>
          </objectPr>
        </oleObject>
      </mc:Choice>
      <mc:Fallback>
        <oleObject progId="Equation.3" shapeId="16397" r:id="rId3"/>
      </mc:Fallback>
    </mc:AlternateContent>
  </oleObjects>
  <mc:AlternateContent xmlns:mc="http://schemas.openxmlformats.org/markup-compatibility/2006">
    <mc:Choice Requires="x14">
      <controls>
        <mc:AlternateContent xmlns:mc="http://schemas.openxmlformats.org/markup-compatibility/2006">
          <mc:Choice Requires="x14">
            <control shapeId="16385" r:id="rId5" name="Option Button 1">
              <controlPr defaultSize="0" autoFill="0" autoLine="0" autoPict="0" macro="[0]!选项按钮20_Click" altText="使用默认值">
                <anchor moveWithCells="1">
                  <from>
                    <xdr:col>4</xdr:col>
                    <xdr:colOff>457200</xdr:colOff>
                    <xdr:row>16</xdr:row>
                    <xdr:rowOff>133350</xdr:rowOff>
                  </from>
                  <to>
                    <xdr:col>6</xdr:col>
                    <xdr:colOff>133350</xdr:colOff>
                    <xdr:row>17</xdr:row>
                    <xdr:rowOff>171450</xdr:rowOff>
                  </to>
                </anchor>
              </controlPr>
            </control>
          </mc:Choice>
        </mc:AlternateContent>
        <mc:AlternateContent xmlns:mc="http://schemas.openxmlformats.org/markup-compatibility/2006">
          <mc:Choice Requires="x14">
            <control shapeId="16386" r:id="rId6" name="Option Button 2">
              <controlPr defaultSize="0" autoFill="0" autoLine="0" autoPict="0" macro="[0]!选项按钮18_Click">
                <anchor moveWithCells="1">
                  <from>
                    <xdr:col>4</xdr:col>
                    <xdr:colOff>457200</xdr:colOff>
                    <xdr:row>18</xdr:row>
                    <xdr:rowOff>38100</xdr:rowOff>
                  </from>
                  <to>
                    <xdr:col>5</xdr:col>
                    <xdr:colOff>457200</xdr:colOff>
                    <xdr:row>19</xdr:row>
                    <xdr:rowOff>0</xdr:rowOff>
                  </to>
                </anchor>
              </controlPr>
            </control>
          </mc:Choice>
        </mc:AlternateContent>
        <mc:AlternateContent xmlns:mc="http://schemas.openxmlformats.org/markup-compatibility/2006">
          <mc:Choice Requires="x14">
            <control shapeId="16387" r:id="rId7" name="Option Button 3">
              <controlPr defaultSize="0" autoFill="0" autoLine="0" autoPict="0" macro="[0]!选项按钮21_Click">
                <anchor moveWithCells="1">
                  <from>
                    <xdr:col>4</xdr:col>
                    <xdr:colOff>457200</xdr:colOff>
                    <xdr:row>21</xdr:row>
                    <xdr:rowOff>133350</xdr:rowOff>
                  </from>
                  <to>
                    <xdr:col>6</xdr:col>
                    <xdr:colOff>133350</xdr:colOff>
                    <xdr:row>22</xdr:row>
                    <xdr:rowOff>114300</xdr:rowOff>
                  </to>
                </anchor>
              </controlPr>
            </control>
          </mc:Choice>
        </mc:AlternateContent>
        <mc:AlternateContent xmlns:mc="http://schemas.openxmlformats.org/markup-compatibility/2006">
          <mc:Choice Requires="x14">
            <control shapeId="16388" r:id="rId8" name="Option Button 4">
              <controlPr defaultSize="0" autoFill="0" autoLine="0" autoPict="0" macro="[0]!选项按钮19_Click">
                <anchor moveWithCells="1">
                  <from>
                    <xdr:col>4</xdr:col>
                    <xdr:colOff>457200</xdr:colOff>
                    <xdr:row>23</xdr:row>
                    <xdr:rowOff>19050</xdr:rowOff>
                  </from>
                  <to>
                    <xdr:col>6</xdr:col>
                    <xdr:colOff>133350</xdr:colOff>
                    <xdr:row>23</xdr:row>
                    <xdr:rowOff>200025</xdr:rowOff>
                  </to>
                </anchor>
              </controlPr>
            </control>
          </mc:Choice>
        </mc:AlternateContent>
        <mc:AlternateContent xmlns:mc="http://schemas.openxmlformats.org/markup-compatibility/2006">
          <mc:Choice Requires="x14">
            <control shapeId="16389" r:id="rId9" name="Group Box 5">
              <controlPr defaultSize="0" autoFill="0" autoPict="0">
                <anchor moveWithCells="1">
                  <from>
                    <xdr:col>0</xdr:col>
                    <xdr:colOff>152400</xdr:colOff>
                    <xdr:row>27</xdr:row>
                    <xdr:rowOff>47625</xdr:rowOff>
                  </from>
                  <to>
                    <xdr:col>15</xdr:col>
                    <xdr:colOff>476250</xdr:colOff>
                    <xdr:row>48</xdr:row>
                    <xdr:rowOff>57150</xdr:rowOff>
                  </to>
                </anchor>
              </controlPr>
            </control>
          </mc:Choice>
        </mc:AlternateContent>
        <mc:AlternateContent xmlns:mc="http://schemas.openxmlformats.org/markup-compatibility/2006">
          <mc:Choice Requires="x14">
            <control shapeId="16390" r:id="rId10" name="Option Button 6">
              <controlPr defaultSize="0" autoFill="0" autoLine="0" autoPict="0">
                <anchor moveWithCells="1">
                  <from>
                    <xdr:col>8</xdr:col>
                    <xdr:colOff>285750</xdr:colOff>
                    <xdr:row>5</xdr:row>
                    <xdr:rowOff>133350</xdr:rowOff>
                  </from>
                  <to>
                    <xdr:col>10</xdr:col>
                    <xdr:colOff>266700</xdr:colOff>
                    <xdr:row>6</xdr:row>
                    <xdr:rowOff>209550</xdr:rowOff>
                  </to>
                </anchor>
              </controlPr>
            </control>
          </mc:Choice>
        </mc:AlternateContent>
        <mc:AlternateContent xmlns:mc="http://schemas.openxmlformats.org/markup-compatibility/2006">
          <mc:Choice Requires="x14">
            <control shapeId="16391" r:id="rId11" name="Option Button 7">
              <controlPr defaultSize="0" autoFill="0" autoLine="0" autoPict="0">
                <anchor moveWithCells="1">
                  <from>
                    <xdr:col>12</xdr:col>
                    <xdr:colOff>114300</xdr:colOff>
                    <xdr:row>6</xdr:row>
                    <xdr:rowOff>19050</xdr:rowOff>
                  </from>
                  <to>
                    <xdr:col>13</xdr:col>
                    <xdr:colOff>476250</xdr:colOff>
                    <xdr:row>6</xdr:row>
                    <xdr:rowOff>200025</xdr:rowOff>
                  </to>
                </anchor>
              </controlPr>
            </control>
          </mc:Choice>
        </mc:AlternateContent>
        <mc:AlternateContent xmlns:mc="http://schemas.openxmlformats.org/markup-compatibility/2006">
          <mc:Choice Requires="x14">
            <control shapeId="16392" r:id="rId12" name="Group Box 8">
              <controlPr defaultSize="0" autoFill="0" autoPict="0">
                <anchor moveWithCells="1">
                  <from>
                    <xdr:col>7</xdr:col>
                    <xdr:colOff>381000</xdr:colOff>
                    <xdr:row>5</xdr:row>
                    <xdr:rowOff>19050</xdr:rowOff>
                  </from>
                  <to>
                    <xdr:col>16</xdr:col>
                    <xdr:colOff>628650</xdr:colOff>
                    <xdr:row>27</xdr:row>
                    <xdr:rowOff>19050</xdr:rowOff>
                  </to>
                </anchor>
              </controlPr>
            </control>
          </mc:Choice>
        </mc:AlternateContent>
        <mc:AlternateContent xmlns:mc="http://schemas.openxmlformats.org/markup-compatibility/2006">
          <mc:Choice Requires="x14">
            <control shapeId="16393" r:id="rId13" name="Group Box 9">
              <controlPr defaultSize="0" autoFill="0" autoPict="0">
                <anchor moveWithCells="1">
                  <from>
                    <xdr:col>0</xdr:col>
                    <xdr:colOff>152400</xdr:colOff>
                    <xdr:row>9</xdr:row>
                    <xdr:rowOff>85725</xdr:rowOff>
                  </from>
                  <to>
                    <xdr:col>6</xdr:col>
                    <xdr:colOff>800100</xdr:colOff>
                    <xdr:row>14</xdr:row>
                    <xdr:rowOff>95250</xdr:rowOff>
                  </to>
                </anchor>
              </controlPr>
            </control>
          </mc:Choice>
        </mc:AlternateContent>
        <mc:AlternateContent xmlns:mc="http://schemas.openxmlformats.org/markup-compatibility/2006">
          <mc:Choice Requires="x14">
            <control shapeId="16394" r:id="rId14" name="Group Box 10">
              <controlPr defaultSize="0" autoFill="0" autoPict="0">
                <anchor moveWithCells="1">
                  <from>
                    <xdr:col>0</xdr:col>
                    <xdr:colOff>152400</xdr:colOff>
                    <xdr:row>15</xdr:row>
                    <xdr:rowOff>38100</xdr:rowOff>
                  </from>
                  <to>
                    <xdr:col>6</xdr:col>
                    <xdr:colOff>800100</xdr:colOff>
                    <xdr:row>19</xdr:row>
                    <xdr:rowOff>85725</xdr:rowOff>
                  </to>
                </anchor>
              </controlPr>
            </control>
          </mc:Choice>
        </mc:AlternateContent>
        <mc:AlternateContent xmlns:mc="http://schemas.openxmlformats.org/markup-compatibility/2006">
          <mc:Choice Requires="x14">
            <control shapeId="16395" r:id="rId15" name="Group Box 11">
              <controlPr defaultSize="0" autoFill="0" autoPict="0">
                <anchor moveWithCells="1">
                  <from>
                    <xdr:col>0</xdr:col>
                    <xdr:colOff>133350</xdr:colOff>
                    <xdr:row>20</xdr:row>
                    <xdr:rowOff>19050</xdr:rowOff>
                  </from>
                  <to>
                    <xdr:col>6</xdr:col>
                    <xdr:colOff>781050</xdr:colOff>
                    <xdr:row>26</xdr:row>
                    <xdr:rowOff>0</xdr:rowOff>
                  </to>
                </anchor>
              </controlPr>
            </control>
          </mc:Choice>
        </mc:AlternateContent>
        <mc:AlternateContent xmlns:mc="http://schemas.openxmlformats.org/markup-compatibility/2006">
          <mc:Choice Requires="x14">
            <control shapeId="16396" r:id="rId16" name="Group Box 12">
              <controlPr defaultSize="0" autoFill="0" autoPict="0">
                <anchor moveWithCells="1">
                  <from>
                    <xdr:col>0</xdr:col>
                    <xdr:colOff>133350</xdr:colOff>
                    <xdr:row>4</xdr:row>
                    <xdr:rowOff>95250</xdr:rowOff>
                  </from>
                  <to>
                    <xdr:col>6</xdr:col>
                    <xdr:colOff>800100</xdr:colOff>
                    <xdr:row>8</xdr:row>
                    <xdr:rowOff>133350</xdr:rowOff>
                  </to>
                </anchor>
              </controlPr>
            </control>
          </mc:Choice>
        </mc:AlternateContent>
        <mc:AlternateContent xmlns:mc="http://schemas.openxmlformats.org/markup-compatibility/2006">
          <mc:Choice Requires="x14">
            <control shapeId="16398" r:id="rId17" name="Option Button 14">
              <controlPr defaultSize="0" autoFill="0" autoLine="0" autoPict="0" macro="[0]!控制按钮9_click">
                <anchor moveWithCells="1">
                  <from>
                    <xdr:col>4</xdr:col>
                    <xdr:colOff>447675</xdr:colOff>
                    <xdr:row>10</xdr:row>
                    <xdr:rowOff>104775</xdr:rowOff>
                  </from>
                  <to>
                    <xdr:col>5</xdr:col>
                    <xdr:colOff>457200</xdr:colOff>
                    <xdr:row>11</xdr:row>
                    <xdr:rowOff>85725</xdr:rowOff>
                  </to>
                </anchor>
              </controlPr>
            </control>
          </mc:Choice>
        </mc:AlternateContent>
        <mc:AlternateContent xmlns:mc="http://schemas.openxmlformats.org/markup-compatibility/2006">
          <mc:Choice Requires="x14">
            <control shapeId="16399" r:id="rId18" name="Option Button 15">
              <controlPr defaultSize="0" autoFill="0" autoLine="0" autoPict="0" macro="[0]!选项按钮17_Click">
                <anchor moveWithCells="1">
                  <from>
                    <xdr:col>4</xdr:col>
                    <xdr:colOff>447675</xdr:colOff>
                    <xdr:row>11</xdr:row>
                    <xdr:rowOff>247650</xdr:rowOff>
                  </from>
                  <to>
                    <xdr:col>5</xdr:col>
                    <xdr:colOff>457200</xdr:colOff>
                    <xdr:row>12</xdr:row>
                    <xdr:rowOff>161925</xdr:rowOff>
                  </to>
                </anchor>
              </controlPr>
            </control>
          </mc:Choice>
        </mc:AlternateContent>
        <mc:AlternateContent xmlns:mc="http://schemas.openxmlformats.org/markup-compatibility/2006">
          <mc:Choice Requires="x14">
            <control shapeId="16400" r:id="rId19" name="Button 16">
              <controlPr defaultSize="0" print="0" autoFill="0" autoPict="0" macro="[0]!ExportResult">
                <anchor moveWithCells="1" sizeWithCells="1">
                  <from>
                    <xdr:col>15</xdr:col>
                    <xdr:colOff>742950</xdr:colOff>
                    <xdr:row>40</xdr:row>
                    <xdr:rowOff>133350</xdr:rowOff>
                  </from>
                  <to>
                    <xdr:col>17</xdr:col>
                    <xdr:colOff>47625</xdr:colOff>
                    <xdr:row>43</xdr:row>
                    <xdr:rowOff>57150</xdr:rowOff>
                  </to>
                </anchor>
              </controlPr>
            </control>
          </mc:Choice>
        </mc:AlternateContent>
        <mc:AlternateContent xmlns:mc="http://schemas.openxmlformats.org/markup-compatibility/2006">
          <mc:Choice Requires="x14">
            <control shapeId="16401" r:id="rId20" name="Button 17">
              <controlPr defaultSize="0" print="0" autoFill="0" autoPict="0">
                <anchor moveWithCells="1" sizeWithCells="1">
                  <from>
                    <xdr:col>15</xdr:col>
                    <xdr:colOff>733425</xdr:colOff>
                    <xdr:row>37</xdr:row>
                    <xdr:rowOff>19050</xdr:rowOff>
                  </from>
                  <to>
                    <xdr:col>17</xdr:col>
                    <xdr:colOff>19050</xdr:colOff>
                    <xdr:row>39</xdr:row>
                    <xdr:rowOff>133350</xdr:rowOff>
                  </to>
                </anchor>
              </controlPr>
            </control>
          </mc:Choice>
        </mc:AlternateContent>
        <mc:AlternateContent xmlns:mc="http://schemas.openxmlformats.org/markup-compatibility/2006">
          <mc:Choice Requires="x14">
            <control shapeId="16402" r:id="rId21" name="Button 18">
              <controlPr defaultSize="0" print="0" autoFill="0" autoPict="0" macro="[0]!控制按钮36_click">
                <anchor moveWithCells="1" sizeWithCells="1">
                  <from>
                    <xdr:col>15</xdr:col>
                    <xdr:colOff>704850</xdr:colOff>
                    <xdr:row>44</xdr:row>
                    <xdr:rowOff>95250</xdr:rowOff>
                  </from>
                  <to>
                    <xdr:col>17</xdr:col>
                    <xdr:colOff>19050</xdr:colOff>
                    <xdr:row>47</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XFC3"/>
  <sheetViews>
    <sheetView showGridLines="0" topLeftCell="A70" zoomScale="40" zoomScaleNormal="40" workbookViewId="0">
      <selection activeCell="S63" sqref="S63"/>
    </sheetView>
  </sheetViews>
  <sheetFormatPr defaultColWidth="0" defaultRowHeight="13.5" x14ac:dyDescent="0.15"/>
  <cols>
    <col min="1" max="1" width="8.25" style="4" customWidth="1"/>
    <col min="2" max="2" width="8" style="4" customWidth="1"/>
    <col min="3" max="3" width="7.25" style="4" customWidth="1"/>
    <col min="4" max="4" width="8" style="4" customWidth="1"/>
    <col min="5" max="5" width="8.25" style="4" customWidth="1"/>
    <col min="6" max="6" width="7.875" style="4" customWidth="1"/>
    <col min="7" max="9" width="9" style="4" customWidth="1"/>
    <col min="10" max="10" width="8.375" style="4" customWidth="1"/>
    <col min="11" max="14" width="9" style="4" customWidth="1"/>
    <col min="15" max="15" width="7.875" style="4" customWidth="1"/>
    <col min="16" max="16" width="6.375" style="4" customWidth="1"/>
    <col min="17" max="17" width="7.375" style="4" customWidth="1"/>
    <col min="18" max="18" width="6.875" style="4" customWidth="1"/>
    <col min="19" max="19" width="9" style="4" customWidth="1"/>
    <col min="20" max="16383" width="9" style="4" hidden="1"/>
    <col min="16384" max="16384" width="4.25" style="4" hidden="1" customWidth="1"/>
  </cols>
  <sheetData>
    <row r="1" spans="1:19" s="1" customFormat="1" ht="39.75" customHeight="1" x14ac:dyDescent="0.15">
      <c r="A1" s="418" t="s">
        <v>107</v>
      </c>
      <c r="B1" s="418"/>
      <c r="C1" s="418"/>
      <c r="D1" s="418"/>
      <c r="E1" s="418"/>
      <c r="F1" s="418"/>
      <c r="G1" s="418"/>
      <c r="H1" s="418"/>
      <c r="I1" s="418"/>
      <c r="J1" s="418"/>
      <c r="K1" s="418"/>
      <c r="L1" s="418"/>
      <c r="M1" s="418"/>
      <c r="N1" s="418"/>
      <c r="O1" s="418"/>
      <c r="P1" s="418"/>
      <c r="Q1" s="418"/>
      <c r="R1" s="418"/>
      <c r="S1" s="418"/>
    </row>
    <row r="2" spans="1:19" s="460" customFormat="1" ht="24" customHeight="1" x14ac:dyDescent="0.15">
      <c r="A2" s="460" t="s">
        <v>64</v>
      </c>
    </row>
    <row r="3" spans="1:19" s="1" customFormat="1" ht="32.25" customHeight="1" x14ac:dyDescent="0.15">
      <c r="A3" s="460" t="s">
        <v>108</v>
      </c>
      <c r="B3" s="460"/>
      <c r="C3" s="460"/>
      <c r="D3" s="460"/>
      <c r="E3" s="460"/>
      <c r="F3" s="460"/>
      <c r="G3" s="460"/>
      <c r="H3" s="460"/>
      <c r="I3" s="460"/>
      <c r="J3" s="460"/>
      <c r="K3" s="460"/>
      <c r="L3" s="460"/>
      <c r="M3" s="460"/>
      <c r="N3" s="460"/>
      <c r="O3" s="460"/>
      <c r="P3" s="460"/>
      <c r="Q3" s="460"/>
      <c r="R3" s="460"/>
      <c r="S3" s="460"/>
    </row>
  </sheetData>
  <mergeCells count="3">
    <mergeCell ref="A1:S1"/>
    <mergeCell ref="A2:XFD2"/>
    <mergeCell ref="A3:S3"/>
  </mergeCells>
  <phoneticPr fontId="1" type="noConversion"/>
  <pageMargins left="0.7" right="0.7" top="0.75" bottom="0.75" header="0.3" footer="0.3"/>
  <pageSetup paperSize="9" orientation="portrait" horizontalDpi="200" verticalDpi="200" r:id="rId1"/>
  <drawing r:id="rId2"/>
</worksheet>
</file>

<file path=customUI/_rels/customUI.xml.rels><?xml version="1.0" encoding="UTF-8" standalone="yes"?>
<Relationships xmlns="http://schemas.openxmlformats.org/package/2006/relationships"><Relationship Id="image_word" Type="http://schemas.openxmlformats.org/officeDocument/2006/relationships/image" Target="images/image_word.png"/><Relationship Id="image_export" Type="http://schemas.openxmlformats.org/officeDocument/2006/relationships/image" Target="images/image_export.png"/><Relationship Id="image_help" Type="http://schemas.openxmlformats.org/officeDocument/2006/relationships/image" Target="images/image_help.png"/><Relationship Id="image_cal" Type="http://schemas.openxmlformats.org/officeDocument/2006/relationships/image" Target="images/image_cal.png"/><Relationship Id="image_ini" Type="http://schemas.openxmlformats.org/officeDocument/2006/relationships/image" Target="images/image_ini.png"/><Relationship Id="image_saveas" Type="http://schemas.openxmlformats.org/officeDocument/2006/relationships/image" Target="images/image_saveas.png"/><Relationship Id="image_import" Type="http://schemas.openxmlformats.org/officeDocument/2006/relationships/image" Target="images/image_import.png"/></Relationships>
</file>

<file path=customUI/customUI.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Input</vt:lpstr>
      <vt:lpstr>Calculation</vt:lpstr>
      <vt:lpstr>W.H curve</vt:lpstr>
      <vt:lpstr>erosion model</vt:lpstr>
      <vt:lpstr>calculation2</vt:lpstr>
      <vt:lpstr>User Manual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ceXuli</dc:creator>
  <cp:lastModifiedBy>Zhang Qiang</cp:lastModifiedBy>
  <cp:lastPrinted>2014-04-24T08:17:03Z</cp:lastPrinted>
  <dcterms:created xsi:type="dcterms:W3CDTF">2006-09-13T11:21:51Z</dcterms:created>
  <dcterms:modified xsi:type="dcterms:W3CDTF">2019-05-19T08:55:14Z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09693528-a5c6-4c10-9073-c78c628a4600</vt:lpwstr>
  </property>
</Properties>
</file>